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5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8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0" yWindow="240" windowWidth="20730" windowHeight="11265" tabRatio="867"/>
  </bookViews>
  <sheets>
    <sheet name="Cover" sheetId="18" r:id="rId1"/>
    <sheet name="Approach" sheetId="19" r:id="rId2"/>
    <sheet name="Historical Fault Information" sheetId="28" r:id="rId3"/>
    <sheet name="CPP Fault Rate Information" sheetId="26" r:id="rId4"/>
    <sheet name="Total ICPs" sheetId="8" r:id="rId5"/>
    <sheet name="Analysis Fault Information" sheetId="29" r:id="rId6"/>
    <sheet name="Retirement" sheetId="27" r:id="rId7"/>
    <sheet name="Model parameters" sheetId="21" r:id="rId8"/>
    <sheet name="Modelled Faults" sheetId="30" r:id="rId9"/>
    <sheet name="Modelled Duration" sheetId="31" r:id="rId10"/>
    <sheet name="Modelled ICPs" sheetId="34" r:id="rId11"/>
    <sheet name="SAIDI" sheetId="35" r:id="rId12"/>
    <sheet name="SAIFI" sheetId="36" r:id="rId13"/>
    <sheet name="Output" sheetId="11" r:id="rId14"/>
  </sheets>
  <calcPr calcId="145621"/>
</workbook>
</file>

<file path=xl/calcChain.xml><?xml version="1.0" encoding="utf-8"?>
<calcChain xmlns="http://schemas.openxmlformats.org/spreadsheetml/2006/main">
  <c r="G84" i="21" l="1"/>
  <c r="G85" i="21"/>
  <c r="G86" i="21"/>
  <c r="G87" i="21"/>
  <c r="G88" i="21"/>
  <c r="G89" i="21"/>
  <c r="G90" i="21"/>
  <c r="G91" i="21"/>
  <c r="G92" i="21"/>
  <c r="G93" i="21"/>
  <c r="G94" i="21"/>
  <c r="G95" i="21"/>
  <c r="G83" i="21"/>
  <c r="G198" i="21"/>
  <c r="H198" i="21"/>
  <c r="J198" i="21"/>
  <c r="G199" i="21"/>
  <c r="H199" i="21"/>
  <c r="J199" i="21"/>
  <c r="G200" i="21"/>
  <c r="H200" i="21"/>
  <c r="J200" i="21"/>
  <c r="G201" i="21"/>
  <c r="H201" i="21"/>
  <c r="J201" i="21"/>
  <c r="G202" i="21"/>
  <c r="H202" i="21"/>
  <c r="J202" i="21"/>
  <c r="G203" i="21"/>
  <c r="H203" i="21"/>
  <c r="J203" i="21"/>
  <c r="G204" i="21"/>
  <c r="H204" i="21"/>
  <c r="J204" i="21"/>
  <c r="G205" i="21"/>
  <c r="H205" i="21"/>
  <c r="J205" i="21"/>
  <c r="G206" i="21"/>
  <c r="H206" i="21"/>
  <c r="J206" i="21"/>
  <c r="G207" i="21"/>
  <c r="H207" i="21"/>
  <c r="J207" i="21"/>
  <c r="G208" i="21"/>
  <c r="H208" i="21"/>
  <c r="J208" i="21"/>
  <c r="G209" i="21"/>
  <c r="H209" i="21"/>
  <c r="J209" i="21"/>
  <c r="G210" i="21"/>
  <c r="H210" i="21"/>
  <c r="J210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06" i="21"/>
  <c r="J130" i="21" l="1"/>
  <c r="J131" i="21"/>
  <c r="J132" i="21"/>
  <c r="J133" i="21"/>
  <c r="J134" i="21"/>
  <c r="J135" i="21"/>
  <c r="J136" i="21"/>
  <c r="J137" i="21"/>
  <c r="J138" i="21"/>
  <c r="J139" i="21"/>
  <c r="J140" i="21"/>
  <c r="J141" i="21"/>
  <c r="J129" i="21"/>
  <c r="N215" i="30"/>
  <c r="K244" i="31" l="1"/>
  <c r="K245" i="31"/>
  <c r="K246" i="31"/>
  <c r="K247" i="31"/>
  <c r="K248" i="31"/>
  <c r="K249" i="31"/>
  <c r="K250" i="31"/>
  <c r="K251" i="31"/>
  <c r="K252" i="31"/>
  <c r="K253" i="31"/>
  <c r="K254" i="31"/>
  <c r="K255" i="31"/>
  <c r="K256" i="31"/>
  <c r="K221" i="31"/>
  <c r="K222" i="31"/>
  <c r="K223" i="31"/>
  <c r="K224" i="31"/>
  <c r="K225" i="31"/>
  <c r="K226" i="31"/>
  <c r="K227" i="31"/>
  <c r="K228" i="31"/>
  <c r="K229" i="31"/>
  <c r="K230" i="31"/>
  <c r="K231" i="31"/>
  <c r="K232" i="31"/>
  <c r="K233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K210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29" i="31"/>
  <c r="K130" i="31"/>
  <c r="K131" i="31"/>
  <c r="K132" i="31"/>
  <c r="K133" i="31"/>
  <c r="K134" i="31"/>
  <c r="K135" i="31"/>
  <c r="K136" i="31"/>
  <c r="K137" i="31"/>
  <c r="K138" i="31"/>
  <c r="K139" i="31"/>
  <c r="K140" i="31"/>
  <c r="K141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267" i="34" l="1"/>
  <c r="AU267" i="34" s="1"/>
  <c r="K268" i="34"/>
  <c r="K269" i="34"/>
  <c r="AU269" i="34" s="1"/>
  <c r="K270" i="34"/>
  <c r="AU270" i="34" s="1"/>
  <c r="K271" i="34"/>
  <c r="AU271" i="34" s="1"/>
  <c r="K272" i="34"/>
  <c r="AU272" i="34" s="1"/>
  <c r="K273" i="34"/>
  <c r="AU273" i="34" s="1"/>
  <c r="K274" i="34"/>
  <c r="AU274" i="34" s="1"/>
  <c r="K275" i="34"/>
  <c r="AU275" i="34" s="1"/>
  <c r="K276" i="34"/>
  <c r="AU276" i="34" s="1"/>
  <c r="K277" i="34"/>
  <c r="AU277" i="34" s="1"/>
  <c r="K278" i="34"/>
  <c r="AU278" i="34" s="1"/>
  <c r="K279" i="34"/>
  <c r="AU279" i="34" s="1"/>
  <c r="K256" i="34"/>
  <c r="AU256" i="34" s="1"/>
  <c r="K255" i="34"/>
  <c r="AU255" i="34" s="1"/>
  <c r="K254" i="34"/>
  <c r="AU254" i="34" s="1"/>
  <c r="K253" i="34"/>
  <c r="AU253" i="34" s="1"/>
  <c r="K252" i="34"/>
  <c r="AU252" i="34" s="1"/>
  <c r="K251" i="34"/>
  <c r="AU251" i="34" s="1"/>
  <c r="K250" i="34"/>
  <c r="AU250" i="34" s="1"/>
  <c r="K249" i="34"/>
  <c r="AU249" i="34" s="1"/>
  <c r="K248" i="34"/>
  <c r="AU248" i="34" s="1"/>
  <c r="K247" i="34"/>
  <c r="AU247" i="34" s="1"/>
  <c r="K246" i="34"/>
  <c r="AU246" i="34" s="1"/>
  <c r="K245" i="34"/>
  <c r="AU245" i="34" s="1"/>
  <c r="K244" i="34"/>
  <c r="AU244" i="34" s="1"/>
  <c r="K233" i="34"/>
  <c r="AU233" i="34" s="1"/>
  <c r="K232" i="34"/>
  <c r="AU232" i="34" s="1"/>
  <c r="K231" i="34"/>
  <c r="AU231" i="34" s="1"/>
  <c r="K230" i="34"/>
  <c r="AU230" i="34" s="1"/>
  <c r="K229" i="34"/>
  <c r="AU229" i="34" s="1"/>
  <c r="K228" i="34"/>
  <c r="AU228" i="34" s="1"/>
  <c r="K227" i="34"/>
  <c r="AU227" i="34" s="1"/>
  <c r="K226" i="34"/>
  <c r="AU226" i="34" s="1"/>
  <c r="K225" i="34"/>
  <c r="AU225" i="34" s="1"/>
  <c r="K224" i="34"/>
  <c r="AU224" i="34" s="1"/>
  <c r="K223" i="34"/>
  <c r="AU223" i="34" s="1"/>
  <c r="K222" i="34"/>
  <c r="AU222" i="34" s="1"/>
  <c r="K221" i="34"/>
  <c r="AU221" i="34" s="1"/>
  <c r="K210" i="34"/>
  <c r="AU210" i="34" s="1"/>
  <c r="K209" i="34"/>
  <c r="AU209" i="34" s="1"/>
  <c r="K208" i="34"/>
  <c r="AU208" i="34" s="1"/>
  <c r="K207" i="34"/>
  <c r="AU207" i="34" s="1"/>
  <c r="K206" i="34"/>
  <c r="AU206" i="34" s="1"/>
  <c r="K205" i="34"/>
  <c r="AU205" i="34" s="1"/>
  <c r="K204" i="34"/>
  <c r="AU204" i="34" s="1"/>
  <c r="K203" i="34"/>
  <c r="AU203" i="34" s="1"/>
  <c r="K202" i="34"/>
  <c r="AU202" i="34" s="1"/>
  <c r="K201" i="34"/>
  <c r="AU201" i="34" s="1"/>
  <c r="K200" i="34"/>
  <c r="AU200" i="34" s="1"/>
  <c r="K199" i="34"/>
  <c r="AU199" i="34" s="1"/>
  <c r="K198" i="34"/>
  <c r="AU198" i="34" s="1"/>
  <c r="K187" i="34"/>
  <c r="AU187" i="34" s="1"/>
  <c r="K186" i="34"/>
  <c r="AU186" i="34" s="1"/>
  <c r="K185" i="34"/>
  <c r="AU185" i="34" s="1"/>
  <c r="K184" i="34"/>
  <c r="AU184" i="34" s="1"/>
  <c r="K183" i="34"/>
  <c r="AU183" i="34" s="1"/>
  <c r="K182" i="34"/>
  <c r="AU182" i="34" s="1"/>
  <c r="K181" i="34"/>
  <c r="AU181" i="34" s="1"/>
  <c r="K180" i="34"/>
  <c r="AU180" i="34" s="1"/>
  <c r="K179" i="34"/>
  <c r="AU179" i="34" s="1"/>
  <c r="K178" i="34"/>
  <c r="AU178" i="34" s="1"/>
  <c r="K177" i="34"/>
  <c r="AU177" i="34" s="1"/>
  <c r="K176" i="34"/>
  <c r="AU176" i="34" s="1"/>
  <c r="K175" i="34"/>
  <c r="AU175" i="34" s="1"/>
  <c r="K164" i="34"/>
  <c r="AU164" i="34" s="1"/>
  <c r="K163" i="34"/>
  <c r="AU163" i="34" s="1"/>
  <c r="K162" i="34"/>
  <c r="AU162" i="34" s="1"/>
  <c r="K161" i="34"/>
  <c r="AU161" i="34" s="1"/>
  <c r="K160" i="34"/>
  <c r="AU160" i="34" s="1"/>
  <c r="K159" i="34"/>
  <c r="AU159" i="34" s="1"/>
  <c r="K158" i="34"/>
  <c r="AU158" i="34" s="1"/>
  <c r="K157" i="34"/>
  <c r="AU157" i="34" s="1"/>
  <c r="K156" i="34"/>
  <c r="AU156" i="34" s="1"/>
  <c r="K155" i="34"/>
  <c r="AU155" i="34" s="1"/>
  <c r="K154" i="34"/>
  <c r="AU154" i="34" s="1"/>
  <c r="K153" i="34"/>
  <c r="AU153" i="34" s="1"/>
  <c r="K152" i="34"/>
  <c r="AU152" i="34" s="1"/>
  <c r="L141" i="34"/>
  <c r="K141" i="34"/>
  <c r="AU141" i="34" s="1"/>
  <c r="L140" i="34"/>
  <c r="K140" i="34"/>
  <c r="AU140" i="34" s="1"/>
  <c r="L139" i="34"/>
  <c r="K139" i="34"/>
  <c r="AU139" i="34" s="1"/>
  <c r="L138" i="34"/>
  <c r="K138" i="34"/>
  <c r="AU138" i="34" s="1"/>
  <c r="L137" i="34"/>
  <c r="K137" i="34"/>
  <c r="AU137" i="34" s="1"/>
  <c r="L136" i="34"/>
  <c r="K136" i="34"/>
  <c r="AU136" i="34" s="1"/>
  <c r="L135" i="34"/>
  <c r="K135" i="34"/>
  <c r="AU135" i="34" s="1"/>
  <c r="L134" i="34"/>
  <c r="K134" i="34"/>
  <c r="AU134" i="34" s="1"/>
  <c r="L133" i="34"/>
  <c r="K133" i="34"/>
  <c r="AU133" i="34" s="1"/>
  <c r="L132" i="34"/>
  <c r="K132" i="34"/>
  <c r="AU132" i="34" s="1"/>
  <c r="L131" i="34"/>
  <c r="K131" i="34"/>
  <c r="AU131" i="34" s="1"/>
  <c r="L130" i="34"/>
  <c r="K130" i="34"/>
  <c r="AU130" i="34" s="1"/>
  <c r="L129" i="34"/>
  <c r="K129" i="34"/>
  <c r="AU129" i="34" s="1"/>
  <c r="K118" i="34"/>
  <c r="AU118" i="34" s="1"/>
  <c r="K117" i="34"/>
  <c r="AU117" i="34" s="1"/>
  <c r="K116" i="34"/>
  <c r="AU116" i="34" s="1"/>
  <c r="K115" i="34"/>
  <c r="AU115" i="34" s="1"/>
  <c r="K114" i="34"/>
  <c r="AU114" i="34" s="1"/>
  <c r="K113" i="34"/>
  <c r="AU113" i="34" s="1"/>
  <c r="K112" i="34"/>
  <c r="AU112" i="34" s="1"/>
  <c r="K111" i="34"/>
  <c r="AU111" i="34" s="1"/>
  <c r="K110" i="34"/>
  <c r="AU110" i="34" s="1"/>
  <c r="K109" i="34"/>
  <c r="AU109" i="34" s="1"/>
  <c r="K108" i="34"/>
  <c r="AU108" i="34" s="1"/>
  <c r="K107" i="34"/>
  <c r="AU107" i="34" s="1"/>
  <c r="K106" i="34"/>
  <c r="AU106" i="34" s="1"/>
  <c r="K95" i="34"/>
  <c r="AU95" i="34" s="1"/>
  <c r="K94" i="34"/>
  <c r="AU94" i="34" s="1"/>
  <c r="K93" i="34"/>
  <c r="AU93" i="34" s="1"/>
  <c r="K92" i="34"/>
  <c r="AU92" i="34" s="1"/>
  <c r="K91" i="34"/>
  <c r="AU91" i="34" s="1"/>
  <c r="K90" i="34"/>
  <c r="AU90" i="34" s="1"/>
  <c r="K89" i="34"/>
  <c r="AU89" i="34" s="1"/>
  <c r="K88" i="34"/>
  <c r="AU88" i="34" s="1"/>
  <c r="K87" i="34"/>
  <c r="AU87" i="34" s="1"/>
  <c r="K86" i="34"/>
  <c r="AU86" i="34" s="1"/>
  <c r="K85" i="34"/>
  <c r="AU85" i="34" s="1"/>
  <c r="K84" i="34"/>
  <c r="AU84" i="34" s="1"/>
  <c r="K83" i="34"/>
  <c r="AU83" i="34" s="1"/>
  <c r="K72" i="34"/>
  <c r="AU72" i="34" s="1"/>
  <c r="K71" i="34"/>
  <c r="AU71" i="34" s="1"/>
  <c r="K70" i="34"/>
  <c r="AU70" i="34" s="1"/>
  <c r="K69" i="34"/>
  <c r="AU69" i="34" s="1"/>
  <c r="K68" i="34"/>
  <c r="AU68" i="34" s="1"/>
  <c r="K67" i="34"/>
  <c r="AU67" i="34" s="1"/>
  <c r="K66" i="34"/>
  <c r="AU66" i="34" s="1"/>
  <c r="K65" i="34"/>
  <c r="AU65" i="34" s="1"/>
  <c r="K64" i="34"/>
  <c r="AU64" i="34" s="1"/>
  <c r="K63" i="34"/>
  <c r="AU63" i="34" s="1"/>
  <c r="K62" i="34"/>
  <c r="AU62" i="34" s="1"/>
  <c r="K61" i="34"/>
  <c r="AU61" i="34" s="1"/>
  <c r="K60" i="34"/>
  <c r="AU60" i="34" s="1"/>
  <c r="K49" i="34"/>
  <c r="AU49" i="34" s="1"/>
  <c r="K48" i="34"/>
  <c r="AU48" i="34" s="1"/>
  <c r="K47" i="34"/>
  <c r="AU47" i="34" s="1"/>
  <c r="K46" i="34"/>
  <c r="AU46" i="34" s="1"/>
  <c r="K45" i="34"/>
  <c r="AU45" i="34" s="1"/>
  <c r="K44" i="34"/>
  <c r="AU44" i="34" s="1"/>
  <c r="K43" i="34"/>
  <c r="AU43" i="34" s="1"/>
  <c r="K42" i="34"/>
  <c r="AU42" i="34" s="1"/>
  <c r="K41" i="34"/>
  <c r="AU41" i="34" s="1"/>
  <c r="K40" i="34"/>
  <c r="AU40" i="34" s="1"/>
  <c r="K39" i="34"/>
  <c r="AU39" i="34" s="1"/>
  <c r="K38" i="34"/>
  <c r="AU38" i="34" s="1"/>
  <c r="K37" i="34"/>
  <c r="AU37" i="34" s="1"/>
  <c r="K14" i="34"/>
  <c r="AU14" i="34" s="1"/>
  <c r="K15" i="34"/>
  <c r="AU15" i="34" s="1"/>
  <c r="K16" i="34"/>
  <c r="AU16" i="34" s="1"/>
  <c r="K17" i="34"/>
  <c r="AU17" i="34" s="1"/>
  <c r="K18" i="34"/>
  <c r="AU18" i="34" s="1"/>
  <c r="K19" i="34"/>
  <c r="AU19" i="34" s="1"/>
  <c r="K20" i="34"/>
  <c r="AU20" i="34" s="1"/>
  <c r="K21" i="34"/>
  <c r="AU21" i="34" s="1"/>
  <c r="K22" i="34"/>
  <c r="AU22" i="34" s="1"/>
  <c r="K23" i="34"/>
  <c r="AU23" i="34" s="1"/>
  <c r="K24" i="34"/>
  <c r="AU24" i="34" s="1"/>
  <c r="K25" i="34"/>
  <c r="AU25" i="34" s="1"/>
  <c r="K26" i="34"/>
  <c r="AU26" i="34" s="1"/>
  <c r="AU256" i="31"/>
  <c r="AU255" i="31"/>
  <c r="AU254" i="31"/>
  <c r="AU253" i="31"/>
  <c r="AU252" i="31"/>
  <c r="AU251" i="31"/>
  <c r="AU250" i="31"/>
  <c r="AU249" i="31"/>
  <c r="AU248" i="31"/>
  <c r="AU247" i="31"/>
  <c r="AU246" i="31"/>
  <c r="AU245" i="31"/>
  <c r="AU244" i="31"/>
  <c r="AU233" i="31"/>
  <c r="AU232" i="31"/>
  <c r="AU231" i="31"/>
  <c r="AU230" i="31"/>
  <c r="AU229" i="31"/>
  <c r="AU228" i="31"/>
  <c r="AU227" i="31"/>
  <c r="AU226" i="31"/>
  <c r="AU225" i="31"/>
  <c r="AU224" i="31"/>
  <c r="AU223" i="31"/>
  <c r="AU222" i="31"/>
  <c r="AU221" i="31"/>
  <c r="AU210" i="31"/>
  <c r="AU209" i="31"/>
  <c r="AU208" i="31"/>
  <c r="AU207" i="31"/>
  <c r="AU206" i="31"/>
  <c r="AU205" i="31"/>
  <c r="AU204" i="31"/>
  <c r="AU203" i="31"/>
  <c r="AU202" i="31"/>
  <c r="AU201" i="31"/>
  <c r="AU200" i="31"/>
  <c r="AU199" i="31"/>
  <c r="AU198" i="31"/>
  <c r="AU187" i="31"/>
  <c r="AU186" i="31"/>
  <c r="AU185" i="31"/>
  <c r="AU184" i="31"/>
  <c r="AU183" i="31"/>
  <c r="AU182" i="31"/>
  <c r="AU181" i="31"/>
  <c r="AU180" i="31"/>
  <c r="AU179" i="31"/>
  <c r="AU178" i="31"/>
  <c r="AU177" i="31"/>
  <c r="AU176" i="31"/>
  <c r="AU175" i="31"/>
  <c r="AU164" i="31"/>
  <c r="AU163" i="31"/>
  <c r="AU162" i="31"/>
  <c r="AU161" i="31"/>
  <c r="AU160" i="31"/>
  <c r="AU159" i="31"/>
  <c r="AU158" i="31"/>
  <c r="AU157" i="31"/>
  <c r="AU156" i="31"/>
  <c r="AU155" i="31"/>
  <c r="AU154" i="31"/>
  <c r="AU153" i="31"/>
  <c r="AU152" i="31"/>
  <c r="AU141" i="31"/>
  <c r="AU140" i="31"/>
  <c r="AU139" i="31"/>
  <c r="AU138" i="31"/>
  <c r="AU137" i="31"/>
  <c r="AU136" i="31"/>
  <c r="AU135" i="31"/>
  <c r="AU134" i="31"/>
  <c r="AU133" i="31"/>
  <c r="AU132" i="31"/>
  <c r="AU131" i="31"/>
  <c r="AU130" i="31"/>
  <c r="AU129" i="31"/>
  <c r="AU118" i="31"/>
  <c r="AU117" i="31"/>
  <c r="AU116" i="31"/>
  <c r="AU115" i="31"/>
  <c r="AU114" i="31"/>
  <c r="AU113" i="31"/>
  <c r="AU112" i="31"/>
  <c r="AU111" i="31"/>
  <c r="AU110" i="31"/>
  <c r="AU109" i="31"/>
  <c r="AU108" i="31"/>
  <c r="AU107" i="31"/>
  <c r="AU106" i="31"/>
  <c r="AU95" i="31"/>
  <c r="AU94" i="31"/>
  <c r="AU93" i="31"/>
  <c r="AU92" i="31"/>
  <c r="AU91" i="31"/>
  <c r="AU90" i="31"/>
  <c r="AU89" i="31"/>
  <c r="AU88" i="31"/>
  <c r="AU87" i="31"/>
  <c r="AU86" i="31"/>
  <c r="AU85" i="31"/>
  <c r="AU84" i="31"/>
  <c r="AU83" i="31"/>
  <c r="AU72" i="31"/>
  <c r="AU71" i="31"/>
  <c r="AU70" i="31"/>
  <c r="AU69" i="31"/>
  <c r="AU68" i="31"/>
  <c r="AU67" i="31"/>
  <c r="AU66" i="31"/>
  <c r="AU65" i="31"/>
  <c r="AU64" i="31"/>
  <c r="AU63" i="31"/>
  <c r="AU62" i="31"/>
  <c r="AU61" i="31"/>
  <c r="AU60" i="31"/>
  <c r="K267" i="31"/>
  <c r="AU267" i="31" s="1"/>
  <c r="K268" i="31"/>
  <c r="AU268" i="31" s="1"/>
  <c r="K269" i="31"/>
  <c r="AU269" i="31" s="1"/>
  <c r="K270" i="31"/>
  <c r="K271" i="31"/>
  <c r="AU271" i="31" s="1"/>
  <c r="K272" i="31"/>
  <c r="AU272" i="31" s="1"/>
  <c r="K273" i="31"/>
  <c r="AU273" i="31" s="1"/>
  <c r="K274" i="31"/>
  <c r="AU274" i="31" s="1"/>
  <c r="K275" i="31"/>
  <c r="AU275" i="31" s="1"/>
  <c r="K276" i="31"/>
  <c r="AU276" i="31" s="1"/>
  <c r="K277" i="31"/>
  <c r="AU277" i="31" s="1"/>
  <c r="K278" i="31"/>
  <c r="AU278" i="31" s="1"/>
  <c r="K279" i="31"/>
  <c r="AU279" i="31" s="1"/>
  <c r="K37" i="31"/>
  <c r="AU37" i="31" s="1"/>
  <c r="K38" i="31"/>
  <c r="AU38" i="31" s="1"/>
  <c r="K39" i="31"/>
  <c r="AU39" i="31" s="1"/>
  <c r="K40" i="31"/>
  <c r="AU40" i="31" s="1"/>
  <c r="K41" i="31"/>
  <c r="AU41" i="31" s="1"/>
  <c r="K42" i="31"/>
  <c r="AU42" i="31" s="1"/>
  <c r="K43" i="31"/>
  <c r="AU43" i="31" s="1"/>
  <c r="K44" i="31"/>
  <c r="AU44" i="31" s="1"/>
  <c r="K45" i="31"/>
  <c r="AU45" i="31" s="1"/>
  <c r="K46" i="31"/>
  <c r="AU46" i="31" s="1"/>
  <c r="K47" i="31"/>
  <c r="AU47" i="31" s="1"/>
  <c r="K48" i="31"/>
  <c r="AU48" i="31" s="1"/>
  <c r="K49" i="31"/>
  <c r="AU49" i="31" s="1"/>
  <c r="K14" i="31"/>
  <c r="AU14" i="31" s="1"/>
  <c r="K15" i="31"/>
  <c r="AU15" i="31" s="1"/>
  <c r="K16" i="31"/>
  <c r="AU16" i="31" s="1"/>
  <c r="K17" i="31"/>
  <c r="AU17" i="31" s="1"/>
  <c r="K18" i="31"/>
  <c r="AU18" i="31" s="1"/>
  <c r="K19" i="31"/>
  <c r="AU19" i="31" s="1"/>
  <c r="K20" i="31"/>
  <c r="AU20" i="31" s="1"/>
  <c r="K21" i="31"/>
  <c r="AU21" i="31" s="1"/>
  <c r="K22" i="31"/>
  <c r="AU22" i="31" s="1"/>
  <c r="K23" i="31"/>
  <c r="AU23" i="31" s="1"/>
  <c r="K24" i="31"/>
  <c r="AU24" i="31" s="1"/>
  <c r="K25" i="31"/>
  <c r="AU25" i="31" s="1"/>
  <c r="K26" i="31"/>
  <c r="AU26" i="31" s="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2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19" i="21"/>
  <c r="H196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3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0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7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4" i="21"/>
  <c r="H81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8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5" i="21"/>
  <c r="M21" i="8"/>
  <c r="N21" i="8"/>
  <c r="O21" i="8" s="1"/>
  <c r="P21" i="8"/>
  <c r="M22" i="8"/>
  <c r="N22" i="8"/>
  <c r="O22" i="8"/>
  <c r="P22" i="8" s="1"/>
  <c r="M23" i="8"/>
  <c r="N23" i="8"/>
  <c r="M24" i="8"/>
  <c r="M25" i="8"/>
  <c r="N25" i="8"/>
  <c r="O25" i="8" s="1"/>
  <c r="O44" i="8" s="1"/>
  <c r="M26" i="8"/>
  <c r="N26" i="8"/>
  <c r="O26" i="8"/>
  <c r="M27" i="8"/>
  <c r="N27" i="8"/>
  <c r="M28" i="8"/>
  <c r="N28" i="8" s="1"/>
  <c r="M29" i="8"/>
  <c r="N29" i="8"/>
  <c r="O29" i="8"/>
  <c r="P29" i="8"/>
  <c r="M30" i="8"/>
  <c r="N30" i="8"/>
  <c r="O30" i="8"/>
  <c r="P30" i="8" s="1"/>
  <c r="M31" i="8"/>
  <c r="N31" i="8"/>
  <c r="M32" i="8"/>
  <c r="N32" i="8" s="1"/>
  <c r="O32" i="8" s="1"/>
  <c r="P32" i="8" s="1"/>
  <c r="P51" i="8" s="1"/>
  <c r="Q32" i="8"/>
  <c r="R32" i="8" s="1"/>
  <c r="S32" i="8" s="1"/>
  <c r="T32" i="8" s="1"/>
  <c r="T51" i="8" s="1"/>
  <c r="M33" i="8"/>
  <c r="N33" i="8"/>
  <c r="O33" i="8"/>
  <c r="P33" i="8"/>
  <c r="Q33" i="8" s="1"/>
  <c r="R33" i="8" s="1"/>
  <c r="S33" i="8" s="1"/>
  <c r="T33" i="8"/>
  <c r="U33" i="8" s="1"/>
  <c r="V33" i="8" s="1"/>
  <c r="W33" i="8" s="1"/>
  <c r="X33" i="8" s="1"/>
  <c r="L22" i="8"/>
  <c r="L41" i="8" s="1"/>
  <c r="L23" i="8"/>
  <c r="L24" i="8"/>
  <c r="L25" i="8"/>
  <c r="L26" i="8"/>
  <c r="L45" i="8" s="1"/>
  <c r="L27" i="8"/>
  <c r="L28" i="8"/>
  <c r="L29" i="8"/>
  <c r="L30" i="8"/>
  <c r="L49" i="8" s="1"/>
  <c r="L31" i="8"/>
  <c r="L32" i="8"/>
  <c r="L33" i="8"/>
  <c r="L21" i="8"/>
  <c r="L40" i="8" s="1"/>
  <c r="N40" i="8"/>
  <c r="O40" i="8"/>
  <c r="N41" i="8"/>
  <c r="O41" i="8"/>
  <c r="L42" i="8"/>
  <c r="M42" i="8"/>
  <c r="L43" i="8"/>
  <c r="L44" i="8"/>
  <c r="M44" i="8"/>
  <c r="N44" i="8"/>
  <c r="N45" i="8"/>
  <c r="L46" i="8"/>
  <c r="M46" i="8"/>
  <c r="L47" i="8"/>
  <c r="L48" i="8"/>
  <c r="M48" i="8"/>
  <c r="N48" i="8"/>
  <c r="O48" i="8"/>
  <c r="N49" i="8"/>
  <c r="O49" i="8"/>
  <c r="L50" i="8"/>
  <c r="M50" i="8"/>
  <c r="L51" i="8"/>
  <c r="M51" i="8"/>
  <c r="N51" i="8"/>
  <c r="O51" i="8"/>
  <c r="S51" i="8"/>
  <c r="L52" i="8"/>
  <c r="M52" i="8"/>
  <c r="N52" i="8"/>
  <c r="O52" i="8"/>
  <c r="P52" i="8"/>
  <c r="Q52" i="8"/>
  <c r="R52" i="8"/>
  <c r="S52" i="8"/>
  <c r="T52" i="8"/>
  <c r="D35" i="8"/>
  <c r="E35" i="8"/>
  <c r="F35" i="8"/>
  <c r="G35" i="8"/>
  <c r="H35" i="8"/>
  <c r="I35" i="8"/>
  <c r="J35" i="8"/>
  <c r="K35" i="8"/>
  <c r="C35" i="8"/>
  <c r="M18" i="8"/>
  <c r="N18" i="8"/>
  <c r="O18" i="8"/>
  <c r="P18" i="8"/>
  <c r="Q18" i="8" s="1"/>
  <c r="R18" i="8" s="1"/>
  <c r="S18" i="8" s="1"/>
  <c r="T18" i="8" s="1"/>
  <c r="U18" i="8" s="1"/>
  <c r="V18" i="8" s="1"/>
  <c r="W18" i="8" s="1"/>
  <c r="X18" i="8" s="1"/>
  <c r="Y18" i="8" s="1"/>
  <c r="Z18" i="8" s="1"/>
  <c r="AA18" i="8" s="1"/>
  <c r="AB18" i="8" s="1"/>
  <c r="AC18" i="8" s="1"/>
  <c r="L18" i="8"/>
  <c r="D21" i="8"/>
  <c r="E21" i="8"/>
  <c r="F21" i="8"/>
  <c r="G21" i="8"/>
  <c r="H21" i="8"/>
  <c r="I21" i="8"/>
  <c r="J21" i="8"/>
  <c r="K21" i="8"/>
  <c r="D22" i="8"/>
  <c r="E22" i="8"/>
  <c r="F22" i="8"/>
  <c r="G22" i="8"/>
  <c r="H22" i="8"/>
  <c r="I22" i="8"/>
  <c r="J22" i="8"/>
  <c r="K22" i="8"/>
  <c r="D23" i="8"/>
  <c r="E23" i="8"/>
  <c r="F23" i="8"/>
  <c r="G23" i="8"/>
  <c r="H23" i="8"/>
  <c r="I23" i="8"/>
  <c r="J23" i="8"/>
  <c r="K23" i="8"/>
  <c r="D24" i="8"/>
  <c r="E24" i="8"/>
  <c r="F24" i="8"/>
  <c r="G24" i="8"/>
  <c r="H24" i="8"/>
  <c r="I24" i="8"/>
  <c r="J24" i="8"/>
  <c r="K24" i="8"/>
  <c r="D25" i="8"/>
  <c r="E25" i="8"/>
  <c r="F25" i="8"/>
  <c r="G25" i="8"/>
  <c r="H25" i="8"/>
  <c r="I25" i="8"/>
  <c r="J25" i="8"/>
  <c r="K25" i="8"/>
  <c r="D26" i="8"/>
  <c r="E26" i="8"/>
  <c r="F26" i="8"/>
  <c r="G26" i="8"/>
  <c r="H26" i="8"/>
  <c r="I26" i="8"/>
  <c r="J26" i="8"/>
  <c r="K26" i="8"/>
  <c r="D27" i="8"/>
  <c r="E27" i="8"/>
  <c r="F27" i="8"/>
  <c r="G27" i="8"/>
  <c r="H27" i="8"/>
  <c r="I27" i="8"/>
  <c r="J27" i="8"/>
  <c r="K27" i="8"/>
  <c r="D28" i="8"/>
  <c r="E28" i="8"/>
  <c r="F28" i="8"/>
  <c r="G28" i="8"/>
  <c r="H28" i="8"/>
  <c r="I28" i="8"/>
  <c r="J28" i="8"/>
  <c r="K28" i="8"/>
  <c r="D29" i="8"/>
  <c r="E29" i="8"/>
  <c r="F29" i="8"/>
  <c r="G29" i="8"/>
  <c r="H29" i="8"/>
  <c r="I29" i="8"/>
  <c r="J29" i="8"/>
  <c r="K29" i="8"/>
  <c r="D30" i="8"/>
  <c r="E30" i="8"/>
  <c r="F30" i="8"/>
  <c r="G30" i="8"/>
  <c r="H30" i="8"/>
  <c r="I30" i="8"/>
  <c r="J30" i="8"/>
  <c r="K30" i="8"/>
  <c r="D31" i="8"/>
  <c r="E31" i="8"/>
  <c r="F31" i="8"/>
  <c r="G31" i="8"/>
  <c r="H31" i="8"/>
  <c r="I31" i="8"/>
  <c r="J31" i="8"/>
  <c r="K31" i="8"/>
  <c r="D32" i="8"/>
  <c r="E32" i="8"/>
  <c r="F32" i="8"/>
  <c r="G32" i="8"/>
  <c r="H32" i="8"/>
  <c r="I32" i="8"/>
  <c r="J32" i="8"/>
  <c r="K32" i="8"/>
  <c r="D33" i="8"/>
  <c r="E33" i="8"/>
  <c r="F33" i="8"/>
  <c r="G33" i="8"/>
  <c r="H33" i="8"/>
  <c r="I33" i="8"/>
  <c r="J33" i="8"/>
  <c r="K33" i="8"/>
  <c r="C22" i="8"/>
  <c r="C23" i="8"/>
  <c r="C24" i="8"/>
  <c r="C25" i="8"/>
  <c r="C26" i="8"/>
  <c r="C27" i="8"/>
  <c r="C28" i="8"/>
  <c r="C29" i="8"/>
  <c r="C30" i="8"/>
  <c r="C31" i="8"/>
  <c r="C32" i="8"/>
  <c r="C33" i="8"/>
  <c r="C21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C12" i="8"/>
  <c r="K18" i="8"/>
  <c r="K263" i="31" l="1"/>
  <c r="AU270" i="31"/>
  <c r="AU268" i="34"/>
  <c r="K263" i="34"/>
  <c r="Y33" i="8"/>
  <c r="X52" i="8"/>
  <c r="Q29" i="8"/>
  <c r="P48" i="8"/>
  <c r="O27" i="8"/>
  <c r="N46" i="8"/>
  <c r="M35" i="8"/>
  <c r="W52" i="8"/>
  <c r="R51" i="8"/>
  <c r="O31" i="8"/>
  <c r="N50" i="8"/>
  <c r="P26" i="8"/>
  <c r="O45" i="8"/>
  <c r="Q21" i="8"/>
  <c r="P40" i="8"/>
  <c r="N47" i="8"/>
  <c r="O28" i="8"/>
  <c r="V52" i="8"/>
  <c r="Q51" i="8"/>
  <c r="P49" i="8"/>
  <c r="Q30" i="8"/>
  <c r="N24" i="8"/>
  <c r="M43" i="8"/>
  <c r="O23" i="8"/>
  <c r="N42" i="8"/>
  <c r="U52" i="8"/>
  <c r="M47" i="8"/>
  <c r="U32" i="8"/>
  <c r="P25" i="8"/>
  <c r="P41" i="8"/>
  <c r="Q22" i="8"/>
  <c r="L35" i="8"/>
  <c r="M49" i="8"/>
  <c r="M45" i="8"/>
  <c r="M41" i="8"/>
  <c r="M40" i="8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B24" i="26"/>
  <c r="V32" i="8" l="1"/>
  <c r="U51" i="8"/>
  <c r="Q41" i="8"/>
  <c r="R22" i="8"/>
  <c r="R29" i="8"/>
  <c r="Q48" i="8"/>
  <c r="P23" i="8"/>
  <c r="O42" i="8"/>
  <c r="O35" i="8"/>
  <c r="O24" i="8"/>
  <c r="N43" i="8"/>
  <c r="N35" i="8"/>
  <c r="R21" i="8"/>
  <c r="Q40" i="8"/>
  <c r="P31" i="8"/>
  <c r="O50" i="8"/>
  <c r="Q26" i="8"/>
  <c r="P45" i="8"/>
  <c r="Q25" i="8"/>
  <c r="P44" i="8"/>
  <c r="R30" i="8"/>
  <c r="Q49" i="8"/>
  <c r="O47" i="8"/>
  <c r="P28" i="8"/>
  <c r="P27" i="8"/>
  <c r="O46" i="8"/>
  <c r="Z33" i="8"/>
  <c r="Y52" i="8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W31" i="27"/>
  <c r="V31" i="27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C7" i="27"/>
  <c r="M239" i="30"/>
  <c r="M216" i="30"/>
  <c r="M193" i="30"/>
  <c r="M170" i="30"/>
  <c r="M147" i="30"/>
  <c r="M124" i="30"/>
  <c r="M101" i="30"/>
  <c r="M78" i="30"/>
  <c r="M55" i="30"/>
  <c r="M32" i="30"/>
  <c r="M239" i="31"/>
  <c r="M216" i="31"/>
  <c r="M193" i="31"/>
  <c r="M170" i="31"/>
  <c r="M147" i="31"/>
  <c r="M124" i="31"/>
  <c r="M101" i="31"/>
  <c r="M78" i="31"/>
  <c r="M55" i="31"/>
  <c r="M32" i="31"/>
  <c r="M239" i="34"/>
  <c r="M216" i="34"/>
  <c r="M193" i="34"/>
  <c r="M170" i="34"/>
  <c r="M147" i="34"/>
  <c r="M124" i="34"/>
  <c r="M101" i="34"/>
  <c r="M78" i="34"/>
  <c r="M55" i="34"/>
  <c r="M32" i="34"/>
  <c r="L54" i="11"/>
  <c r="L9" i="11"/>
  <c r="R41" i="8" l="1"/>
  <c r="S22" i="8"/>
  <c r="Q23" i="8"/>
  <c r="P42" i="8"/>
  <c r="AA33" i="8"/>
  <c r="Z52" i="8"/>
  <c r="Q31" i="8"/>
  <c r="P50" i="8"/>
  <c r="P46" i="8"/>
  <c r="Q27" i="8"/>
  <c r="S30" i="8"/>
  <c r="R49" i="8"/>
  <c r="R26" i="8"/>
  <c r="Q45" i="8"/>
  <c r="P24" i="8"/>
  <c r="O43" i="8"/>
  <c r="R25" i="8"/>
  <c r="Q44" i="8"/>
  <c r="Q28" i="8"/>
  <c r="P47" i="8"/>
  <c r="S21" i="8"/>
  <c r="R40" i="8"/>
  <c r="S29" i="8"/>
  <c r="R48" i="8"/>
  <c r="W32" i="8"/>
  <c r="V51" i="8"/>
  <c r="C39" i="31"/>
  <c r="AM39" i="31" s="1"/>
  <c r="I62" i="31"/>
  <c r="AS62" i="31" s="1"/>
  <c r="F39" i="31"/>
  <c r="AP39" i="31" s="1"/>
  <c r="T30" i="8" l="1"/>
  <c r="S49" i="8"/>
  <c r="X32" i="8"/>
  <c r="W51" i="8"/>
  <c r="Q46" i="8"/>
  <c r="R27" i="8"/>
  <c r="Q42" i="8"/>
  <c r="R23" i="8"/>
  <c r="R28" i="8"/>
  <c r="Q47" i="8"/>
  <c r="R31" i="8"/>
  <c r="Q50" i="8"/>
  <c r="T21" i="8"/>
  <c r="S40" i="8"/>
  <c r="R44" i="8"/>
  <c r="S25" i="8"/>
  <c r="R45" i="8"/>
  <c r="S26" i="8"/>
  <c r="AB33" i="8"/>
  <c r="AA52" i="8"/>
  <c r="T22" i="8"/>
  <c r="S41" i="8"/>
  <c r="P43" i="8"/>
  <c r="Q24" i="8"/>
  <c r="T29" i="8"/>
  <c r="S48" i="8"/>
  <c r="P35" i="8"/>
  <c r="T26" i="8" l="1"/>
  <c r="S45" i="8"/>
  <c r="U29" i="8"/>
  <c r="T48" i="8"/>
  <c r="T41" i="8"/>
  <c r="U22" i="8"/>
  <c r="U21" i="8"/>
  <c r="T40" i="8"/>
  <c r="X51" i="8"/>
  <c r="Y32" i="8"/>
  <c r="S31" i="8"/>
  <c r="R50" i="8"/>
  <c r="R24" i="8"/>
  <c r="Q43" i="8"/>
  <c r="S44" i="8"/>
  <c r="T25" i="8"/>
  <c r="R47" i="8"/>
  <c r="S28" i="8"/>
  <c r="S27" i="8"/>
  <c r="R46" i="8"/>
  <c r="S23" i="8"/>
  <c r="R42" i="8"/>
  <c r="R35" i="8"/>
  <c r="AC33" i="8"/>
  <c r="AC52" i="8" s="1"/>
  <c r="AB52" i="8"/>
  <c r="Q35" i="8"/>
  <c r="T49" i="8"/>
  <c r="U30" i="8"/>
  <c r="S47" i="8" l="1"/>
  <c r="T28" i="8"/>
  <c r="Z32" i="8"/>
  <c r="Y51" i="8"/>
  <c r="V21" i="8"/>
  <c r="U40" i="8"/>
  <c r="V29" i="8"/>
  <c r="U48" i="8"/>
  <c r="T23" i="8"/>
  <c r="S42" i="8"/>
  <c r="S35" i="8"/>
  <c r="S24" i="8"/>
  <c r="R43" i="8"/>
  <c r="U41" i="8"/>
  <c r="V22" i="8"/>
  <c r="T27" i="8"/>
  <c r="S46" i="8"/>
  <c r="T31" i="8"/>
  <c r="S50" i="8"/>
  <c r="V30" i="8"/>
  <c r="U49" i="8"/>
  <c r="U25" i="8"/>
  <c r="T44" i="8"/>
  <c r="U26" i="8"/>
  <c r="T45" i="8"/>
  <c r="B32" i="26"/>
  <c r="V25" i="8" l="1"/>
  <c r="U44" i="8"/>
  <c r="U31" i="8"/>
  <c r="T50" i="8"/>
  <c r="AA32" i="8"/>
  <c r="Z51" i="8"/>
  <c r="V41" i="8"/>
  <c r="W22" i="8"/>
  <c r="U23" i="8"/>
  <c r="T42" i="8"/>
  <c r="T35" i="8"/>
  <c r="U28" i="8"/>
  <c r="T47" i="8"/>
  <c r="W29" i="8"/>
  <c r="V48" i="8"/>
  <c r="V26" i="8"/>
  <c r="U45" i="8"/>
  <c r="W30" i="8"/>
  <c r="V49" i="8"/>
  <c r="T46" i="8"/>
  <c r="U27" i="8"/>
  <c r="T24" i="8"/>
  <c r="S43" i="8"/>
  <c r="W21" i="8"/>
  <c r="V40" i="8"/>
  <c r="H42" i="26"/>
  <c r="D42" i="26"/>
  <c r="F42" i="26"/>
  <c r="E42" i="26"/>
  <c r="G42" i="26"/>
  <c r="C42" i="26"/>
  <c r="K279" i="29"/>
  <c r="K279" i="30" s="1"/>
  <c r="AU279" i="30" s="1"/>
  <c r="J279" i="29"/>
  <c r="J279" i="30" s="1"/>
  <c r="AT279" i="30" s="1"/>
  <c r="I279" i="29"/>
  <c r="I279" i="30" s="1"/>
  <c r="AS279" i="30" s="1"/>
  <c r="H279" i="29"/>
  <c r="H279" i="30" s="1"/>
  <c r="AR279" i="30" s="1"/>
  <c r="G279" i="29"/>
  <c r="G279" i="30" s="1"/>
  <c r="AQ279" i="30" s="1"/>
  <c r="F279" i="29"/>
  <c r="F279" i="30" s="1"/>
  <c r="AP279" i="30" s="1"/>
  <c r="E279" i="29"/>
  <c r="E279" i="30" s="1"/>
  <c r="AO279" i="30" s="1"/>
  <c r="D279" i="29"/>
  <c r="D279" i="30" s="1"/>
  <c r="AN279" i="30" s="1"/>
  <c r="C279" i="29"/>
  <c r="C279" i="30" s="1"/>
  <c r="AM279" i="30" s="1"/>
  <c r="B279" i="29"/>
  <c r="B279" i="30" s="1"/>
  <c r="K278" i="29"/>
  <c r="K278" i="30" s="1"/>
  <c r="AU278" i="30" s="1"/>
  <c r="J278" i="29"/>
  <c r="J278" i="30" s="1"/>
  <c r="AT278" i="30" s="1"/>
  <c r="I278" i="29"/>
  <c r="I278" i="30" s="1"/>
  <c r="AS278" i="30" s="1"/>
  <c r="H278" i="29"/>
  <c r="H278" i="30" s="1"/>
  <c r="AR278" i="30" s="1"/>
  <c r="G278" i="29"/>
  <c r="G278" i="30" s="1"/>
  <c r="AQ278" i="30" s="1"/>
  <c r="F278" i="29"/>
  <c r="F278" i="30" s="1"/>
  <c r="AP278" i="30" s="1"/>
  <c r="E278" i="29"/>
  <c r="E278" i="30" s="1"/>
  <c r="AO278" i="30" s="1"/>
  <c r="D278" i="29"/>
  <c r="D278" i="30" s="1"/>
  <c r="AN278" i="30" s="1"/>
  <c r="C278" i="29"/>
  <c r="C278" i="30" s="1"/>
  <c r="AM278" i="30" s="1"/>
  <c r="B278" i="29"/>
  <c r="B278" i="30" s="1"/>
  <c r="K277" i="29"/>
  <c r="K277" i="30" s="1"/>
  <c r="AU277" i="30" s="1"/>
  <c r="J277" i="29"/>
  <c r="J277" i="30" s="1"/>
  <c r="AT277" i="30" s="1"/>
  <c r="I277" i="29"/>
  <c r="I277" i="30" s="1"/>
  <c r="AS277" i="30" s="1"/>
  <c r="H277" i="29"/>
  <c r="H277" i="30" s="1"/>
  <c r="AR277" i="30" s="1"/>
  <c r="G277" i="29"/>
  <c r="G277" i="30" s="1"/>
  <c r="AQ277" i="30" s="1"/>
  <c r="F277" i="29"/>
  <c r="F277" i="30" s="1"/>
  <c r="AP277" i="30" s="1"/>
  <c r="E277" i="29"/>
  <c r="E277" i="30" s="1"/>
  <c r="AO277" i="30" s="1"/>
  <c r="D277" i="29"/>
  <c r="D277" i="30" s="1"/>
  <c r="AN277" i="30" s="1"/>
  <c r="C277" i="29"/>
  <c r="C277" i="30" s="1"/>
  <c r="AM277" i="30" s="1"/>
  <c r="B277" i="29"/>
  <c r="B277" i="30" s="1"/>
  <c r="K276" i="29"/>
  <c r="K276" i="30" s="1"/>
  <c r="AU276" i="30" s="1"/>
  <c r="J276" i="29"/>
  <c r="J276" i="30" s="1"/>
  <c r="AT276" i="30" s="1"/>
  <c r="I276" i="29"/>
  <c r="I276" i="30" s="1"/>
  <c r="AS276" i="30" s="1"/>
  <c r="H276" i="29"/>
  <c r="H276" i="30" s="1"/>
  <c r="AR276" i="30" s="1"/>
  <c r="G276" i="29"/>
  <c r="G276" i="30" s="1"/>
  <c r="AQ276" i="30" s="1"/>
  <c r="F276" i="29"/>
  <c r="F276" i="30" s="1"/>
  <c r="AP276" i="30" s="1"/>
  <c r="E276" i="29"/>
  <c r="E276" i="30" s="1"/>
  <c r="AO276" i="30" s="1"/>
  <c r="D276" i="29"/>
  <c r="D276" i="30" s="1"/>
  <c r="AN276" i="30" s="1"/>
  <c r="C276" i="29"/>
  <c r="C276" i="30" s="1"/>
  <c r="AM276" i="30" s="1"/>
  <c r="B276" i="29"/>
  <c r="B276" i="30" s="1"/>
  <c r="K275" i="29"/>
  <c r="K275" i="30" s="1"/>
  <c r="AU275" i="30" s="1"/>
  <c r="J275" i="29"/>
  <c r="J275" i="30" s="1"/>
  <c r="AT275" i="30" s="1"/>
  <c r="I275" i="29"/>
  <c r="I275" i="30" s="1"/>
  <c r="AS275" i="30" s="1"/>
  <c r="H275" i="29"/>
  <c r="H275" i="30" s="1"/>
  <c r="AR275" i="30" s="1"/>
  <c r="G275" i="29"/>
  <c r="G275" i="30" s="1"/>
  <c r="AQ275" i="30" s="1"/>
  <c r="F275" i="29"/>
  <c r="F275" i="30" s="1"/>
  <c r="AP275" i="30" s="1"/>
  <c r="E275" i="29"/>
  <c r="E275" i="30" s="1"/>
  <c r="AO275" i="30" s="1"/>
  <c r="D275" i="29"/>
  <c r="D275" i="30" s="1"/>
  <c r="AN275" i="30" s="1"/>
  <c r="C275" i="29"/>
  <c r="C275" i="30" s="1"/>
  <c r="AM275" i="30" s="1"/>
  <c r="B275" i="29"/>
  <c r="B275" i="30" s="1"/>
  <c r="K274" i="29"/>
  <c r="K274" i="30" s="1"/>
  <c r="AU274" i="30" s="1"/>
  <c r="J274" i="29"/>
  <c r="J274" i="30" s="1"/>
  <c r="AT274" i="30" s="1"/>
  <c r="I274" i="29"/>
  <c r="I274" i="30" s="1"/>
  <c r="AS274" i="30" s="1"/>
  <c r="H274" i="29"/>
  <c r="H274" i="30" s="1"/>
  <c r="AR274" i="30" s="1"/>
  <c r="G274" i="29"/>
  <c r="G274" i="30" s="1"/>
  <c r="AQ274" i="30" s="1"/>
  <c r="F274" i="29"/>
  <c r="F274" i="30" s="1"/>
  <c r="AP274" i="30" s="1"/>
  <c r="E274" i="29"/>
  <c r="E274" i="30" s="1"/>
  <c r="AO274" i="30" s="1"/>
  <c r="D274" i="29"/>
  <c r="D274" i="30" s="1"/>
  <c r="AN274" i="30" s="1"/>
  <c r="C274" i="29"/>
  <c r="C274" i="30" s="1"/>
  <c r="AM274" i="30" s="1"/>
  <c r="B274" i="29"/>
  <c r="B274" i="30" s="1"/>
  <c r="K273" i="29"/>
  <c r="K273" i="30" s="1"/>
  <c r="AU273" i="30" s="1"/>
  <c r="J273" i="29"/>
  <c r="J273" i="30" s="1"/>
  <c r="AT273" i="30" s="1"/>
  <c r="I273" i="29"/>
  <c r="I273" i="30" s="1"/>
  <c r="AS273" i="30" s="1"/>
  <c r="H273" i="29"/>
  <c r="H273" i="30" s="1"/>
  <c r="AR273" i="30" s="1"/>
  <c r="G273" i="29"/>
  <c r="G273" i="30" s="1"/>
  <c r="AQ273" i="30" s="1"/>
  <c r="F273" i="29"/>
  <c r="F273" i="30" s="1"/>
  <c r="AP273" i="30" s="1"/>
  <c r="E273" i="29"/>
  <c r="E273" i="30" s="1"/>
  <c r="AO273" i="30" s="1"/>
  <c r="D273" i="29"/>
  <c r="D273" i="30" s="1"/>
  <c r="AN273" i="30" s="1"/>
  <c r="C273" i="29"/>
  <c r="C273" i="30" s="1"/>
  <c r="AM273" i="30" s="1"/>
  <c r="B273" i="29"/>
  <c r="B273" i="30" s="1"/>
  <c r="K272" i="29"/>
  <c r="K272" i="30" s="1"/>
  <c r="AU272" i="30" s="1"/>
  <c r="J272" i="29"/>
  <c r="J272" i="30" s="1"/>
  <c r="AT272" i="30" s="1"/>
  <c r="I272" i="29"/>
  <c r="I272" i="30" s="1"/>
  <c r="AS272" i="30" s="1"/>
  <c r="H272" i="29"/>
  <c r="H272" i="30" s="1"/>
  <c r="AR272" i="30" s="1"/>
  <c r="G272" i="29"/>
  <c r="G272" i="30" s="1"/>
  <c r="AQ272" i="30" s="1"/>
  <c r="F272" i="29"/>
  <c r="F272" i="30" s="1"/>
  <c r="AP272" i="30" s="1"/>
  <c r="E272" i="29"/>
  <c r="E272" i="30" s="1"/>
  <c r="AO272" i="30" s="1"/>
  <c r="D272" i="29"/>
  <c r="D272" i="30" s="1"/>
  <c r="AN272" i="30" s="1"/>
  <c r="C272" i="29"/>
  <c r="C272" i="30" s="1"/>
  <c r="AM272" i="30" s="1"/>
  <c r="B272" i="29"/>
  <c r="B272" i="30" s="1"/>
  <c r="K271" i="29"/>
  <c r="K271" i="30" s="1"/>
  <c r="AU271" i="30" s="1"/>
  <c r="J271" i="29"/>
  <c r="J271" i="30" s="1"/>
  <c r="AT271" i="30" s="1"/>
  <c r="I271" i="29"/>
  <c r="I271" i="30" s="1"/>
  <c r="AS271" i="30" s="1"/>
  <c r="H271" i="29"/>
  <c r="H271" i="30" s="1"/>
  <c r="AR271" i="30" s="1"/>
  <c r="G271" i="29"/>
  <c r="G271" i="30" s="1"/>
  <c r="AQ271" i="30" s="1"/>
  <c r="F271" i="29"/>
  <c r="F271" i="30" s="1"/>
  <c r="AP271" i="30" s="1"/>
  <c r="E271" i="29"/>
  <c r="E271" i="30" s="1"/>
  <c r="AO271" i="30" s="1"/>
  <c r="D271" i="29"/>
  <c r="D271" i="30" s="1"/>
  <c r="AN271" i="30" s="1"/>
  <c r="C271" i="29"/>
  <c r="C271" i="30" s="1"/>
  <c r="AM271" i="30" s="1"/>
  <c r="B271" i="29"/>
  <c r="B271" i="30" s="1"/>
  <c r="K270" i="29"/>
  <c r="K270" i="30" s="1"/>
  <c r="AU270" i="30" s="1"/>
  <c r="J270" i="29"/>
  <c r="J270" i="30" s="1"/>
  <c r="AT270" i="30" s="1"/>
  <c r="I270" i="29"/>
  <c r="I270" i="30" s="1"/>
  <c r="AS270" i="30" s="1"/>
  <c r="H270" i="29"/>
  <c r="H270" i="30" s="1"/>
  <c r="AR270" i="30" s="1"/>
  <c r="G270" i="29"/>
  <c r="G270" i="30" s="1"/>
  <c r="AQ270" i="30" s="1"/>
  <c r="F270" i="29"/>
  <c r="F270" i="30" s="1"/>
  <c r="AP270" i="30" s="1"/>
  <c r="E270" i="29"/>
  <c r="E270" i="30" s="1"/>
  <c r="AO270" i="30" s="1"/>
  <c r="D270" i="29"/>
  <c r="D270" i="30" s="1"/>
  <c r="AN270" i="30" s="1"/>
  <c r="C270" i="29"/>
  <c r="C270" i="30" s="1"/>
  <c r="AM270" i="30" s="1"/>
  <c r="B270" i="29"/>
  <c r="B270" i="30" s="1"/>
  <c r="K269" i="29"/>
  <c r="K269" i="30" s="1"/>
  <c r="AU269" i="30" s="1"/>
  <c r="J269" i="29"/>
  <c r="J269" i="30" s="1"/>
  <c r="AT269" i="30" s="1"/>
  <c r="I269" i="29"/>
  <c r="I269" i="30" s="1"/>
  <c r="AS269" i="30" s="1"/>
  <c r="H269" i="29"/>
  <c r="H269" i="30" s="1"/>
  <c r="AR269" i="30" s="1"/>
  <c r="G269" i="29"/>
  <c r="G269" i="30" s="1"/>
  <c r="AQ269" i="30" s="1"/>
  <c r="F269" i="29"/>
  <c r="F269" i="30" s="1"/>
  <c r="AP269" i="30" s="1"/>
  <c r="E269" i="29"/>
  <c r="E269" i="30" s="1"/>
  <c r="AO269" i="30" s="1"/>
  <c r="D269" i="29"/>
  <c r="D269" i="30" s="1"/>
  <c r="AN269" i="30" s="1"/>
  <c r="C269" i="29"/>
  <c r="C269" i="30" s="1"/>
  <c r="AM269" i="30" s="1"/>
  <c r="B269" i="29"/>
  <c r="B269" i="30" s="1"/>
  <c r="K268" i="29"/>
  <c r="K268" i="30" s="1"/>
  <c r="AU268" i="30" s="1"/>
  <c r="J268" i="29"/>
  <c r="J268" i="30" s="1"/>
  <c r="AT268" i="30" s="1"/>
  <c r="I268" i="29"/>
  <c r="I268" i="30" s="1"/>
  <c r="AS268" i="30" s="1"/>
  <c r="H268" i="29"/>
  <c r="H268" i="30" s="1"/>
  <c r="AR268" i="30" s="1"/>
  <c r="G268" i="29"/>
  <c r="G268" i="30" s="1"/>
  <c r="AQ268" i="30" s="1"/>
  <c r="F268" i="29"/>
  <c r="F268" i="30" s="1"/>
  <c r="AP268" i="30" s="1"/>
  <c r="E268" i="29"/>
  <c r="E268" i="30" s="1"/>
  <c r="AO268" i="30" s="1"/>
  <c r="D268" i="29"/>
  <c r="D268" i="30" s="1"/>
  <c r="AN268" i="30" s="1"/>
  <c r="C268" i="29"/>
  <c r="C268" i="30" s="1"/>
  <c r="AM268" i="30" s="1"/>
  <c r="B268" i="29"/>
  <c r="B268" i="30" s="1"/>
  <c r="K267" i="29"/>
  <c r="K267" i="30" s="1"/>
  <c r="AU267" i="30" s="1"/>
  <c r="J267" i="29"/>
  <c r="I267" i="29"/>
  <c r="H267" i="29"/>
  <c r="G267" i="29"/>
  <c r="F267" i="29"/>
  <c r="E267" i="29"/>
  <c r="D267" i="29"/>
  <c r="C267" i="29"/>
  <c r="B267" i="29"/>
  <c r="K256" i="29"/>
  <c r="K256" i="30" s="1"/>
  <c r="AU256" i="30" s="1"/>
  <c r="J256" i="29"/>
  <c r="J256" i="30" s="1"/>
  <c r="AT256" i="30" s="1"/>
  <c r="I256" i="29"/>
  <c r="I256" i="30" s="1"/>
  <c r="AS256" i="30" s="1"/>
  <c r="H256" i="29"/>
  <c r="G256" i="29"/>
  <c r="G256" i="30" s="1"/>
  <c r="AQ256" i="30" s="1"/>
  <c r="F256" i="29"/>
  <c r="F256" i="30" s="1"/>
  <c r="AP256" i="30" s="1"/>
  <c r="E256" i="29"/>
  <c r="E256" i="30" s="1"/>
  <c r="AO256" i="30" s="1"/>
  <c r="D256" i="29"/>
  <c r="D256" i="30" s="1"/>
  <c r="AN256" i="30" s="1"/>
  <c r="C256" i="29"/>
  <c r="B256" i="29"/>
  <c r="K255" i="29"/>
  <c r="K255" i="30" s="1"/>
  <c r="AU255" i="30" s="1"/>
  <c r="J255" i="29"/>
  <c r="J255" i="30" s="1"/>
  <c r="AT255" i="30" s="1"/>
  <c r="I255" i="29"/>
  <c r="I255" i="30" s="1"/>
  <c r="AS255" i="30" s="1"/>
  <c r="H255" i="29"/>
  <c r="G255" i="29"/>
  <c r="G255" i="30" s="1"/>
  <c r="AQ255" i="30" s="1"/>
  <c r="F255" i="29"/>
  <c r="F255" i="30" s="1"/>
  <c r="AP255" i="30" s="1"/>
  <c r="E255" i="29"/>
  <c r="E255" i="30" s="1"/>
  <c r="AO255" i="30" s="1"/>
  <c r="D255" i="29"/>
  <c r="D255" i="30" s="1"/>
  <c r="AN255" i="30" s="1"/>
  <c r="C255" i="29"/>
  <c r="B255" i="29"/>
  <c r="K254" i="29"/>
  <c r="K254" i="30" s="1"/>
  <c r="AU254" i="30" s="1"/>
  <c r="J254" i="29"/>
  <c r="J254" i="30" s="1"/>
  <c r="AT254" i="30" s="1"/>
  <c r="I254" i="29"/>
  <c r="I254" i="30" s="1"/>
  <c r="AS254" i="30" s="1"/>
  <c r="H254" i="29"/>
  <c r="G254" i="29"/>
  <c r="G254" i="30" s="1"/>
  <c r="AQ254" i="30" s="1"/>
  <c r="F254" i="29"/>
  <c r="F254" i="30" s="1"/>
  <c r="AP254" i="30" s="1"/>
  <c r="E254" i="29"/>
  <c r="E254" i="30" s="1"/>
  <c r="AO254" i="30" s="1"/>
  <c r="D254" i="29"/>
  <c r="D254" i="30" s="1"/>
  <c r="AN254" i="30" s="1"/>
  <c r="C254" i="29"/>
  <c r="B254" i="29"/>
  <c r="K253" i="29"/>
  <c r="K253" i="30" s="1"/>
  <c r="AU253" i="30" s="1"/>
  <c r="J253" i="29"/>
  <c r="J253" i="30" s="1"/>
  <c r="AT253" i="30" s="1"/>
  <c r="I253" i="29"/>
  <c r="I253" i="30" s="1"/>
  <c r="AS253" i="30" s="1"/>
  <c r="H253" i="29"/>
  <c r="G253" i="29"/>
  <c r="G253" i="30" s="1"/>
  <c r="AQ253" i="30" s="1"/>
  <c r="F253" i="29"/>
  <c r="F253" i="30" s="1"/>
  <c r="AP253" i="30" s="1"/>
  <c r="E253" i="29"/>
  <c r="E253" i="30" s="1"/>
  <c r="AO253" i="30" s="1"/>
  <c r="D253" i="29"/>
  <c r="D253" i="30" s="1"/>
  <c r="AN253" i="30" s="1"/>
  <c r="C253" i="29"/>
  <c r="B253" i="29"/>
  <c r="K252" i="29"/>
  <c r="K252" i="30" s="1"/>
  <c r="AU252" i="30" s="1"/>
  <c r="J252" i="29"/>
  <c r="J252" i="30" s="1"/>
  <c r="AT252" i="30" s="1"/>
  <c r="I252" i="29"/>
  <c r="I252" i="30" s="1"/>
  <c r="AS252" i="30" s="1"/>
  <c r="H252" i="29"/>
  <c r="G252" i="29"/>
  <c r="G252" i="30" s="1"/>
  <c r="AQ252" i="30" s="1"/>
  <c r="F252" i="29"/>
  <c r="F252" i="30" s="1"/>
  <c r="AP252" i="30" s="1"/>
  <c r="E252" i="29"/>
  <c r="E252" i="30" s="1"/>
  <c r="AO252" i="30" s="1"/>
  <c r="D252" i="29"/>
  <c r="D252" i="30" s="1"/>
  <c r="AN252" i="30" s="1"/>
  <c r="C252" i="29"/>
  <c r="B252" i="29"/>
  <c r="K251" i="29"/>
  <c r="K251" i="30" s="1"/>
  <c r="AU251" i="30" s="1"/>
  <c r="J251" i="29"/>
  <c r="J251" i="30" s="1"/>
  <c r="AT251" i="30" s="1"/>
  <c r="I251" i="29"/>
  <c r="I251" i="30" s="1"/>
  <c r="AS251" i="30" s="1"/>
  <c r="H251" i="29"/>
  <c r="G251" i="29"/>
  <c r="G251" i="30" s="1"/>
  <c r="AQ251" i="30" s="1"/>
  <c r="F251" i="29"/>
  <c r="F251" i="30" s="1"/>
  <c r="AP251" i="30" s="1"/>
  <c r="E251" i="29"/>
  <c r="E251" i="30" s="1"/>
  <c r="AO251" i="30" s="1"/>
  <c r="D251" i="29"/>
  <c r="D251" i="30" s="1"/>
  <c r="AN251" i="30" s="1"/>
  <c r="C251" i="29"/>
  <c r="B251" i="29"/>
  <c r="K250" i="29"/>
  <c r="K250" i="30" s="1"/>
  <c r="AU250" i="30" s="1"/>
  <c r="J250" i="29"/>
  <c r="J250" i="30" s="1"/>
  <c r="AT250" i="30" s="1"/>
  <c r="I250" i="29"/>
  <c r="I250" i="30" s="1"/>
  <c r="AS250" i="30" s="1"/>
  <c r="H250" i="29"/>
  <c r="G250" i="29"/>
  <c r="G250" i="30" s="1"/>
  <c r="AQ250" i="30" s="1"/>
  <c r="F250" i="29"/>
  <c r="F250" i="30" s="1"/>
  <c r="AP250" i="30" s="1"/>
  <c r="E250" i="29"/>
  <c r="E250" i="30" s="1"/>
  <c r="AO250" i="30" s="1"/>
  <c r="D250" i="29"/>
  <c r="D250" i="30" s="1"/>
  <c r="AN250" i="30" s="1"/>
  <c r="C250" i="29"/>
  <c r="B250" i="29"/>
  <c r="K249" i="29"/>
  <c r="K249" i="30" s="1"/>
  <c r="AU249" i="30" s="1"/>
  <c r="J249" i="29"/>
  <c r="J249" i="30" s="1"/>
  <c r="AT249" i="30" s="1"/>
  <c r="I249" i="29"/>
  <c r="I249" i="30" s="1"/>
  <c r="AS249" i="30" s="1"/>
  <c r="H249" i="29"/>
  <c r="G249" i="29"/>
  <c r="G249" i="30" s="1"/>
  <c r="AQ249" i="30" s="1"/>
  <c r="F249" i="29"/>
  <c r="F249" i="30" s="1"/>
  <c r="AP249" i="30" s="1"/>
  <c r="E249" i="29"/>
  <c r="E249" i="30" s="1"/>
  <c r="AO249" i="30" s="1"/>
  <c r="D249" i="29"/>
  <c r="D249" i="30" s="1"/>
  <c r="AN249" i="30" s="1"/>
  <c r="C249" i="29"/>
  <c r="B249" i="29"/>
  <c r="K248" i="29"/>
  <c r="K248" i="30" s="1"/>
  <c r="AU248" i="30" s="1"/>
  <c r="J248" i="29"/>
  <c r="J248" i="30" s="1"/>
  <c r="AT248" i="30" s="1"/>
  <c r="I248" i="29"/>
  <c r="I248" i="30" s="1"/>
  <c r="AS248" i="30" s="1"/>
  <c r="H248" i="29"/>
  <c r="G248" i="29"/>
  <c r="G248" i="30" s="1"/>
  <c r="AQ248" i="30" s="1"/>
  <c r="F248" i="29"/>
  <c r="F248" i="30" s="1"/>
  <c r="AP248" i="30" s="1"/>
  <c r="E248" i="29"/>
  <c r="E248" i="30" s="1"/>
  <c r="AO248" i="30" s="1"/>
  <c r="D248" i="29"/>
  <c r="D248" i="30" s="1"/>
  <c r="AN248" i="30" s="1"/>
  <c r="C248" i="29"/>
  <c r="B248" i="29"/>
  <c r="K247" i="29"/>
  <c r="K247" i="30" s="1"/>
  <c r="AU247" i="30" s="1"/>
  <c r="J247" i="29"/>
  <c r="J247" i="30" s="1"/>
  <c r="AT247" i="30" s="1"/>
  <c r="I247" i="29"/>
  <c r="I247" i="30" s="1"/>
  <c r="AS247" i="30" s="1"/>
  <c r="H247" i="29"/>
  <c r="G247" i="29"/>
  <c r="G247" i="30" s="1"/>
  <c r="AQ247" i="30" s="1"/>
  <c r="F247" i="29"/>
  <c r="F247" i="30" s="1"/>
  <c r="AP247" i="30" s="1"/>
  <c r="E247" i="29"/>
  <c r="E247" i="30" s="1"/>
  <c r="AO247" i="30" s="1"/>
  <c r="D247" i="29"/>
  <c r="D247" i="30" s="1"/>
  <c r="AN247" i="30" s="1"/>
  <c r="C247" i="29"/>
  <c r="B247" i="29"/>
  <c r="K246" i="29"/>
  <c r="K246" i="30" s="1"/>
  <c r="AU246" i="30" s="1"/>
  <c r="J246" i="29"/>
  <c r="J246" i="30" s="1"/>
  <c r="AT246" i="30" s="1"/>
  <c r="I246" i="29"/>
  <c r="I246" i="30" s="1"/>
  <c r="AS246" i="30" s="1"/>
  <c r="H246" i="29"/>
  <c r="G246" i="29"/>
  <c r="G246" i="30" s="1"/>
  <c r="AQ246" i="30" s="1"/>
  <c r="F246" i="29"/>
  <c r="F246" i="30" s="1"/>
  <c r="AP246" i="30" s="1"/>
  <c r="E246" i="29"/>
  <c r="E246" i="30" s="1"/>
  <c r="AO246" i="30" s="1"/>
  <c r="D246" i="29"/>
  <c r="D246" i="30" s="1"/>
  <c r="AN246" i="30" s="1"/>
  <c r="C246" i="29"/>
  <c r="B246" i="29"/>
  <c r="K245" i="29"/>
  <c r="K245" i="30" s="1"/>
  <c r="AU245" i="30" s="1"/>
  <c r="J245" i="29"/>
  <c r="J245" i="30" s="1"/>
  <c r="AT245" i="30" s="1"/>
  <c r="I245" i="29"/>
  <c r="I245" i="30" s="1"/>
  <c r="AS245" i="30" s="1"/>
  <c r="H245" i="29"/>
  <c r="G245" i="29"/>
  <c r="G245" i="30" s="1"/>
  <c r="AQ245" i="30" s="1"/>
  <c r="F245" i="29"/>
  <c r="F245" i="30" s="1"/>
  <c r="AP245" i="30" s="1"/>
  <c r="E245" i="29"/>
  <c r="E245" i="30" s="1"/>
  <c r="AO245" i="30" s="1"/>
  <c r="D245" i="29"/>
  <c r="D245" i="30" s="1"/>
  <c r="AN245" i="30" s="1"/>
  <c r="C245" i="29"/>
  <c r="B245" i="29"/>
  <c r="K244" i="29"/>
  <c r="K244" i="30" s="1"/>
  <c r="AU244" i="30" s="1"/>
  <c r="J244" i="29"/>
  <c r="I244" i="29"/>
  <c r="H244" i="29"/>
  <c r="G244" i="29"/>
  <c r="F244" i="29"/>
  <c r="E244" i="29"/>
  <c r="D244" i="29"/>
  <c r="C244" i="29"/>
  <c r="B244" i="29"/>
  <c r="K233" i="29"/>
  <c r="K233" i="30" s="1"/>
  <c r="AU233" i="30" s="1"/>
  <c r="J233" i="29"/>
  <c r="J233" i="30" s="1"/>
  <c r="AT233" i="30" s="1"/>
  <c r="I233" i="29"/>
  <c r="I233" i="30" s="1"/>
  <c r="AS233" i="30" s="1"/>
  <c r="H233" i="29"/>
  <c r="G233" i="29"/>
  <c r="G233" i="30" s="1"/>
  <c r="AQ233" i="30" s="1"/>
  <c r="F233" i="29"/>
  <c r="F233" i="30" s="1"/>
  <c r="AP233" i="30" s="1"/>
  <c r="E233" i="29"/>
  <c r="E233" i="30" s="1"/>
  <c r="AO233" i="30" s="1"/>
  <c r="D233" i="29"/>
  <c r="D233" i="30" s="1"/>
  <c r="AN233" i="30" s="1"/>
  <c r="C233" i="29"/>
  <c r="B233" i="29"/>
  <c r="B233" i="30" s="1"/>
  <c r="K232" i="29"/>
  <c r="K232" i="30" s="1"/>
  <c r="AU232" i="30" s="1"/>
  <c r="J232" i="29"/>
  <c r="J232" i="30" s="1"/>
  <c r="AT232" i="30" s="1"/>
  <c r="I232" i="29"/>
  <c r="I232" i="30" s="1"/>
  <c r="AS232" i="30" s="1"/>
  <c r="H232" i="29"/>
  <c r="G232" i="29"/>
  <c r="G232" i="30" s="1"/>
  <c r="AQ232" i="30" s="1"/>
  <c r="F232" i="29"/>
  <c r="F232" i="30" s="1"/>
  <c r="AP232" i="30" s="1"/>
  <c r="E232" i="29"/>
  <c r="E232" i="30" s="1"/>
  <c r="AO232" i="30" s="1"/>
  <c r="D232" i="29"/>
  <c r="D232" i="30" s="1"/>
  <c r="AN232" i="30" s="1"/>
  <c r="C232" i="29"/>
  <c r="B232" i="29"/>
  <c r="B232" i="30" s="1"/>
  <c r="K231" i="29"/>
  <c r="K231" i="30" s="1"/>
  <c r="AU231" i="30" s="1"/>
  <c r="J231" i="29"/>
  <c r="J231" i="30" s="1"/>
  <c r="AT231" i="30" s="1"/>
  <c r="I231" i="29"/>
  <c r="I231" i="30" s="1"/>
  <c r="AS231" i="30" s="1"/>
  <c r="H231" i="29"/>
  <c r="G231" i="29"/>
  <c r="G231" i="30" s="1"/>
  <c r="AQ231" i="30" s="1"/>
  <c r="F231" i="29"/>
  <c r="F231" i="30" s="1"/>
  <c r="AP231" i="30" s="1"/>
  <c r="E231" i="29"/>
  <c r="E231" i="30" s="1"/>
  <c r="AO231" i="30" s="1"/>
  <c r="D231" i="29"/>
  <c r="D231" i="30" s="1"/>
  <c r="AN231" i="30" s="1"/>
  <c r="C231" i="29"/>
  <c r="B231" i="29"/>
  <c r="B231" i="30" s="1"/>
  <c r="K230" i="29"/>
  <c r="K230" i="30" s="1"/>
  <c r="AU230" i="30" s="1"/>
  <c r="J230" i="29"/>
  <c r="J230" i="30" s="1"/>
  <c r="AT230" i="30" s="1"/>
  <c r="I230" i="29"/>
  <c r="I230" i="30" s="1"/>
  <c r="AS230" i="30" s="1"/>
  <c r="H230" i="29"/>
  <c r="G230" i="29"/>
  <c r="G230" i="30" s="1"/>
  <c r="AQ230" i="30" s="1"/>
  <c r="F230" i="29"/>
  <c r="F230" i="30" s="1"/>
  <c r="AP230" i="30" s="1"/>
  <c r="E230" i="29"/>
  <c r="E230" i="30" s="1"/>
  <c r="AO230" i="30" s="1"/>
  <c r="D230" i="29"/>
  <c r="D230" i="30" s="1"/>
  <c r="AN230" i="30" s="1"/>
  <c r="C230" i="29"/>
  <c r="B230" i="29"/>
  <c r="B230" i="30" s="1"/>
  <c r="K229" i="29"/>
  <c r="K229" i="30" s="1"/>
  <c r="AU229" i="30" s="1"/>
  <c r="J229" i="29"/>
  <c r="J229" i="30" s="1"/>
  <c r="AT229" i="30" s="1"/>
  <c r="I229" i="29"/>
  <c r="I229" i="30" s="1"/>
  <c r="AS229" i="30" s="1"/>
  <c r="H229" i="29"/>
  <c r="G229" i="29"/>
  <c r="G229" i="30" s="1"/>
  <c r="AQ229" i="30" s="1"/>
  <c r="F229" i="29"/>
  <c r="F229" i="30" s="1"/>
  <c r="AP229" i="30" s="1"/>
  <c r="E229" i="29"/>
  <c r="E229" i="30" s="1"/>
  <c r="AO229" i="30" s="1"/>
  <c r="D229" i="29"/>
  <c r="D229" i="30" s="1"/>
  <c r="AN229" i="30" s="1"/>
  <c r="C229" i="29"/>
  <c r="B229" i="29"/>
  <c r="B229" i="30" s="1"/>
  <c r="K228" i="29"/>
  <c r="K228" i="30" s="1"/>
  <c r="AU228" i="30" s="1"/>
  <c r="J228" i="29"/>
  <c r="J228" i="30" s="1"/>
  <c r="AT228" i="30" s="1"/>
  <c r="I228" i="29"/>
  <c r="I228" i="30" s="1"/>
  <c r="AS228" i="30" s="1"/>
  <c r="H228" i="29"/>
  <c r="G228" i="29"/>
  <c r="G228" i="30" s="1"/>
  <c r="AQ228" i="30" s="1"/>
  <c r="F228" i="29"/>
  <c r="F228" i="30" s="1"/>
  <c r="AP228" i="30" s="1"/>
  <c r="E228" i="29"/>
  <c r="E228" i="30" s="1"/>
  <c r="AO228" i="30" s="1"/>
  <c r="D228" i="29"/>
  <c r="D228" i="30" s="1"/>
  <c r="AN228" i="30" s="1"/>
  <c r="C228" i="29"/>
  <c r="B228" i="29"/>
  <c r="B228" i="30" s="1"/>
  <c r="K227" i="29"/>
  <c r="K227" i="30" s="1"/>
  <c r="AU227" i="30" s="1"/>
  <c r="J227" i="29"/>
  <c r="J227" i="30" s="1"/>
  <c r="AT227" i="30" s="1"/>
  <c r="I227" i="29"/>
  <c r="I227" i="30" s="1"/>
  <c r="AS227" i="30" s="1"/>
  <c r="H227" i="29"/>
  <c r="G227" i="29"/>
  <c r="G227" i="30" s="1"/>
  <c r="AQ227" i="30" s="1"/>
  <c r="F227" i="29"/>
  <c r="F227" i="30" s="1"/>
  <c r="AP227" i="30" s="1"/>
  <c r="E227" i="29"/>
  <c r="E227" i="30" s="1"/>
  <c r="AO227" i="30" s="1"/>
  <c r="D227" i="29"/>
  <c r="D227" i="30" s="1"/>
  <c r="AN227" i="30" s="1"/>
  <c r="C227" i="29"/>
  <c r="B227" i="29"/>
  <c r="B227" i="30" s="1"/>
  <c r="K226" i="29"/>
  <c r="K226" i="30" s="1"/>
  <c r="AU226" i="30" s="1"/>
  <c r="J226" i="29"/>
  <c r="J226" i="30" s="1"/>
  <c r="AT226" i="30" s="1"/>
  <c r="I226" i="29"/>
  <c r="I226" i="30" s="1"/>
  <c r="AS226" i="30" s="1"/>
  <c r="H226" i="29"/>
  <c r="G226" i="29"/>
  <c r="G226" i="30" s="1"/>
  <c r="AQ226" i="30" s="1"/>
  <c r="F226" i="29"/>
  <c r="F226" i="30" s="1"/>
  <c r="AP226" i="30" s="1"/>
  <c r="E226" i="29"/>
  <c r="E226" i="30" s="1"/>
  <c r="AO226" i="30" s="1"/>
  <c r="D226" i="29"/>
  <c r="D226" i="30" s="1"/>
  <c r="AN226" i="30" s="1"/>
  <c r="C226" i="29"/>
  <c r="B226" i="29"/>
  <c r="B226" i="30" s="1"/>
  <c r="K225" i="29"/>
  <c r="K225" i="30" s="1"/>
  <c r="AU225" i="30" s="1"/>
  <c r="J225" i="29"/>
  <c r="J225" i="30" s="1"/>
  <c r="AT225" i="30" s="1"/>
  <c r="I225" i="29"/>
  <c r="I225" i="30" s="1"/>
  <c r="AS225" i="30" s="1"/>
  <c r="H225" i="29"/>
  <c r="G225" i="29"/>
  <c r="G225" i="30" s="1"/>
  <c r="AQ225" i="30" s="1"/>
  <c r="F225" i="29"/>
  <c r="F225" i="30" s="1"/>
  <c r="AP225" i="30" s="1"/>
  <c r="E225" i="29"/>
  <c r="E225" i="30" s="1"/>
  <c r="AO225" i="30" s="1"/>
  <c r="D225" i="29"/>
  <c r="D225" i="30" s="1"/>
  <c r="AN225" i="30" s="1"/>
  <c r="C225" i="29"/>
  <c r="B225" i="29"/>
  <c r="B225" i="30" s="1"/>
  <c r="K224" i="29"/>
  <c r="K224" i="30" s="1"/>
  <c r="AU224" i="30" s="1"/>
  <c r="J224" i="29"/>
  <c r="J224" i="30" s="1"/>
  <c r="AT224" i="30" s="1"/>
  <c r="I224" i="29"/>
  <c r="I224" i="30" s="1"/>
  <c r="AS224" i="30" s="1"/>
  <c r="H224" i="29"/>
  <c r="G224" i="29"/>
  <c r="G224" i="30" s="1"/>
  <c r="AQ224" i="30" s="1"/>
  <c r="F224" i="29"/>
  <c r="F224" i="30" s="1"/>
  <c r="AP224" i="30" s="1"/>
  <c r="E224" i="29"/>
  <c r="E224" i="30" s="1"/>
  <c r="AO224" i="30" s="1"/>
  <c r="D224" i="29"/>
  <c r="D224" i="30" s="1"/>
  <c r="AN224" i="30" s="1"/>
  <c r="C224" i="29"/>
  <c r="B224" i="29"/>
  <c r="B224" i="30" s="1"/>
  <c r="K223" i="29"/>
  <c r="K223" i="30" s="1"/>
  <c r="AU223" i="30" s="1"/>
  <c r="J223" i="29"/>
  <c r="J223" i="30" s="1"/>
  <c r="AT223" i="30" s="1"/>
  <c r="I223" i="29"/>
  <c r="I223" i="30" s="1"/>
  <c r="AS223" i="30" s="1"/>
  <c r="H223" i="29"/>
  <c r="G223" i="29"/>
  <c r="G223" i="30" s="1"/>
  <c r="AQ223" i="30" s="1"/>
  <c r="F223" i="29"/>
  <c r="F223" i="30" s="1"/>
  <c r="AP223" i="30" s="1"/>
  <c r="E223" i="29"/>
  <c r="E223" i="30" s="1"/>
  <c r="AO223" i="30" s="1"/>
  <c r="D223" i="29"/>
  <c r="D223" i="30" s="1"/>
  <c r="AN223" i="30" s="1"/>
  <c r="C223" i="29"/>
  <c r="B223" i="29"/>
  <c r="B223" i="30" s="1"/>
  <c r="K222" i="29"/>
  <c r="K222" i="30" s="1"/>
  <c r="AU222" i="30" s="1"/>
  <c r="J222" i="29"/>
  <c r="J222" i="30" s="1"/>
  <c r="AT222" i="30" s="1"/>
  <c r="I222" i="29"/>
  <c r="I222" i="30" s="1"/>
  <c r="AS222" i="30" s="1"/>
  <c r="H222" i="29"/>
  <c r="G222" i="29"/>
  <c r="G222" i="30" s="1"/>
  <c r="AQ222" i="30" s="1"/>
  <c r="F222" i="29"/>
  <c r="F222" i="30" s="1"/>
  <c r="AP222" i="30" s="1"/>
  <c r="E222" i="29"/>
  <c r="E222" i="30" s="1"/>
  <c r="AO222" i="30" s="1"/>
  <c r="D222" i="29"/>
  <c r="D222" i="30" s="1"/>
  <c r="AN222" i="30" s="1"/>
  <c r="C222" i="29"/>
  <c r="B222" i="29"/>
  <c r="B222" i="30" s="1"/>
  <c r="K221" i="29"/>
  <c r="K221" i="30" s="1"/>
  <c r="AU221" i="30" s="1"/>
  <c r="J221" i="29"/>
  <c r="I221" i="29"/>
  <c r="H221" i="29"/>
  <c r="G221" i="29"/>
  <c r="F221" i="29"/>
  <c r="E221" i="29"/>
  <c r="D221" i="29"/>
  <c r="C221" i="29"/>
  <c r="B221" i="29"/>
  <c r="K210" i="29"/>
  <c r="K210" i="30" s="1"/>
  <c r="AU210" i="30" s="1"/>
  <c r="J210" i="29"/>
  <c r="J210" i="30" s="1"/>
  <c r="AT210" i="30" s="1"/>
  <c r="I210" i="29"/>
  <c r="I210" i="30" s="1"/>
  <c r="AS210" i="30" s="1"/>
  <c r="H210" i="29"/>
  <c r="G210" i="29"/>
  <c r="G210" i="30" s="1"/>
  <c r="AQ210" i="30" s="1"/>
  <c r="F210" i="29"/>
  <c r="F210" i="30" s="1"/>
  <c r="AP210" i="30" s="1"/>
  <c r="E210" i="29"/>
  <c r="E210" i="30" s="1"/>
  <c r="AO210" i="30" s="1"/>
  <c r="D210" i="29"/>
  <c r="D210" i="30" s="1"/>
  <c r="AN210" i="30" s="1"/>
  <c r="C210" i="29"/>
  <c r="B210" i="29"/>
  <c r="K209" i="29"/>
  <c r="K209" i="30" s="1"/>
  <c r="AU209" i="30" s="1"/>
  <c r="J209" i="29"/>
  <c r="J209" i="30" s="1"/>
  <c r="AT209" i="30" s="1"/>
  <c r="I209" i="29"/>
  <c r="I209" i="30" s="1"/>
  <c r="AS209" i="30" s="1"/>
  <c r="H209" i="29"/>
  <c r="G209" i="29"/>
  <c r="G209" i="30" s="1"/>
  <c r="AQ209" i="30" s="1"/>
  <c r="F209" i="29"/>
  <c r="F209" i="30" s="1"/>
  <c r="AP209" i="30" s="1"/>
  <c r="E209" i="29"/>
  <c r="E209" i="30" s="1"/>
  <c r="AO209" i="30" s="1"/>
  <c r="D209" i="29"/>
  <c r="D209" i="30" s="1"/>
  <c r="AN209" i="30" s="1"/>
  <c r="C209" i="29"/>
  <c r="B209" i="29"/>
  <c r="K208" i="29"/>
  <c r="K208" i="30" s="1"/>
  <c r="AU208" i="30" s="1"/>
  <c r="J208" i="29"/>
  <c r="J208" i="30" s="1"/>
  <c r="AT208" i="30" s="1"/>
  <c r="I208" i="29"/>
  <c r="I208" i="30" s="1"/>
  <c r="AS208" i="30" s="1"/>
  <c r="H208" i="29"/>
  <c r="G208" i="29"/>
  <c r="G208" i="30" s="1"/>
  <c r="AQ208" i="30" s="1"/>
  <c r="F208" i="29"/>
  <c r="F208" i="30" s="1"/>
  <c r="AP208" i="30" s="1"/>
  <c r="E208" i="29"/>
  <c r="E208" i="30" s="1"/>
  <c r="AO208" i="30" s="1"/>
  <c r="D208" i="29"/>
  <c r="D208" i="30" s="1"/>
  <c r="AN208" i="30" s="1"/>
  <c r="C208" i="29"/>
  <c r="B208" i="29"/>
  <c r="K207" i="29"/>
  <c r="K207" i="30" s="1"/>
  <c r="AU207" i="30" s="1"/>
  <c r="J207" i="29"/>
  <c r="J207" i="30" s="1"/>
  <c r="AT207" i="30" s="1"/>
  <c r="I207" i="29"/>
  <c r="I207" i="30" s="1"/>
  <c r="AS207" i="30" s="1"/>
  <c r="H207" i="29"/>
  <c r="G207" i="29"/>
  <c r="G207" i="30" s="1"/>
  <c r="AQ207" i="30" s="1"/>
  <c r="F207" i="29"/>
  <c r="F207" i="30" s="1"/>
  <c r="AP207" i="30" s="1"/>
  <c r="E207" i="29"/>
  <c r="E207" i="30" s="1"/>
  <c r="AO207" i="30" s="1"/>
  <c r="D207" i="29"/>
  <c r="D207" i="30" s="1"/>
  <c r="AN207" i="30" s="1"/>
  <c r="C207" i="29"/>
  <c r="B207" i="29"/>
  <c r="K206" i="29"/>
  <c r="K206" i="30" s="1"/>
  <c r="AU206" i="30" s="1"/>
  <c r="J206" i="29"/>
  <c r="J206" i="30" s="1"/>
  <c r="AT206" i="30" s="1"/>
  <c r="I206" i="29"/>
  <c r="I206" i="30" s="1"/>
  <c r="AS206" i="30" s="1"/>
  <c r="H206" i="29"/>
  <c r="G206" i="29"/>
  <c r="G206" i="30" s="1"/>
  <c r="AQ206" i="30" s="1"/>
  <c r="F206" i="29"/>
  <c r="F206" i="30" s="1"/>
  <c r="AP206" i="30" s="1"/>
  <c r="E206" i="29"/>
  <c r="E206" i="30" s="1"/>
  <c r="AO206" i="30" s="1"/>
  <c r="D206" i="29"/>
  <c r="D206" i="30" s="1"/>
  <c r="AN206" i="30" s="1"/>
  <c r="C206" i="29"/>
  <c r="B206" i="29"/>
  <c r="K205" i="29"/>
  <c r="K205" i="30" s="1"/>
  <c r="AU205" i="30" s="1"/>
  <c r="J205" i="29"/>
  <c r="J205" i="30" s="1"/>
  <c r="AT205" i="30" s="1"/>
  <c r="I205" i="29"/>
  <c r="I205" i="30" s="1"/>
  <c r="AS205" i="30" s="1"/>
  <c r="H205" i="29"/>
  <c r="G205" i="29"/>
  <c r="G205" i="30" s="1"/>
  <c r="AQ205" i="30" s="1"/>
  <c r="F205" i="29"/>
  <c r="F205" i="30" s="1"/>
  <c r="AP205" i="30" s="1"/>
  <c r="E205" i="29"/>
  <c r="E205" i="30" s="1"/>
  <c r="AO205" i="30" s="1"/>
  <c r="D205" i="29"/>
  <c r="D205" i="30" s="1"/>
  <c r="AN205" i="30" s="1"/>
  <c r="C205" i="29"/>
  <c r="B205" i="29"/>
  <c r="K204" i="29"/>
  <c r="K204" i="30" s="1"/>
  <c r="AU204" i="30" s="1"/>
  <c r="J204" i="29"/>
  <c r="J204" i="30" s="1"/>
  <c r="AT204" i="30" s="1"/>
  <c r="I204" i="29"/>
  <c r="I204" i="30" s="1"/>
  <c r="AS204" i="30" s="1"/>
  <c r="H204" i="29"/>
  <c r="G204" i="29"/>
  <c r="G204" i="30" s="1"/>
  <c r="AQ204" i="30" s="1"/>
  <c r="F204" i="29"/>
  <c r="F204" i="30" s="1"/>
  <c r="AP204" i="30" s="1"/>
  <c r="E204" i="29"/>
  <c r="E204" i="30" s="1"/>
  <c r="AO204" i="30" s="1"/>
  <c r="D204" i="29"/>
  <c r="D204" i="30" s="1"/>
  <c r="AN204" i="30" s="1"/>
  <c r="C204" i="29"/>
  <c r="B204" i="29"/>
  <c r="K203" i="29"/>
  <c r="K203" i="30" s="1"/>
  <c r="AU203" i="30" s="1"/>
  <c r="J203" i="29"/>
  <c r="J203" i="30" s="1"/>
  <c r="AT203" i="30" s="1"/>
  <c r="I203" i="29"/>
  <c r="I203" i="30" s="1"/>
  <c r="AS203" i="30" s="1"/>
  <c r="H203" i="29"/>
  <c r="G203" i="29"/>
  <c r="G203" i="30" s="1"/>
  <c r="AQ203" i="30" s="1"/>
  <c r="F203" i="29"/>
  <c r="F203" i="30" s="1"/>
  <c r="AP203" i="30" s="1"/>
  <c r="E203" i="29"/>
  <c r="E203" i="30" s="1"/>
  <c r="AO203" i="30" s="1"/>
  <c r="D203" i="29"/>
  <c r="D203" i="30" s="1"/>
  <c r="AN203" i="30" s="1"/>
  <c r="C203" i="29"/>
  <c r="B203" i="29"/>
  <c r="K202" i="29"/>
  <c r="K202" i="30" s="1"/>
  <c r="AU202" i="30" s="1"/>
  <c r="J202" i="29"/>
  <c r="J202" i="30" s="1"/>
  <c r="AT202" i="30" s="1"/>
  <c r="I202" i="29"/>
  <c r="I202" i="30" s="1"/>
  <c r="AS202" i="30" s="1"/>
  <c r="H202" i="29"/>
  <c r="G202" i="29"/>
  <c r="G202" i="30" s="1"/>
  <c r="AQ202" i="30" s="1"/>
  <c r="F202" i="29"/>
  <c r="F202" i="30" s="1"/>
  <c r="AP202" i="30" s="1"/>
  <c r="E202" i="29"/>
  <c r="E202" i="30" s="1"/>
  <c r="AO202" i="30" s="1"/>
  <c r="D202" i="29"/>
  <c r="D202" i="30" s="1"/>
  <c r="AN202" i="30" s="1"/>
  <c r="C202" i="29"/>
  <c r="B202" i="29"/>
  <c r="K201" i="29"/>
  <c r="K201" i="30" s="1"/>
  <c r="AU201" i="30" s="1"/>
  <c r="J201" i="29"/>
  <c r="J201" i="30" s="1"/>
  <c r="AT201" i="30" s="1"/>
  <c r="I201" i="29"/>
  <c r="I201" i="30" s="1"/>
  <c r="AS201" i="30" s="1"/>
  <c r="H201" i="29"/>
  <c r="G201" i="29"/>
  <c r="G201" i="30" s="1"/>
  <c r="AQ201" i="30" s="1"/>
  <c r="F201" i="29"/>
  <c r="F201" i="30" s="1"/>
  <c r="AP201" i="30" s="1"/>
  <c r="E201" i="29"/>
  <c r="E201" i="30" s="1"/>
  <c r="AO201" i="30" s="1"/>
  <c r="D201" i="29"/>
  <c r="D201" i="30" s="1"/>
  <c r="AN201" i="30" s="1"/>
  <c r="C201" i="29"/>
  <c r="B201" i="29"/>
  <c r="K200" i="29"/>
  <c r="K200" i="30" s="1"/>
  <c r="AU200" i="30" s="1"/>
  <c r="J200" i="29"/>
  <c r="J200" i="30" s="1"/>
  <c r="AT200" i="30" s="1"/>
  <c r="I200" i="29"/>
  <c r="I200" i="30" s="1"/>
  <c r="AS200" i="30" s="1"/>
  <c r="H200" i="29"/>
  <c r="G200" i="29"/>
  <c r="G200" i="30" s="1"/>
  <c r="AQ200" i="30" s="1"/>
  <c r="F200" i="29"/>
  <c r="F200" i="30" s="1"/>
  <c r="AP200" i="30" s="1"/>
  <c r="E200" i="29"/>
  <c r="E200" i="30" s="1"/>
  <c r="AO200" i="30" s="1"/>
  <c r="D200" i="29"/>
  <c r="D200" i="30" s="1"/>
  <c r="AN200" i="30" s="1"/>
  <c r="C200" i="29"/>
  <c r="B200" i="29"/>
  <c r="K199" i="29"/>
  <c r="K199" i="30" s="1"/>
  <c r="AU199" i="30" s="1"/>
  <c r="J199" i="29"/>
  <c r="J199" i="30" s="1"/>
  <c r="AT199" i="30" s="1"/>
  <c r="I199" i="29"/>
  <c r="I199" i="30" s="1"/>
  <c r="AS199" i="30" s="1"/>
  <c r="H199" i="29"/>
  <c r="G199" i="29"/>
  <c r="G199" i="30" s="1"/>
  <c r="AQ199" i="30" s="1"/>
  <c r="F199" i="29"/>
  <c r="F199" i="30" s="1"/>
  <c r="AP199" i="30" s="1"/>
  <c r="E199" i="29"/>
  <c r="E199" i="30" s="1"/>
  <c r="AO199" i="30" s="1"/>
  <c r="D199" i="29"/>
  <c r="D199" i="30" s="1"/>
  <c r="AN199" i="30" s="1"/>
  <c r="C199" i="29"/>
  <c r="B199" i="29"/>
  <c r="K198" i="29"/>
  <c r="K198" i="30" s="1"/>
  <c r="AU198" i="30" s="1"/>
  <c r="J198" i="29"/>
  <c r="I198" i="29"/>
  <c r="H198" i="29"/>
  <c r="G198" i="29"/>
  <c r="F198" i="29"/>
  <c r="E198" i="29"/>
  <c r="D198" i="29"/>
  <c r="C198" i="29"/>
  <c r="B198" i="29"/>
  <c r="K187" i="29"/>
  <c r="K187" i="30" s="1"/>
  <c r="AU187" i="30" s="1"/>
  <c r="J187" i="29"/>
  <c r="J187" i="30" s="1"/>
  <c r="AT187" i="30" s="1"/>
  <c r="I187" i="29"/>
  <c r="I187" i="30" s="1"/>
  <c r="AS187" i="30" s="1"/>
  <c r="H187" i="29"/>
  <c r="G187" i="29"/>
  <c r="G187" i="30" s="1"/>
  <c r="AQ187" i="30" s="1"/>
  <c r="F187" i="29"/>
  <c r="F187" i="30" s="1"/>
  <c r="AP187" i="30" s="1"/>
  <c r="E187" i="29"/>
  <c r="E187" i="30" s="1"/>
  <c r="AO187" i="30" s="1"/>
  <c r="D187" i="29"/>
  <c r="D187" i="30" s="1"/>
  <c r="AN187" i="30" s="1"/>
  <c r="C187" i="29"/>
  <c r="B187" i="29"/>
  <c r="K186" i="29"/>
  <c r="K186" i="30" s="1"/>
  <c r="AU186" i="30" s="1"/>
  <c r="J186" i="29"/>
  <c r="J186" i="30" s="1"/>
  <c r="AT186" i="30" s="1"/>
  <c r="I186" i="29"/>
  <c r="I186" i="30" s="1"/>
  <c r="AS186" i="30" s="1"/>
  <c r="H186" i="29"/>
  <c r="G186" i="29"/>
  <c r="G186" i="30" s="1"/>
  <c r="AQ186" i="30" s="1"/>
  <c r="F186" i="29"/>
  <c r="F186" i="30" s="1"/>
  <c r="AP186" i="30" s="1"/>
  <c r="E186" i="29"/>
  <c r="E186" i="30" s="1"/>
  <c r="AO186" i="30" s="1"/>
  <c r="D186" i="29"/>
  <c r="D186" i="30" s="1"/>
  <c r="AN186" i="30" s="1"/>
  <c r="C186" i="29"/>
  <c r="B186" i="29"/>
  <c r="K185" i="29"/>
  <c r="K185" i="30" s="1"/>
  <c r="AU185" i="30" s="1"/>
  <c r="J185" i="29"/>
  <c r="J185" i="30" s="1"/>
  <c r="AT185" i="30" s="1"/>
  <c r="I185" i="29"/>
  <c r="I185" i="30" s="1"/>
  <c r="AS185" i="30" s="1"/>
  <c r="H185" i="29"/>
  <c r="G185" i="29"/>
  <c r="G185" i="30" s="1"/>
  <c r="AQ185" i="30" s="1"/>
  <c r="F185" i="29"/>
  <c r="F185" i="30" s="1"/>
  <c r="AP185" i="30" s="1"/>
  <c r="E185" i="29"/>
  <c r="E185" i="30" s="1"/>
  <c r="AO185" i="30" s="1"/>
  <c r="D185" i="29"/>
  <c r="D185" i="30" s="1"/>
  <c r="AN185" i="30" s="1"/>
  <c r="C185" i="29"/>
  <c r="B185" i="29"/>
  <c r="K184" i="29"/>
  <c r="K184" i="30" s="1"/>
  <c r="AU184" i="30" s="1"/>
  <c r="J184" i="29"/>
  <c r="J184" i="30" s="1"/>
  <c r="AT184" i="30" s="1"/>
  <c r="I184" i="29"/>
  <c r="I184" i="30" s="1"/>
  <c r="AS184" i="30" s="1"/>
  <c r="H184" i="29"/>
  <c r="G184" i="29"/>
  <c r="G184" i="30" s="1"/>
  <c r="AQ184" i="30" s="1"/>
  <c r="F184" i="29"/>
  <c r="F184" i="30" s="1"/>
  <c r="AP184" i="30" s="1"/>
  <c r="E184" i="29"/>
  <c r="E184" i="30" s="1"/>
  <c r="AO184" i="30" s="1"/>
  <c r="D184" i="29"/>
  <c r="D184" i="30" s="1"/>
  <c r="AN184" i="30" s="1"/>
  <c r="C184" i="29"/>
  <c r="B184" i="29"/>
  <c r="K183" i="29"/>
  <c r="K183" i="30" s="1"/>
  <c r="AU183" i="30" s="1"/>
  <c r="J183" i="29"/>
  <c r="J183" i="30" s="1"/>
  <c r="AT183" i="30" s="1"/>
  <c r="I183" i="29"/>
  <c r="I183" i="30" s="1"/>
  <c r="AS183" i="30" s="1"/>
  <c r="H183" i="29"/>
  <c r="G183" i="29"/>
  <c r="G183" i="30" s="1"/>
  <c r="AQ183" i="30" s="1"/>
  <c r="F183" i="29"/>
  <c r="F183" i="30" s="1"/>
  <c r="AP183" i="30" s="1"/>
  <c r="E183" i="29"/>
  <c r="E183" i="30" s="1"/>
  <c r="AO183" i="30" s="1"/>
  <c r="D183" i="29"/>
  <c r="D183" i="30" s="1"/>
  <c r="AN183" i="30" s="1"/>
  <c r="C183" i="29"/>
  <c r="B183" i="29"/>
  <c r="K182" i="29"/>
  <c r="K182" i="30" s="1"/>
  <c r="AU182" i="30" s="1"/>
  <c r="J182" i="29"/>
  <c r="J182" i="30" s="1"/>
  <c r="AT182" i="30" s="1"/>
  <c r="I182" i="29"/>
  <c r="I182" i="30" s="1"/>
  <c r="AS182" i="30" s="1"/>
  <c r="H182" i="29"/>
  <c r="G182" i="29"/>
  <c r="G182" i="30" s="1"/>
  <c r="AQ182" i="30" s="1"/>
  <c r="F182" i="29"/>
  <c r="F182" i="30" s="1"/>
  <c r="AP182" i="30" s="1"/>
  <c r="E182" i="29"/>
  <c r="E182" i="30" s="1"/>
  <c r="AO182" i="30" s="1"/>
  <c r="D182" i="29"/>
  <c r="D182" i="30" s="1"/>
  <c r="AN182" i="30" s="1"/>
  <c r="C182" i="29"/>
  <c r="B182" i="29"/>
  <c r="K181" i="29"/>
  <c r="K181" i="30" s="1"/>
  <c r="AU181" i="30" s="1"/>
  <c r="J181" i="29"/>
  <c r="J181" i="30" s="1"/>
  <c r="AT181" i="30" s="1"/>
  <c r="I181" i="29"/>
  <c r="I181" i="30" s="1"/>
  <c r="AS181" i="30" s="1"/>
  <c r="H181" i="29"/>
  <c r="G181" i="29"/>
  <c r="G181" i="30" s="1"/>
  <c r="AQ181" i="30" s="1"/>
  <c r="F181" i="29"/>
  <c r="F181" i="30" s="1"/>
  <c r="AP181" i="30" s="1"/>
  <c r="E181" i="29"/>
  <c r="E181" i="30" s="1"/>
  <c r="AO181" i="30" s="1"/>
  <c r="D181" i="29"/>
  <c r="D181" i="30" s="1"/>
  <c r="AN181" i="30" s="1"/>
  <c r="C181" i="29"/>
  <c r="B181" i="29"/>
  <c r="K180" i="29"/>
  <c r="K180" i="30" s="1"/>
  <c r="AU180" i="30" s="1"/>
  <c r="J180" i="29"/>
  <c r="J180" i="30" s="1"/>
  <c r="AT180" i="30" s="1"/>
  <c r="I180" i="29"/>
  <c r="I180" i="30" s="1"/>
  <c r="AS180" i="30" s="1"/>
  <c r="H180" i="29"/>
  <c r="G180" i="29"/>
  <c r="G180" i="30" s="1"/>
  <c r="AQ180" i="30" s="1"/>
  <c r="F180" i="29"/>
  <c r="F180" i="30" s="1"/>
  <c r="AP180" i="30" s="1"/>
  <c r="E180" i="29"/>
  <c r="E180" i="30" s="1"/>
  <c r="AO180" i="30" s="1"/>
  <c r="D180" i="29"/>
  <c r="D180" i="30" s="1"/>
  <c r="AN180" i="30" s="1"/>
  <c r="C180" i="29"/>
  <c r="B180" i="29"/>
  <c r="K179" i="29"/>
  <c r="K179" i="30" s="1"/>
  <c r="AU179" i="30" s="1"/>
  <c r="J179" i="29"/>
  <c r="J179" i="30" s="1"/>
  <c r="AT179" i="30" s="1"/>
  <c r="I179" i="29"/>
  <c r="I179" i="30" s="1"/>
  <c r="AS179" i="30" s="1"/>
  <c r="H179" i="29"/>
  <c r="G179" i="29"/>
  <c r="G179" i="30" s="1"/>
  <c r="AQ179" i="30" s="1"/>
  <c r="F179" i="29"/>
  <c r="F179" i="30" s="1"/>
  <c r="AP179" i="30" s="1"/>
  <c r="E179" i="29"/>
  <c r="E179" i="30" s="1"/>
  <c r="AO179" i="30" s="1"/>
  <c r="D179" i="29"/>
  <c r="D179" i="30" s="1"/>
  <c r="AN179" i="30" s="1"/>
  <c r="C179" i="29"/>
  <c r="B179" i="29"/>
  <c r="K178" i="29"/>
  <c r="K178" i="30" s="1"/>
  <c r="AU178" i="30" s="1"/>
  <c r="J178" i="29"/>
  <c r="J178" i="30" s="1"/>
  <c r="AT178" i="30" s="1"/>
  <c r="I178" i="29"/>
  <c r="I178" i="30" s="1"/>
  <c r="AS178" i="30" s="1"/>
  <c r="H178" i="29"/>
  <c r="G178" i="29"/>
  <c r="G178" i="30" s="1"/>
  <c r="AQ178" i="30" s="1"/>
  <c r="F178" i="29"/>
  <c r="F178" i="30" s="1"/>
  <c r="AP178" i="30" s="1"/>
  <c r="E178" i="29"/>
  <c r="E178" i="30" s="1"/>
  <c r="AO178" i="30" s="1"/>
  <c r="D178" i="29"/>
  <c r="D178" i="30" s="1"/>
  <c r="AN178" i="30" s="1"/>
  <c r="C178" i="29"/>
  <c r="B178" i="29"/>
  <c r="K177" i="29"/>
  <c r="K177" i="30" s="1"/>
  <c r="AU177" i="30" s="1"/>
  <c r="J177" i="29"/>
  <c r="J177" i="30" s="1"/>
  <c r="AT177" i="30" s="1"/>
  <c r="I177" i="29"/>
  <c r="I177" i="30" s="1"/>
  <c r="AS177" i="30" s="1"/>
  <c r="H177" i="29"/>
  <c r="G177" i="29"/>
  <c r="G177" i="30" s="1"/>
  <c r="AQ177" i="30" s="1"/>
  <c r="F177" i="29"/>
  <c r="F177" i="30" s="1"/>
  <c r="AP177" i="30" s="1"/>
  <c r="E177" i="29"/>
  <c r="E177" i="30" s="1"/>
  <c r="AO177" i="30" s="1"/>
  <c r="D177" i="29"/>
  <c r="D177" i="30" s="1"/>
  <c r="AN177" i="30" s="1"/>
  <c r="C177" i="29"/>
  <c r="B177" i="29"/>
  <c r="K176" i="29"/>
  <c r="K176" i="30" s="1"/>
  <c r="AU176" i="30" s="1"/>
  <c r="J176" i="29"/>
  <c r="J176" i="30" s="1"/>
  <c r="AT176" i="30" s="1"/>
  <c r="I176" i="29"/>
  <c r="I176" i="30" s="1"/>
  <c r="AS176" i="30" s="1"/>
  <c r="H176" i="29"/>
  <c r="G176" i="29"/>
  <c r="G176" i="30" s="1"/>
  <c r="AQ176" i="30" s="1"/>
  <c r="F176" i="29"/>
  <c r="F176" i="30" s="1"/>
  <c r="AP176" i="30" s="1"/>
  <c r="E176" i="29"/>
  <c r="E176" i="30" s="1"/>
  <c r="AO176" i="30" s="1"/>
  <c r="D176" i="29"/>
  <c r="D176" i="30" s="1"/>
  <c r="AN176" i="30" s="1"/>
  <c r="C176" i="29"/>
  <c r="B176" i="29"/>
  <c r="K175" i="29"/>
  <c r="K175" i="30" s="1"/>
  <c r="AU175" i="30" s="1"/>
  <c r="J175" i="29"/>
  <c r="I175" i="29"/>
  <c r="H175" i="29"/>
  <c r="G175" i="29"/>
  <c r="F175" i="29"/>
  <c r="E175" i="29"/>
  <c r="D175" i="29"/>
  <c r="C175" i="29"/>
  <c r="B175" i="29"/>
  <c r="K164" i="29"/>
  <c r="K164" i="30" s="1"/>
  <c r="AU164" i="30" s="1"/>
  <c r="J164" i="29"/>
  <c r="J164" i="30" s="1"/>
  <c r="AT164" i="30" s="1"/>
  <c r="I164" i="29"/>
  <c r="I164" i="30" s="1"/>
  <c r="AS164" i="30" s="1"/>
  <c r="H164" i="29"/>
  <c r="G164" i="29"/>
  <c r="G164" i="30" s="1"/>
  <c r="AQ164" i="30" s="1"/>
  <c r="F164" i="29"/>
  <c r="F164" i="30" s="1"/>
  <c r="AP164" i="30" s="1"/>
  <c r="E164" i="29"/>
  <c r="E164" i="30" s="1"/>
  <c r="AO164" i="30" s="1"/>
  <c r="D164" i="29"/>
  <c r="D164" i="30" s="1"/>
  <c r="AN164" i="30" s="1"/>
  <c r="C164" i="29"/>
  <c r="B164" i="29"/>
  <c r="K163" i="29"/>
  <c r="K163" i="30" s="1"/>
  <c r="AU163" i="30" s="1"/>
  <c r="J163" i="29"/>
  <c r="J163" i="30" s="1"/>
  <c r="AT163" i="30" s="1"/>
  <c r="I163" i="29"/>
  <c r="I163" i="30" s="1"/>
  <c r="AS163" i="30" s="1"/>
  <c r="H163" i="29"/>
  <c r="G163" i="29"/>
  <c r="G163" i="30" s="1"/>
  <c r="AQ163" i="30" s="1"/>
  <c r="F163" i="29"/>
  <c r="F163" i="30" s="1"/>
  <c r="AP163" i="30" s="1"/>
  <c r="E163" i="29"/>
  <c r="E163" i="30" s="1"/>
  <c r="AO163" i="30" s="1"/>
  <c r="D163" i="29"/>
  <c r="D163" i="30" s="1"/>
  <c r="AN163" i="30" s="1"/>
  <c r="C163" i="29"/>
  <c r="B163" i="29"/>
  <c r="K162" i="29"/>
  <c r="K162" i="30" s="1"/>
  <c r="AU162" i="30" s="1"/>
  <c r="J162" i="29"/>
  <c r="J162" i="30" s="1"/>
  <c r="AT162" i="30" s="1"/>
  <c r="I162" i="29"/>
  <c r="I162" i="30" s="1"/>
  <c r="AS162" i="30" s="1"/>
  <c r="H162" i="29"/>
  <c r="G162" i="29"/>
  <c r="G162" i="30" s="1"/>
  <c r="AQ162" i="30" s="1"/>
  <c r="F162" i="29"/>
  <c r="F162" i="30" s="1"/>
  <c r="AP162" i="30" s="1"/>
  <c r="E162" i="29"/>
  <c r="E162" i="30" s="1"/>
  <c r="AO162" i="30" s="1"/>
  <c r="D162" i="29"/>
  <c r="D162" i="30" s="1"/>
  <c r="AN162" i="30" s="1"/>
  <c r="C162" i="29"/>
  <c r="B162" i="29"/>
  <c r="K161" i="29"/>
  <c r="K161" i="30" s="1"/>
  <c r="AU161" i="30" s="1"/>
  <c r="J161" i="29"/>
  <c r="J161" i="30" s="1"/>
  <c r="AT161" i="30" s="1"/>
  <c r="I161" i="29"/>
  <c r="I161" i="30" s="1"/>
  <c r="AS161" i="30" s="1"/>
  <c r="H161" i="29"/>
  <c r="G161" i="29"/>
  <c r="G161" i="30" s="1"/>
  <c r="AQ161" i="30" s="1"/>
  <c r="F161" i="29"/>
  <c r="F161" i="30" s="1"/>
  <c r="AP161" i="30" s="1"/>
  <c r="E161" i="29"/>
  <c r="E161" i="30" s="1"/>
  <c r="AO161" i="30" s="1"/>
  <c r="D161" i="29"/>
  <c r="D161" i="30" s="1"/>
  <c r="AN161" i="30" s="1"/>
  <c r="C161" i="29"/>
  <c r="B161" i="29"/>
  <c r="K160" i="29"/>
  <c r="K160" i="30" s="1"/>
  <c r="AU160" i="30" s="1"/>
  <c r="J160" i="29"/>
  <c r="J160" i="30" s="1"/>
  <c r="AT160" i="30" s="1"/>
  <c r="I160" i="29"/>
  <c r="I160" i="30" s="1"/>
  <c r="AS160" i="30" s="1"/>
  <c r="H160" i="29"/>
  <c r="G160" i="29"/>
  <c r="G160" i="30" s="1"/>
  <c r="AQ160" i="30" s="1"/>
  <c r="F160" i="29"/>
  <c r="F160" i="30" s="1"/>
  <c r="AP160" i="30" s="1"/>
  <c r="E160" i="29"/>
  <c r="E160" i="30" s="1"/>
  <c r="AO160" i="30" s="1"/>
  <c r="D160" i="29"/>
  <c r="D160" i="30" s="1"/>
  <c r="AN160" i="30" s="1"/>
  <c r="C160" i="29"/>
  <c r="B160" i="29"/>
  <c r="K159" i="29"/>
  <c r="K159" i="30" s="1"/>
  <c r="AU159" i="30" s="1"/>
  <c r="J159" i="29"/>
  <c r="J159" i="30" s="1"/>
  <c r="AT159" i="30" s="1"/>
  <c r="I159" i="29"/>
  <c r="I159" i="30" s="1"/>
  <c r="AS159" i="30" s="1"/>
  <c r="H159" i="29"/>
  <c r="G159" i="29"/>
  <c r="G159" i="30" s="1"/>
  <c r="AQ159" i="30" s="1"/>
  <c r="F159" i="29"/>
  <c r="F159" i="30" s="1"/>
  <c r="AP159" i="30" s="1"/>
  <c r="E159" i="29"/>
  <c r="E159" i="30" s="1"/>
  <c r="AO159" i="30" s="1"/>
  <c r="D159" i="29"/>
  <c r="D159" i="30" s="1"/>
  <c r="AN159" i="30" s="1"/>
  <c r="C159" i="29"/>
  <c r="B159" i="29"/>
  <c r="K158" i="29"/>
  <c r="K158" i="30" s="1"/>
  <c r="AU158" i="30" s="1"/>
  <c r="J158" i="29"/>
  <c r="J158" i="30" s="1"/>
  <c r="AT158" i="30" s="1"/>
  <c r="I158" i="29"/>
  <c r="I158" i="30" s="1"/>
  <c r="AS158" i="30" s="1"/>
  <c r="H158" i="29"/>
  <c r="G158" i="29"/>
  <c r="G158" i="30" s="1"/>
  <c r="AQ158" i="30" s="1"/>
  <c r="F158" i="29"/>
  <c r="F158" i="30" s="1"/>
  <c r="AP158" i="30" s="1"/>
  <c r="E158" i="29"/>
  <c r="E158" i="30" s="1"/>
  <c r="AO158" i="30" s="1"/>
  <c r="D158" i="29"/>
  <c r="D158" i="30" s="1"/>
  <c r="AN158" i="30" s="1"/>
  <c r="C158" i="29"/>
  <c r="B158" i="29"/>
  <c r="K157" i="29"/>
  <c r="K157" i="30" s="1"/>
  <c r="AU157" i="30" s="1"/>
  <c r="J157" i="29"/>
  <c r="J157" i="30" s="1"/>
  <c r="AT157" i="30" s="1"/>
  <c r="I157" i="29"/>
  <c r="I157" i="30" s="1"/>
  <c r="AS157" i="30" s="1"/>
  <c r="H157" i="29"/>
  <c r="G157" i="29"/>
  <c r="G157" i="30" s="1"/>
  <c r="AQ157" i="30" s="1"/>
  <c r="F157" i="29"/>
  <c r="F157" i="30" s="1"/>
  <c r="AP157" i="30" s="1"/>
  <c r="E157" i="29"/>
  <c r="E157" i="30" s="1"/>
  <c r="AO157" i="30" s="1"/>
  <c r="D157" i="29"/>
  <c r="D157" i="30" s="1"/>
  <c r="AN157" i="30" s="1"/>
  <c r="C157" i="29"/>
  <c r="B157" i="29"/>
  <c r="K156" i="29"/>
  <c r="K156" i="30" s="1"/>
  <c r="AU156" i="30" s="1"/>
  <c r="J156" i="29"/>
  <c r="J156" i="30" s="1"/>
  <c r="AT156" i="30" s="1"/>
  <c r="I156" i="29"/>
  <c r="I156" i="30" s="1"/>
  <c r="AS156" i="30" s="1"/>
  <c r="H156" i="29"/>
  <c r="G156" i="29"/>
  <c r="G156" i="30" s="1"/>
  <c r="AQ156" i="30" s="1"/>
  <c r="F156" i="29"/>
  <c r="F156" i="30" s="1"/>
  <c r="AP156" i="30" s="1"/>
  <c r="E156" i="29"/>
  <c r="E156" i="30" s="1"/>
  <c r="AO156" i="30" s="1"/>
  <c r="D156" i="29"/>
  <c r="D156" i="30" s="1"/>
  <c r="AN156" i="30" s="1"/>
  <c r="C156" i="29"/>
  <c r="B156" i="29"/>
  <c r="K155" i="29"/>
  <c r="K155" i="30" s="1"/>
  <c r="AU155" i="30" s="1"/>
  <c r="J155" i="29"/>
  <c r="J155" i="30" s="1"/>
  <c r="AT155" i="30" s="1"/>
  <c r="I155" i="29"/>
  <c r="I155" i="30" s="1"/>
  <c r="AS155" i="30" s="1"/>
  <c r="H155" i="29"/>
  <c r="G155" i="29"/>
  <c r="G155" i="30" s="1"/>
  <c r="AQ155" i="30" s="1"/>
  <c r="F155" i="29"/>
  <c r="F155" i="30" s="1"/>
  <c r="AP155" i="30" s="1"/>
  <c r="E155" i="29"/>
  <c r="E155" i="30" s="1"/>
  <c r="AO155" i="30" s="1"/>
  <c r="D155" i="29"/>
  <c r="D155" i="30" s="1"/>
  <c r="AN155" i="30" s="1"/>
  <c r="C155" i="29"/>
  <c r="B155" i="29"/>
  <c r="K154" i="29"/>
  <c r="K154" i="30" s="1"/>
  <c r="AU154" i="30" s="1"/>
  <c r="J154" i="29"/>
  <c r="J154" i="30" s="1"/>
  <c r="AT154" i="30" s="1"/>
  <c r="I154" i="29"/>
  <c r="I154" i="30" s="1"/>
  <c r="AS154" i="30" s="1"/>
  <c r="H154" i="29"/>
  <c r="G154" i="29"/>
  <c r="G154" i="30" s="1"/>
  <c r="AQ154" i="30" s="1"/>
  <c r="F154" i="29"/>
  <c r="F154" i="30" s="1"/>
  <c r="AP154" i="30" s="1"/>
  <c r="E154" i="29"/>
  <c r="E154" i="30" s="1"/>
  <c r="AO154" i="30" s="1"/>
  <c r="D154" i="29"/>
  <c r="D154" i="30" s="1"/>
  <c r="AN154" i="30" s="1"/>
  <c r="C154" i="29"/>
  <c r="B154" i="29"/>
  <c r="K153" i="29"/>
  <c r="K153" i="30" s="1"/>
  <c r="AU153" i="30" s="1"/>
  <c r="J153" i="29"/>
  <c r="J153" i="30" s="1"/>
  <c r="AT153" i="30" s="1"/>
  <c r="I153" i="29"/>
  <c r="I153" i="30" s="1"/>
  <c r="AS153" i="30" s="1"/>
  <c r="H153" i="29"/>
  <c r="G153" i="29"/>
  <c r="G153" i="30" s="1"/>
  <c r="AQ153" i="30" s="1"/>
  <c r="F153" i="29"/>
  <c r="F153" i="30" s="1"/>
  <c r="AP153" i="30" s="1"/>
  <c r="E153" i="29"/>
  <c r="E153" i="30" s="1"/>
  <c r="AO153" i="30" s="1"/>
  <c r="D153" i="29"/>
  <c r="D153" i="30" s="1"/>
  <c r="AN153" i="30" s="1"/>
  <c r="C153" i="29"/>
  <c r="B153" i="29"/>
  <c r="K152" i="29"/>
  <c r="K152" i="30" s="1"/>
  <c r="AU152" i="30" s="1"/>
  <c r="J152" i="29"/>
  <c r="I152" i="29"/>
  <c r="H152" i="29"/>
  <c r="G152" i="29"/>
  <c r="F152" i="29"/>
  <c r="E152" i="29"/>
  <c r="D152" i="29"/>
  <c r="C152" i="29"/>
  <c r="B152" i="29"/>
  <c r="K141" i="29"/>
  <c r="K141" i="30" s="1"/>
  <c r="AU141" i="30" s="1"/>
  <c r="J141" i="29"/>
  <c r="J141" i="30" s="1"/>
  <c r="AT141" i="30" s="1"/>
  <c r="I141" i="29"/>
  <c r="I141" i="30" s="1"/>
  <c r="AS141" i="30" s="1"/>
  <c r="H141" i="29"/>
  <c r="G141" i="29"/>
  <c r="G141" i="30" s="1"/>
  <c r="AQ141" i="30" s="1"/>
  <c r="F141" i="29"/>
  <c r="F141" i="30" s="1"/>
  <c r="AP141" i="30" s="1"/>
  <c r="E141" i="29"/>
  <c r="E141" i="30" s="1"/>
  <c r="AO141" i="30" s="1"/>
  <c r="D141" i="29"/>
  <c r="D141" i="30" s="1"/>
  <c r="AN141" i="30" s="1"/>
  <c r="C141" i="29"/>
  <c r="B141" i="29"/>
  <c r="K140" i="29"/>
  <c r="K140" i="30" s="1"/>
  <c r="AU140" i="30" s="1"/>
  <c r="J140" i="29"/>
  <c r="J140" i="30" s="1"/>
  <c r="AT140" i="30" s="1"/>
  <c r="I140" i="29"/>
  <c r="I140" i="30" s="1"/>
  <c r="AS140" i="30" s="1"/>
  <c r="H140" i="29"/>
  <c r="G140" i="29"/>
  <c r="G140" i="30" s="1"/>
  <c r="AQ140" i="30" s="1"/>
  <c r="F140" i="29"/>
  <c r="F140" i="30" s="1"/>
  <c r="AP140" i="30" s="1"/>
  <c r="E140" i="29"/>
  <c r="E140" i="30" s="1"/>
  <c r="AO140" i="30" s="1"/>
  <c r="D140" i="29"/>
  <c r="D140" i="30" s="1"/>
  <c r="AN140" i="30" s="1"/>
  <c r="C140" i="29"/>
  <c r="B140" i="29"/>
  <c r="K139" i="29"/>
  <c r="K139" i="30" s="1"/>
  <c r="AU139" i="30" s="1"/>
  <c r="J139" i="29"/>
  <c r="J139" i="30" s="1"/>
  <c r="AT139" i="30" s="1"/>
  <c r="I139" i="29"/>
  <c r="I139" i="30" s="1"/>
  <c r="AS139" i="30" s="1"/>
  <c r="H139" i="29"/>
  <c r="G139" i="29"/>
  <c r="G139" i="30" s="1"/>
  <c r="AQ139" i="30" s="1"/>
  <c r="F139" i="29"/>
  <c r="F139" i="30" s="1"/>
  <c r="AP139" i="30" s="1"/>
  <c r="E139" i="29"/>
  <c r="E139" i="30" s="1"/>
  <c r="AO139" i="30" s="1"/>
  <c r="D139" i="29"/>
  <c r="D139" i="30" s="1"/>
  <c r="AN139" i="30" s="1"/>
  <c r="C139" i="29"/>
  <c r="B139" i="29"/>
  <c r="K138" i="29"/>
  <c r="K138" i="30" s="1"/>
  <c r="AU138" i="30" s="1"/>
  <c r="J138" i="29"/>
  <c r="J138" i="30" s="1"/>
  <c r="AT138" i="30" s="1"/>
  <c r="I138" i="29"/>
  <c r="I138" i="30" s="1"/>
  <c r="AS138" i="30" s="1"/>
  <c r="H138" i="29"/>
  <c r="G138" i="29"/>
  <c r="G138" i="30" s="1"/>
  <c r="AQ138" i="30" s="1"/>
  <c r="F138" i="29"/>
  <c r="F138" i="30" s="1"/>
  <c r="AP138" i="30" s="1"/>
  <c r="E138" i="29"/>
  <c r="E138" i="30" s="1"/>
  <c r="AO138" i="30" s="1"/>
  <c r="D138" i="29"/>
  <c r="D138" i="30" s="1"/>
  <c r="AN138" i="30" s="1"/>
  <c r="C138" i="29"/>
  <c r="B138" i="29"/>
  <c r="K137" i="29"/>
  <c r="K137" i="30" s="1"/>
  <c r="AU137" i="30" s="1"/>
  <c r="J137" i="29"/>
  <c r="J137" i="30" s="1"/>
  <c r="AT137" i="30" s="1"/>
  <c r="I137" i="29"/>
  <c r="I137" i="30" s="1"/>
  <c r="AS137" i="30" s="1"/>
  <c r="H137" i="29"/>
  <c r="G137" i="29"/>
  <c r="G137" i="30" s="1"/>
  <c r="AQ137" i="30" s="1"/>
  <c r="F137" i="29"/>
  <c r="F137" i="30" s="1"/>
  <c r="AP137" i="30" s="1"/>
  <c r="E137" i="29"/>
  <c r="E137" i="30" s="1"/>
  <c r="AO137" i="30" s="1"/>
  <c r="D137" i="29"/>
  <c r="D137" i="30" s="1"/>
  <c r="AN137" i="30" s="1"/>
  <c r="C137" i="29"/>
  <c r="B137" i="29"/>
  <c r="K136" i="29"/>
  <c r="K136" i="30" s="1"/>
  <c r="AU136" i="30" s="1"/>
  <c r="J136" i="29"/>
  <c r="J136" i="30" s="1"/>
  <c r="AT136" i="30" s="1"/>
  <c r="I136" i="29"/>
  <c r="I136" i="30" s="1"/>
  <c r="AS136" i="30" s="1"/>
  <c r="H136" i="29"/>
  <c r="G136" i="29"/>
  <c r="G136" i="30" s="1"/>
  <c r="AQ136" i="30" s="1"/>
  <c r="F136" i="29"/>
  <c r="F136" i="30" s="1"/>
  <c r="AP136" i="30" s="1"/>
  <c r="E136" i="29"/>
  <c r="E136" i="30" s="1"/>
  <c r="AO136" i="30" s="1"/>
  <c r="D136" i="29"/>
  <c r="D136" i="30" s="1"/>
  <c r="AN136" i="30" s="1"/>
  <c r="C136" i="29"/>
  <c r="B136" i="29"/>
  <c r="K135" i="29"/>
  <c r="K135" i="30" s="1"/>
  <c r="AU135" i="30" s="1"/>
  <c r="J135" i="29"/>
  <c r="J135" i="30" s="1"/>
  <c r="AT135" i="30" s="1"/>
  <c r="I135" i="29"/>
  <c r="I135" i="30" s="1"/>
  <c r="AS135" i="30" s="1"/>
  <c r="H135" i="29"/>
  <c r="G135" i="29"/>
  <c r="G135" i="30" s="1"/>
  <c r="AQ135" i="30" s="1"/>
  <c r="F135" i="29"/>
  <c r="F135" i="30" s="1"/>
  <c r="AP135" i="30" s="1"/>
  <c r="E135" i="29"/>
  <c r="E135" i="30" s="1"/>
  <c r="AO135" i="30" s="1"/>
  <c r="D135" i="29"/>
  <c r="D135" i="30" s="1"/>
  <c r="AN135" i="30" s="1"/>
  <c r="C135" i="29"/>
  <c r="B135" i="29"/>
  <c r="K134" i="29"/>
  <c r="K134" i="30" s="1"/>
  <c r="AU134" i="30" s="1"/>
  <c r="J134" i="29"/>
  <c r="J134" i="30" s="1"/>
  <c r="AT134" i="30" s="1"/>
  <c r="I134" i="29"/>
  <c r="I134" i="30" s="1"/>
  <c r="AS134" i="30" s="1"/>
  <c r="H134" i="29"/>
  <c r="G134" i="29"/>
  <c r="G134" i="30" s="1"/>
  <c r="AQ134" i="30" s="1"/>
  <c r="F134" i="29"/>
  <c r="F134" i="30" s="1"/>
  <c r="AP134" i="30" s="1"/>
  <c r="E134" i="29"/>
  <c r="E134" i="30" s="1"/>
  <c r="AO134" i="30" s="1"/>
  <c r="D134" i="29"/>
  <c r="D134" i="30" s="1"/>
  <c r="AN134" i="30" s="1"/>
  <c r="C134" i="29"/>
  <c r="B134" i="29"/>
  <c r="K133" i="29"/>
  <c r="K133" i="30" s="1"/>
  <c r="AU133" i="30" s="1"/>
  <c r="J133" i="29"/>
  <c r="J133" i="30" s="1"/>
  <c r="AT133" i="30" s="1"/>
  <c r="I133" i="29"/>
  <c r="I133" i="30" s="1"/>
  <c r="AS133" i="30" s="1"/>
  <c r="H133" i="29"/>
  <c r="G133" i="29"/>
  <c r="G133" i="30" s="1"/>
  <c r="AQ133" i="30" s="1"/>
  <c r="F133" i="29"/>
  <c r="F133" i="30" s="1"/>
  <c r="AP133" i="30" s="1"/>
  <c r="E133" i="29"/>
  <c r="E133" i="30" s="1"/>
  <c r="AO133" i="30" s="1"/>
  <c r="D133" i="29"/>
  <c r="D133" i="30" s="1"/>
  <c r="AN133" i="30" s="1"/>
  <c r="C133" i="29"/>
  <c r="B133" i="29"/>
  <c r="K132" i="29"/>
  <c r="K132" i="30" s="1"/>
  <c r="AU132" i="30" s="1"/>
  <c r="J132" i="29"/>
  <c r="J132" i="30" s="1"/>
  <c r="AT132" i="30" s="1"/>
  <c r="I132" i="29"/>
  <c r="I132" i="30" s="1"/>
  <c r="AS132" i="30" s="1"/>
  <c r="H132" i="29"/>
  <c r="G132" i="29"/>
  <c r="G132" i="30" s="1"/>
  <c r="AQ132" i="30" s="1"/>
  <c r="F132" i="29"/>
  <c r="F132" i="30" s="1"/>
  <c r="AP132" i="30" s="1"/>
  <c r="E132" i="29"/>
  <c r="E132" i="30" s="1"/>
  <c r="AO132" i="30" s="1"/>
  <c r="D132" i="29"/>
  <c r="D132" i="30" s="1"/>
  <c r="AN132" i="30" s="1"/>
  <c r="C132" i="29"/>
  <c r="B132" i="29"/>
  <c r="K131" i="29"/>
  <c r="K131" i="30" s="1"/>
  <c r="AU131" i="30" s="1"/>
  <c r="J131" i="29"/>
  <c r="J131" i="30" s="1"/>
  <c r="AT131" i="30" s="1"/>
  <c r="I131" i="29"/>
  <c r="I131" i="30" s="1"/>
  <c r="AS131" i="30" s="1"/>
  <c r="H131" i="29"/>
  <c r="G131" i="29"/>
  <c r="G131" i="30" s="1"/>
  <c r="AQ131" i="30" s="1"/>
  <c r="F131" i="29"/>
  <c r="F131" i="30" s="1"/>
  <c r="AP131" i="30" s="1"/>
  <c r="E131" i="29"/>
  <c r="E131" i="30" s="1"/>
  <c r="AO131" i="30" s="1"/>
  <c r="D131" i="29"/>
  <c r="D131" i="30" s="1"/>
  <c r="AN131" i="30" s="1"/>
  <c r="C131" i="29"/>
  <c r="B131" i="29"/>
  <c r="K130" i="29"/>
  <c r="K130" i="30" s="1"/>
  <c r="AU130" i="30" s="1"/>
  <c r="J130" i="29"/>
  <c r="J130" i="30" s="1"/>
  <c r="AT130" i="30" s="1"/>
  <c r="I130" i="29"/>
  <c r="I130" i="30" s="1"/>
  <c r="AS130" i="30" s="1"/>
  <c r="H130" i="29"/>
  <c r="G130" i="29"/>
  <c r="G130" i="30" s="1"/>
  <c r="AQ130" i="30" s="1"/>
  <c r="F130" i="29"/>
  <c r="F130" i="30" s="1"/>
  <c r="AP130" i="30" s="1"/>
  <c r="E130" i="29"/>
  <c r="E130" i="30" s="1"/>
  <c r="AO130" i="30" s="1"/>
  <c r="D130" i="29"/>
  <c r="D130" i="30" s="1"/>
  <c r="AN130" i="30" s="1"/>
  <c r="C130" i="29"/>
  <c r="B130" i="29"/>
  <c r="K129" i="29"/>
  <c r="K129" i="30" s="1"/>
  <c r="AU129" i="30" s="1"/>
  <c r="J129" i="29"/>
  <c r="I129" i="29"/>
  <c r="H129" i="29"/>
  <c r="G129" i="29"/>
  <c r="F129" i="29"/>
  <c r="E129" i="29"/>
  <c r="D129" i="29"/>
  <c r="C129" i="29"/>
  <c r="B129" i="29"/>
  <c r="K118" i="29"/>
  <c r="K118" i="30" s="1"/>
  <c r="AU118" i="30" s="1"/>
  <c r="J118" i="29"/>
  <c r="J118" i="30" s="1"/>
  <c r="AT118" i="30" s="1"/>
  <c r="I118" i="29"/>
  <c r="I118" i="30" s="1"/>
  <c r="AS118" i="30" s="1"/>
  <c r="H118" i="29"/>
  <c r="H118" i="30" s="1"/>
  <c r="AR118" i="30" s="1"/>
  <c r="G118" i="29"/>
  <c r="G118" i="30" s="1"/>
  <c r="AQ118" i="30" s="1"/>
  <c r="F118" i="29"/>
  <c r="F118" i="30" s="1"/>
  <c r="AP118" i="30" s="1"/>
  <c r="E118" i="29"/>
  <c r="E118" i="30" s="1"/>
  <c r="AO118" i="30" s="1"/>
  <c r="D118" i="29"/>
  <c r="D118" i="30" s="1"/>
  <c r="AN118" i="30" s="1"/>
  <c r="C118" i="29"/>
  <c r="B118" i="29"/>
  <c r="B118" i="30" s="1"/>
  <c r="K117" i="29"/>
  <c r="K117" i="30" s="1"/>
  <c r="AU117" i="30" s="1"/>
  <c r="J117" i="29"/>
  <c r="J117" i="30" s="1"/>
  <c r="AT117" i="30" s="1"/>
  <c r="I117" i="29"/>
  <c r="I117" i="30" s="1"/>
  <c r="AS117" i="30" s="1"/>
  <c r="H117" i="29"/>
  <c r="H117" i="30" s="1"/>
  <c r="AR117" i="30" s="1"/>
  <c r="G117" i="29"/>
  <c r="G117" i="30" s="1"/>
  <c r="AQ117" i="30" s="1"/>
  <c r="F117" i="29"/>
  <c r="F117" i="30" s="1"/>
  <c r="AP117" i="30" s="1"/>
  <c r="E117" i="29"/>
  <c r="E117" i="30" s="1"/>
  <c r="AO117" i="30" s="1"/>
  <c r="D117" i="29"/>
  <c r="D117" i="30" s="1"/>
  <c r="AN117" i="30" s="1"/>
  <c r="C117" i="29"/>
  <c r="B117" i="29"/>
  <c r="B117" i="30" s="1"/>
  <c r="K116" i="29"/>
  <c r="K116" i="30" s="1"/>
  <c r="AU116" i="30" s="1"/>
  <c r="J116" i="29"/>
  <c r="J116" i="30" s="1"/>
  <c r="AT116" i="30" s="1"/>
  <c r="I116" i="29"/>
  <c r="I116" i="30" s="1"/>
  <c r="AS116" i="30" s="1"/>
  <c r="H116" i="29"/>
  <c r="H116" i="30" s="1"/>
  <c r="AR116" i="30" s="1"/>
  <c r="G116" i="29"/>
  <c r="G116" i="30" s="1"/>
  <c r="AQ116" i="30" s="1"/>
  <c r="F116" i="29"/>
  <c r="F116" i="30" s="1"/>
  <c r="AP116" i="30" s="1"/>
  <c r="E116" i="29"/>
  <c r="E116" i="30" s="1"/>
  <c r="AO116" i="30" s="1"/>
  <c r="D116" i="29"/>
  <c r="D116" i="30" s="1"/>
  <c r="AN116" i="30" s="1"/>
  <c r="C116" i="29"/>
  <c r="B116" i="29"/>
  <c r="B116" i="30" s="1"/>
  <c r="K115" i="29"/>
  <c r="K115" i="30" s="1"/>
  <c r="AU115" i="30" s="1"/>
  <c r="J115" i="29"/>
  <c r="J115" i="30" s="1"/>
  <c r="AT115" i="30" s="1"/>
  <c r="I115" i="29"/>
  <c r="I115" i="30" s="1"/>
  <c r="AS115" i="30" s="1"/>
  <c r="H115" i="29"/>
  <c r="H115" i="30" s="1"/>
  <c r="AR115" i="30" s="1"/>
  <c r="G115" i="29"/>
  <c r="G115" i="30" s="1"/>
  <c r="AQ115" i="30" s="1"/>
  <c r="F115" i="29"/>
  <c r="F115" i="30" s="1"/>
  <c r="AP115" i="30" s="1"/>
  <c r="E115" i="29"/>
  <c r="E115" i="30" s="1"/>
  <c r="AO115" i="30" s="1"/>
  <c r="D115" i="29"/>
  <c r="D115" i="30" s="1"/>
  <c r="AN115" i="30" s="1"/>
  <c r="C115" i="29"/>
  <c r="B115" i="29"/>
  <c r="B115" i="30" s="1"/>
  <c r="K114" i="29"/>
  <c r="K114" i="30" s="1"/>
  <c r="AU114" i="30" s="1"/>
  <c r="J114" i="29"/>
  <c r="J114" i="30" s="1"/>
  <c r="AT114" i="30" s="1"/>
  <c r="I114" i="29"/>
  <c r="I114" i="30" s="1"/>
  <c r="AS114" i="30" s="1"/>
  <c r="H114" i="29"/>
  <c r="H114" i="30" s="1"/>
  <c r="AR114" i="30" s="1"/>
  <c r="G114" i="29"/>
  <c r="G114" i="30" s="1"/>
  <c r="AQ114" i="30" s="1"/>
  <c r="F114" i="29"/>
  <c r="F114" i="30" s="1"/>
  <c r="AP114" i="30" s="1"/>
  <c r="E114" i="29"/>
  <c r="E114" i="30" s="1"/>
  <c r="AO114" i="30" s="1"/>
  <c r="D114" i="29"/>
  <c r="D114" i="30" s="1"/>
  <c r="AN114" i="30" s="1"/>
  <c r="C114" i="29"/>
  <c r="B114" i="29"/>
  <c r="B114" i="30" s="1"/>
  <c r="K113" i="29"/>
  <c r="K113" i="30" s="1"/>
  <c r="AU113" i="30" s="1"/>
  <c r="J113" i="29"/>
  <c r="J113" i="30" s="1"/>
  <c r="AT113" i="30" s="1"/>
  <c r="I113" i="29"/>
  <c r="I113" i="30" s="1"/>
  <c r="AS113" i="30" s="1"/>
  <c r="H113" i="29"/>
  <c r="H113" i="30" s="1"/>
  <c r="AR113" i="30" s="1"/>
  <c r="G113" i="29"/>
  <c r="G113" i="30" s="1"/>
  <c r="AQ113" i="30" s="1"/>
  <c r="F113" i="29"/>
  <c r="F113" i="30" s="1"/>
  <c r="AP113" i="30" s="1"/>
  <c r="E113" i="29"/>
  <c r="E113" i="30" s="1"/>
  <c r="AO113" i="30" s="1"/>
  <c r="D113" i="29"/>
  <c r="D113" i="30" s="1"/>
  <c r="AN113" i="30" s="1"/>
  <c r="C113" i="29"/>
  <c r="B113" i="29"/>
  <c r="B113" i="30" s="1"/>
  <c r="K112" i="29"/>
  <c r="K112" i="30" s="1"/>
  <c r="AU112" i="30" s="1"/>
  <c r="J112" i="29"/>
  <c r="J112" i="30" s="1"/>
  <c r="AT112" i="30" s="1"/>
  <c r="I112" i="29"/>
  <c r="I112" i="30" s="1"/>
  <c r="AS112" i="30" s="1"/>
  <c r="H112" i="29"/>
  <c r="H112" i="30" s="1"/>
  <c r="AR112" i="30" s="1"/>
  <c r="G112" i="29"/>
  <c r="G112" i="30" s="1"/>
  <c r="AQ112" i="30" s="1"/>
  <c r="F112" i="29"/>
  <c r="F112" i="30" s="1"/>
  <c r="AP112" i="30" s="1"/>
  <c r="E112" i="29"/>
  <c r="E112" i="30" s="1"/>
  <c r="AO112" i="30" s="1"/>
  <c r="D112" i="29"/>
  <c r="D112" i="30" s="1"/>
  <c r="AN112" i="30" s="1"/>
  <c r="C112" i="29"/>
  <c r="B112" i="29"/>
  <c r="B112" i="30" s="1"/>
  <c r="K111" i="29"/>
  <c r="K111" i="30" s="1"/>
  <c r="AU111" i="30" s="1"/>
  <c r="J111" i="29"/>
  <c r="J111" i="30" s="1"/>
  <c r="AT111" i="30" s="1"/>
  <c r="I111" i="29"/>
  <c r="I111" i="30" s="1"/>
  <c r="AS111" i="30" s="1"/>
  <c r="H111" i="29"/>
  <c r="H111" i="30" s="1"/>
  <c r="AR111" i="30" s="1"/>
  <c r="G111" i="29"/>
  <c r="G111" i="30" s="1"/>
  <c r="AQ111" i="30" s="1"/>
  <c r="F111" i="29"/>
  <c r="F111" i="30" s="1"/>
  <c r="AP111" i="30" s="1"/>
  <c r="E111" i="29"/>
  <c r="E111" i="30" s="1"/>
  <c r="AO111" i="30" s="1"/>
  <c r="D111" i="29"/>
  <c r="D111" i="30" s="1"/>
  <c r="AN111" i="30" s="1"/>
  <c r="C111" i="29"/>
  <c r="B111" i="29"/>
  <c r="B111" i="30" s="1"/>
  <c r="K110" i="29"/>
  <c r="K110" i="30" s="1"/>
  <c r="AU110" i="30" s="1"/>
  <c r="J110" i="29"/>
  <c r="J110" i="30" s="1"/>
  <c r="AT110" i="30" s="1"/>
  <c r="I110" i="29"/>
  <c r="I110" i="30" s="1"/>
  <c r="AS110" i="30" s="1"/>
  <c r="H110" i="29"/>
  <c r="H110" i="30" s="1"/>
  <c r="AR110" i="30" s="1"/>
  <c r="G110" i="29"/>
  <c r="G110" i="30" s="1"/>
  <c r="AQ110" i="30" s="1"/>
  <c r="F110" i="29"/>
  <c r="F110" i="30" s="1"/>
  <c r="AP110" i="30" s="1"/>
  <c r="E110" i="29"/>
  <c r="E110" i="30" s="1"/>
  <c r="AO110" i="30" s="1"/>
  <c r="D110" i="29"/>
  <c r="D110" i="30" s="1"/>
  <c r="AN110" i="30" s="1"/>
  <c r="C110" i="29"/>
  <c r="B110" i="29"/>
  <c r="B110" i="30" s="1"/>
  <c r="K109" i="29"/>
  <c r="K109" i="30" s="1"/>
  <c r="AU109" i="30" s="1"/>
  <c r="J109" i="29"/>
  <c r="J109" i="30" s="1"/>
  <c r="AT109" i="30" s="1"/>
  <c r="I109" i="29"/>
  <c r="I109" i="30" s="1"/>
  <c r="AS109" i="30" s="1"/>
  <c r="H109" i="29"/>
  <c r="H109" i="30" s="1"/>
  <c r="AR109" i="30" s="1"/>
  <c r="G109" i="29"/>
  <c r="G109" i="30" s="1"/>
  <c r="AQ109" i="30" s="1"/>
  <c r="F109" i="29"/>
  <c r="F109" i="30" s="1"/>
  <c r="AP109" i="30" s="1"/>
  <c r="E109" i="29"/>
  <c r="E109" i="30" s="1"/>
  <c r="AO109" i="30" s="1"/>
  <c r="D109" i="29"/>
  <c r="D109" i="30" s="1"/>
  <c r="AN109" i="30" s="1"/>
  <c r="C109" i="29"/>
  <c r="B109" i="29"/>
  <c r="B109" i="30" s="1"/>
  <c r="K108" i="29"/>
  <c r="K108" i="30" s="1"/>
  <c r="AU108" i="30" s="1"/>
  <c r="J108" i="29"/>
  <c r="J108" i="30" s="1"/>
  <c r="AT108" i="30" s="1"/>
  <c r="I108" i="29"/>
  <c r="I108" i="30" s="1"/>
  <c r="AS108" i="30" s="1"/>
  <c r="H108" i="29"/>
  <c r="H108" i="30" s="1"/>
  <c r="AR108" i="30" s="1"/>
  <c r="G108" i="29"/>
  <c r="G108" i="30" s="1"/>
  <c r="AQ108" i="30" s="1"/>
  <c r="F108" i="29"/>
  <c r="F108" i="30" s="1"/>
  <c r="AP108" i="30" s="1"/>
  <c r="E108" i="29"/>
  <c r="E108" i="30" s="1"/>
  <c r="AO108" i="30" s="1"/>
  <c r="D108" i="29"/>
  <c r="D108" i="30" s="1"/>
  <c r="AN108" i="30" s="1"/>
  <c r="C108" i="29"/>
  <c r="B108" i="29"/>
  <c r="B108" i="30" s="1"/>
  <c r="K107" i="29"/>
  <c r="K107" i="30" s="1"/>
  <c r="AU107" i="30" s="1"/>
  <c r="J107" i="29"/>
  <c r="J107" i="30" s="1"/>
  <c r="AT107" i="30" s="1"/>
  <c r="I107" i="29"/>
  <c r="I107" i="30" s="1"/>
  <c r="AS107" i="30" s="1"/>
  <c r="H107" i="29"/>
  <c r="H107" i="30" s="1"/>
  <c r="AR107" i="30" s="1"/>
  <c r="G107" i="29"/>
  <c r="G107" i="30" s="1"/>
  <c r="AQ107" i="30" s="1"/>
  <c r="F107" i="29"/>
  <c r="F107" i="30" s="1"/>
  <c r="AP107" i="30" s="1"/>
  <c r="E107" i="29"/>
  <c r="E107" i="30" s="1"/>
  <c r="AO107" i="30" s="1"/>
  <c r="D107" i="29"/>
  <c r="D107" i="30" s="1"/>
  <c r="AN107" i="30" s="1"/>
  <c r="C107" i="29"/>
  <c r="B107" i="29"/>
  <c r="B107" i="30" s="1"/>
  <c r="K106" i="29"/>
  <c r="K106" i="30" s="1"/>
  <c r="AU106" i="30" s="1"/>
  <c r="J106" i="29"/>
  <c r="I106" i="29"/>
  <c r="H106" i="29"/>
  <c r="G106" i="29"/>
  <c r="F106" i="29"/>
  <c r="E106" i="29"/>
  <c r="D106" i="29"/>
  <c r="C106" i="29"/>
  <c r="B106" i="29"/>
  <c r="K95" i="29"/>
  <c r="K95" i="30" s="1"/>
  <c r="AU95" i="30" s="1"/>
  <c r="J95" i="29"/>
  <c r="J95" i="30" s="1"/>
  <c r="AT95" i="30" s="1"/>
  <c r="I95" i="29"/>
  <c r="I95" i="30" s="1"/>
  <c r="AS95" i="30" s="1"/>
  <c r="H95" i="29"/>
  <c r="H95" i="30" s="1"/>
  <c r="AR95" i="30" s="1"/>
  <c r="G95" i="29"/>
  <c r="G95" i="30" s="1"/>
  <c r="AQ95" i="30" s="1"/>
  <c r="F95" i="29"/>
  <c r="F95" i="30" s="1"/>
  <c r="AP95" i="30" s="1"/>
  <c r="E95" i="29"/>
  <c r="E95" i="30" s="1"/>
  <c r="AO95" i="30" s="1"/>
  <c r="D95" i="29"/>
  <c r="D95" i="30" s="1"/>
  <c r="AN95" i="30" s="1"/>
  <c r="C95" i="29"/>
  <c r="J95" i="21" s="1"/>
  <c r="B95" i="29"/>
  <c r="B95" i="30" s="1"/>
  <c r="K94" i="29"/>
  <c r="K94" i="30" s="1"/>
  <c r="AU94" i="30" s="1"/>
  <c r="J94" i="29"/>
  <c r="J94" i="30" s="1"/>
  <c r="AT94" i="30" s="1"/>
  <c r="I94" i="29"/>
  <c r="I94" i="30" s="1"/>
  <c r="AS94" i="30" s="1"/>
  <c r="H94" i="29"/>
  <c r="H94" i="30" s="1"/>
  <c r="AR94" i="30" s="1"/>
  <c r="G94" i="29"/>
  <c r="G94" i="30" s="1"/>
  <c r="AQ94" i="30" s="1"/>
  <c r="F94" i="29"/>
  <c r="F94" i="30" s="1"/>
  <c r="AP94" i="30" s="1"/>
  <c r="E94" i="29"/>
  <c r="E94" i="30" s="1"/>
  <c r="AO94" i="30" s="1"/>
  <c r="D94" i="29"/>
  <c r="D94" i="30" s="1"/>
  <c r="AN94" i="30" s="1"/>
  <c r="C94" i="29"/>
  <c r="B94" i="29"/>
  <c r="B94" i="30" s="1"/>
  <c r="K93" i="29"/>
  <c r="K93" i="30" s="1"/>
  <c r="AU93" i="30" s="1"/>
  <c r="J93" i="29"/>
  <c r="J93" i="30" s="1"/>
  <c r="AT93" i="30" s="1"/>
  <c r="I93" i="29"/>
  <c r="I93" i="30" s="1"/>
  <c r="AS93" i="30" s="1"/>
  <c r="H93" i="29"/>
  <c r="H93" i="30" s="1"/>
  <c r="AR93" i="30" s="1"/>
  <c r="G93" i="29"/>
  <c r="G93" i="30" s="1"/>
  <c r="AQ93" i="30" s="1"/>
  <c r="F93" i="29"/>
  <c r="F93" i="30" s="1"/>
  <c r="AP93" i="30" s="1"/>
  <c r="E93" i="29"/>
  <c r="E93" i="30" s="1"/>
  <c r="AO93" i="30" s="1"/>
  <c r="D93" i="29"/>
  <c r="D93" i="30" s="1"/>
  <c r="AN93" i="30" s="1"/>
  <c r="C93" i="29"/>
  <c r="J93" i="21" s="1"/>
  <c r="B93" i="29"/>
  <c r="B93" i="30" s="1"/>
  <c r="K92" i="29"/>
  <c r="K92" i="30" s="1"/>
  <c r="AU92" i="30" s="1"/>
  <c r="J92" i="29"/>
  <c r="J92" i="30" s="1"/>
  <c r="AT92" i="30" s="1"/>
  <c r="I92" i="29"/>
  <c r="I92" i="30" s="1"/>
  <c r="AS92" i="30" s="1"/>
  <c r="H92" i="29"/>
  <c r="H92" i="30" s="1"/>
  <c r="AR92" i="30" s="1"/>
  <c r="G92" i="29"/>
  <c r="G92" i="30" s="1"/>
  <c r="AQ92" i="30" s="1"/>
  <c r="F92" i="29"/>
  <c r="F92" i="30" s="1"/>
  <c r="AP92" i="30" s="1"/>
  <c r="E92" i="29"/>
  <c r="E92" i="30" s="1"/>
  <c r="AO92" i="30" s="1"/>
  <c r="D92" i="29"/>
  <c r="D92" i="30" s="1"/>
  <c r="AN92" i="30" s="1"/>
  <c r="C92" i="29"/>
  <c r="B92" i="29"/>
  <c r="B92" i="30" s="1"/>
  <c r="K91" i="29"/>
  <c r="K91" i="30" s="1"/>
  <c r="AU91" i="30" s="1"/>
  <c r="J91" i="29"/>
  <c r="J91" i="30" s="1"/>
  <c r="AT91" i="30" s="1"/>
  <c r="I91" i="29"/>
  <c r="I91" i="30" s="1"/>
  <c r="AS91" i="30" s="1"/>
  <c r="H91" i="29"/>
  <c r="H91" i="30" s="1"/>
  <c r="AR91" i="30" s="1"/>
  <c r="G91" i="29"/>
  <c r="G91" i="30" s="1"/>
  <c r="AQ91" i="30" s="1"/>
  <c r="F91" i="29"/>
  <c r="F91" i="30" s="1"/>
  <c r="AP91" i="30" s="1"/>
  <c r="E91" i="29"/>
  <c r="E91" i="30" s="1"/>
  <c r="AO91" i="30" s="1"/>
  <c r="D91" i="29"/>
  <c r="D91" i="30" s="1"/>
  <c r="AN91" i="30" s="1"/>
  <c r="C91" i="29"/>
  <c r="J91" i="21" s="1"/>
  <c r="B91" i="29"/>
  <c r="B91" i="30" s="1"/>
  <c r="K90" i="29"/>
  <c r="K90" i="30" s="1"/>
  <c r="AU90" i="30" s="1"/>
  <c r="J90" i="29"/>
  <c r="J90" i="30" s="1"/>
  <c r="AT90" i="30" s="1"/>
  <c r="I90" i="29"/>
  <c r="I90" i="30" s="1"/>
  <c r="AS90" i="30" s="1"/>
  <c r="H90" i="29"/>
  <c r="H90" i="30" s="1"/>
  <c r="AR90" i="30" s="1"/>
  <c r="G90" i="29"/>
  <c r="G90" i="30" s="1"/>
  <c r="AQ90" i="30" s="1"/>
  <c r="F90" i="29"/>
  <c r="F90" i="30" s="1"/>
  <c r="AP90" i="30" s="1"/>
  <c r="E90" i="29"/>
  <c r="E90" i="30" s="1"/>
  <c r="AO90" i="30" s="1"/>
  <c r="D90" i="29"/>
  <c r="D90" i="30" s="1"/>
  <c r="AN90" i="30" s="1"/>
  <c r="C90" i="29"/>
  <c r="B90" i="29"/>
  <c r="B90" i="30" s="1"/>
  <c r="K89" i="29"/>
  <c r="K89" i="30" s="1"/>
  <c r="AU89" i="30" s="1"/>
  <c r="J89" i="29"/>
  <c r="J89" i="30" s="1"/>
  <c r="AT89" i="30" s="1"/>
  <c r="I89" i="29"/>
  <c r="I89" i="30" s="1"/>
  <c r="AS89" i="30" s="1"/>
  <c r="H89" i="29"/>
  <c r="H89" i="30" s="1"/>
  <c r="AR89" i="30" s="1"/>
  <c r="G89" i="29"/>
  <c r="G89" i="30" s="1"/>
  <c r="AQ89" i="30" s="1"/>
  <c r="F89" i="29"/>
  <c r="F89" i="30" s="1"/>
  <c r="AP89" i="30" s="1"/>
  <c r="E89" i="29"/>
  <c r="E89" i="30" s="1"/>
  <c r="AO89" i="30" s="1"/>
  <c r="D89" i="29"/>
  <c r="D89" i="30" s="1"/>
  <c r="AN89" i="30" s="1"/>
  <c r="C89" i="29"/>
  <c r="J89" i="21" s="1"/>
  <c r="B89" i="29"/>
  <c r="B89" i="30" s="1"/>
  <c r="K88" i="29"/>
  <c r="K88" i="30" s="1"/>
  <c r="AU88" i="30" s="1"/>
  <c r="J88" i="29"/>
  <c r="J88" i="30" s="1"/>
  <c r="AT88" i="30" s="1"/>
  <c r="I88" i="29"/>
  <c r="I88" i="30" s="1"/>
  <c r="AS88" i="30" s="1"/>
  <c r="H88" i="29"/>
  <c r="H88" i="30" s="1"/>
  <c r="AR88" i="30" s="1"/>
  <c r="G88" i="29"/>
  <c r="G88" i="30" s="1"/>
  <c r="AQ88" i="30" s="1"/>
  <c r="F88" i="29"/>
  <c r="F88" i="30" s="1"/>
  <c r="AP88" i="30" s="1"/>
  <c r="E88" i="29"/>
  <c r="E88" i="30" s="1"/>
  <c r="AO88" i="30" s="1"/>
  <c r="D88" i="29"/>
  <c r="D88" i="30" s="1"/>
  <c r="AN88" i="30" s="1"/>
  <c r="C88" i="29"/>
  <c r="B88" i="29"/>
  <c r="B88" i="30" s="1"/>
  <c r="K87" i="29"/>
  <c r="K87" i="30" s="1"/>
  <c r="AU87" i="30" s="1"/>
  <c r="J87" i="29"/>
  <c r="J87" i="30" s="1"/>
  <c r="AT87" i="30" s="1"/>
  <c r="I87" i="29"/>
  <c r="I87" i="30" s="1"/>
  <c r="AS87" i="30" s="1"/>
  <c r="H87" i="29"/>
  <c r="H87" i="30" s="1"/>
  <c r="AR87" i="30" s="1"/>
  <c r="G87" i="29"/>
  <c r="G87" i="30" s="1"/>
  <c r="AQ87" i="30" s="1"/>
  <c r="F87" i="29"/>
  <c r="F87" i="30" s="1"/>
  <c r="AP87" i="30" s="1"/>
  <c r="E87" i="29"/>
  <c r="E87" i="30" s="1"/>
  <c r="AO87" i="30" s="1"/>
  <c r="D87" i="29"/>
  <c r="D87" i="30" s="1"/>
  <c r="AN87" i="30" s="1"/>
  <c r="C87" i="29"/>
  <c r="J87" i="21" s="1"/>
  <c r="B87" i="29"/>
  <c r="B87" i="30" s="1"/>
  <c r="K86" i="29"/>
  <c r="K86" i="30" s="1"/>
  <c r="AU86" i="30" s="1"/>
  <c r="J86" i="29"/>
  <c r="J86" i="30" s="1"/>
  <c r="AT86" i="30" s="1"/>
  <c r="I86" i="29"/>
  <c r="I86" i="30" s="1"/>
  <c r="AS86" i="30" s="1"/>
  <c r="H86" i="29"/>
  <c r="H86" i="30" s="1"/>
  <c r="AR86" i="30" s="1"/>
  <c r="G86" i="29"/>
  <c r="G86" i="30" s="1"/>
  <c r="AQ86" i="30" s="1"/>
  <c r="F86" i="29"/>
  <c r="F86" i="30" s="1"/>
  <c r="AP86" i="30" s="1"/>
  <c r="E86" i="29"/>
  <c r="E86" i="30" s="1"/>
  <c r="AO86" i="30" s="1"/>
  <c r="D86" i="29"/>
  <c r="D86" i="30" s="1"/>
  <c r="AN86" i="30" s="1"/>
  <c r="C86" i="29"/>
  <c r="B86" i="29"/>
  <c r="B86" i="30" s="1"/>
  <c r="K85" i="29"/>
  <c r="K85" i="30" s="1"/>
  <c r="AU85" i="30" s="1"/>
  <c r="J85" i="29"/>
  <c r="J85" i="30" s="1"/>
  <c r="AT85" i="30" s="1"/>
  <c r="I85" i="29"/>
  <c r="I85" i="30" s="1"/>
  <c r="AS85" i="30" s="1"/>
  <c r="H85" i="29"/>
  <c r="H85" i="30" s="1"/>
  <c r="AR85" i="30" s="1"/>
  <c r="G85" i="29"/>
  <c r="G85" i="30" s="1"/>
  <c r="AQ85" i="30" s="1"/>
  <c r="F85" i="29"/>
  <c r="F85" i="30" s="1"/>
  <c r="AP85" i="30" s="1"/>
  <c r="E85" i="29"/>
  <c r="E85" i="30" s="1"/>
  <c r="AO85" i="30" s="1"/>
  <c r="D85" i="29"/>
  <c r="D85" i="30" s="1"/>
  <c r="AN85" i="30" s="1"/>
  <c r="C85" i="29"/>
  <c r="J85" i="21" s="1"/>
  <c r="B85" i="29"/>
  <c r="B85" i="30" s="1"/>
  <c r="K84" i="29"/>
  <c r="K84" i="30" s="1"/>
  <c r="AU84" i="30" s="1"/>
  <c r="J84" i="29"/>
  <c r="J84" i="30" s="1"/>
  <c r="AT84" i="30" s="1"/>
  <c r="I84" i="29"/>
  <c r="I84" i="30" s="1"/>
  <c r="AS84" i="30" s="1"/>
  <c r="H84" i="29"/>
  <c r="H84" i="30" s="1"/>
  <c r="AR84" i="30" s="1"/>
  <c r="G84" i="29"/>
  <c r="G84" i="30" s="1"/>
  <c r="AQ84" i="30" s="1"/>
  <c r="F84" i="29"/>
  <c r="F84" i="30" s="1"/>
  <c r="AP84" i="30" s="1"/>
  <c r="E84" i="29"/>
  <c r="E84" i="30" s="1"/>
  <c r="AO84" i="30" s="1"/>
  <c r="D84" i="29"/>
  <c r="D84" i="30" s="1"/>
  <c r="AN84" i="30" s="1"/>
  <c r="C84" i="29"/>
  <c r="B84" i="29"/>
  <c r="B84" i="30" s="1"/>
  <c r="K83" i="29"/>
  <c r="K83" i="30" s="1"/>
  <c r="AU83" i="30" s="1"/>
  <c r="J83" i="29"/>
  <c r="I83" i="29"/>
  <c r="H83" i="29"/>
  <c r="G83" i="29"/>
  <c r="F83" i="29"/>
  <c r="E83" i="29"/>
  <c r="D83" i="29"/>
  <c r="C83" i="29"/>
  <c r="J83" i="21" s="1"/>
  <c r="B83" i="29"/>
  <c r="K72" i="29"/>
  <c r="K72" i="30" s="1"/>
  <c r="AU72" i="30" s="1"/>
  <c r="J72" i="29"/>
  <c r="J72" i="30" s="1"/>
  <c r="AT72" i="30" s="1"/>
  <c r="I72" i="29"/>
  <c r="I72" i="30" s="1"/>
  <c r="AS72" i="30" s="1"/>
  <c r="H72" i="29"/>
  <c r="H72" i="30" s="1"/>
  <c r="AR72" i="30" s="1"/>
  <c r="G72" i="29"/>
  <c r="G72" i="30" s="1"/>
  <c r="AQ72" i="30" s="1"/>
  <c r="F72" i="29"/>
  <c r="F72" i="30" s="1"/>
  <c r="AP72" i="30" s="1"/>
  <c r="E72" i="29"/>
  <c r="E72" i="30" s="1"/>
  <c r="AO72" i="30" s="1"/>
  <c r="D72" i="29"/>
  <c r="C72" i="29"/>
  <c r="B72" i="29"/>
  <c r="B72" i="30" s="1"/>
  <c r="K71" i="29"/>
  <c r="K71" i="30" s="1"/>
  <c r="AU71" i="30" s="1"/>
  <c r="J71" i="29"/>
  <c r="J71" i="30" s="1"/>
  <c r="AT71" i="30" s="1"/>
  <c r="I71" i="29"/>
  <c r="I71" i="30" s="1"/>
  <c r="AS71" i="30" s="1"/>
  <c r="H71" i="29"/>
  <c r="H71" i="30" s="1"/>
  <c r="AR71" i="30" s="1"/>
  <c r="G71" i="29"/>
  <c r="G71" i="30" s="1"/>
  <c r="AQ71" i="30" s="1"/>
  <c r="F71" i="29"/>
  <c r="F71" i="30" s="1"/>
  <c r="AP71" i="30" s="1"/>
  <c r="E71" i="29"/>
  <c r="E71" i="30" s="1"/>
  <c r="AO71" i="30" s="1"/>
  <c r="D71" i="29"/>
  <c r="C71" i="29"/>
  <c r="B71" i="29"/>
  <c r="B71" i="30" s="1"/>
  <c r="K70" i="29"/>
  <c r="K70" i="30" s="1"/>
  <c r="AU70" i="30" s="1"/>
  <c r="J70" i="29"/>
  <c r="J70" i="30" s="1"/>
  <c r="AT70" i="30" s="1"/>
  <c r="I70" i="29"/>
  <c r="I70" i="30" s="1"/>
  <c r="AS70" i="30" s="1"/>
  <c r="H70" i="29"/>
  <c r="H70" i="30" s="1"/>
  <c r="AR70" i="30" s="1"/>
  <c r="G70" i="29"/>
  <c r="G70" i="30" s="1"/>
  <c r="AQ70" i="30" s="1"/>
  <c r="F70" i="29"/>
  <c r="F70" i="30" s="1"/>
  <c r="AP70" i="30" s="1"/>
  <c r="E70" i="29"/>
  <c r="E70" i="30" s="1"/>
  <c r="AO70" i="30" s="1"/>
  <c r="D70" i="29"/>
  <c r="C70" i="29"/>
  <c r="B70" i="29"/>
  <c r="B70" i="30" s="1"/>
  <c r="K69" i="29"/>
  <c r="K69" i="30" s="1"/>
  <c r="AU69" i="30" s="1"/>
  <c r="J69" i="29"/>
  <c r="J69" i="30" s="1"/>
  <c r="AT69" i="30" s="1"/>
  <c r="I69" i="29"/>
  <c r="I69" i="30" s="1"/>
  <c r="AS69" i="30" s="1"/>
  <c r="H69" i="29"/>
  <c r="H69" i="30" s="1"/>
  <c r="AR69" i="30" s="1"/>
  <c r="G69" i="29"/>
  <c r="G69" i="30" s="1"/>
  <c r="AQ69" i="30" s="1"/>
  <c r="F69" i="29"/>
  <c r="F69" i="30" s="1"/>
  <c r="AP69" i="30" s="1"/>
  <c r="E69" i="29"/>
  <c r="E69" i="30" s="1"/>
  <c r="AO69" i="30" s="1"/>
  <c r="D69" i="29"/>
  <c r="C69" i="29"/>
  <c r="B69" i="29"/>
  <c r="B69" i="30" s="1"/>
  <c r="K68" i="29"/>
  <c r="K68" i="30" s="1"/>
  <c r="AU68" i="30" s="1"/>
  <c r="J68" i="29"/>
  <c r="J68" i="30" s="1"/>
  <c r="AT68" i="30" s="1"/>
  <c r="I68" i="29"/>
  <c r="I68" i="30" s="1"/>
  <c r="AS68" i="30" s="1"/>
  <c r="H68" i="29"/>
  <c r="H68" i="30" s="1"/>
  <c r="AR68" i="30" s="1"/>
  <c r="G68" i="29"/>
  <c r="G68" i="30" s="1"/>
  <c r="AQ68" i="30" s="1"/>
  <c r="F68" i="29"/>
  <c r="F68" i="30" s="1"/>
  <c r="AP68" i="30" s="1"/>
  <c r="E68" i="29"/>
  <c r="E68" i="30" s="1"/>
  <c r="AO68" i="30" s="1"/>
  <c r="D68" i="29"/>
  <c r="C68" i="29"/>
  <c r="B68" i="29"/>
  <c r="B68" i="30" s="1"/>
  <c r="K67" i="29"/>
  <c r="K67" i="30" s="1"/>
  <c r="AU67" i="30" s="1"/>
  <c r="J67" i="29"/>
  <c r="J67" i="30" s="1"/>
  <c r="AT67" i="30" s="1"/>
  <c r="I67" i="29"/>
  <c r="I67" i="30" s="1"/>
  <c r="AS67" i="30" s="1"/>
  <c r="H67" i="29"/>
  <c r="H67" i="30" s="1"/>
  <c r="AR67" i="30" s="1"/>
  <c r="G67" i="29"/>
  <c r="G67" i="30" s="1"/>
  <c r="AQ67" i="30" s="1"/>
  <c r="F67" i="29"/>
  <c r="F67" i="30" s="1"/>
  <c r="AP67" i="30" s="1"/>
  <c r="E67" i="29"/>
  <c r="E67" i="30" s="1"/>
  <c r="AO67" i="30" s="1"/>
  <c r="D67" i="29"/>
  <c r="C67" i="29"/>
  <c r="B67" i="29"/>
  <c r="B67" i="30" s="1"/>
  <c r="K66" i="29"/>
  <c r="K66" i="30" s="1"/>
  <c r="AU66" i="30" s="1"/>
  <c r="J66" i="29"/>
  <c r="J66" i="30" s="1"/>
  <c r="AT66" i="30" s="1"/>
  <c r="I66" i="29"/>
  <c r="I66" i="30" s="1"/>
  <c r="AS66" i="30" s="1"/>
  <c r="H66" i="29"/>
  <c r="H66" i="30" s="1"/>
  <c r="AR66" i="30" s="1"/>
  <c r="G66" i="29"/>
  <c r="G66" i="30" s="1"/>
  <c r="AQ66" i="30" s="1"/>
  <c r="F66" i="29"/>
  <c r="F66" i="30" s="1"/>
  <c r="AP66" i="30" s="1"/>
  <c r="E66" i="29"/>
  <c r="E66" i="30" s="1"/>
  <c r="AO66" i="30" s="1"/>
  <c r="D66" i="29"/>
  <c r="C66" i="29"/>
  <c r="B66" i="29"/>
  <c r="B66" i="30" s="1"/>
  <c r="K65" i="29"/>
  <c r="K65" i="30" s="1"/>
  <c r="AU65" i="30" s="1"/>
  <c r="J65" i="29"/>
  <c r="J65" i="30" s="1"/>
  <c r="AT65" i="30" s="1"/>
  <c r="I65" i="29"/>
  <c r="I65" i="30" s="1"/>
  <c r="AS65" i="30" s="1"/>
  <c r="H65" i="29"/>
  <c r="H65" i="30" s="1"/>
  <c r="AR65" i="30" s="1"/>
  <c r="G65" i="29"/>
  <c r="G65" i="30" s="1"/>
  <c r="AQ65" i="30" s="1"/>
  <c r="F65" i="29"/>
  <c r="F65" i="30" s="1"/>
  <c r="AP65" i="30" s="1"/>
  <c r="E65" i="29"/>
  <c r="E65" i="30" s="1"/>
  <c r="AO65" i="30" s="1"/>
  <c r="D65" i="29"/>
  <c r="C65" i="29"/>
  <c r="B65" i="29"/>
  <c r="B65" i="30" s="1"/>
  <c r="K64" i="29"/>
  <c r="K64" i="30" s="1"/>
  <c r="AU64" i="30" s="1"/>
  <c r="J64" i="29"/>
  <c r="J64" i="30" s="1"/>
  <c r="AT64" i="30" s="1"/>
  <c r="I64" i="29"/>
  <c r="I64" i="30" s="1"/>
  <c r="AS64" i="30" s="1"/>
  <c r="H64" i="29"/>
  <c r="H64" i="30" s="1"/>
  <c r="AR64" i="30" s="1"/>
  <c r="G64" i="29"/>
  <c r="G64" i="30" s="1"/>
  <c r="AQ64" i="30" s="1"/>
  <c r="F64" i="29"/>
  <c r="F64" i="30" s="1"/>
  <c r="AP64" i="30" s="1"/>
  <c r="E64" i="29"/>
  <c r="E64" i="30" s="1"/>
  <c r="AO64" i="30" s="1"/>
  <c r="D64" i="29"/>
  <c r="C64" i="29"/>
  <c r="B64" i="29"/>
  <c r="B64" i="30" s="1"/>
  <c r="K63" i="29"/>
  <c r="K63" i="30" s="1"/>
  <c r="AU63" i="30" s="1"/>
  <c r="J63" i="29"/>
  <c r="J63" i="30" s="1"/>
  <c r="AT63" i="30" s="1"/>
  <c r="I63" i="29"/>
  <c r="I63" i="30" s="1"/>
  <c r="AS63" i="30" s="1"/>
  <c r="H63" i="29"/>
  <c r="H63" i="30" s="1"/>
  <c r="AR63" i="30" s="1"/>
  <c r="G63" i="29"/>
  <c r="G63" i="30" s="1"/>
  <c r="AQ63" i="30" s="1"/>
  <c r="F63" i="29"/>
  <c r="F63" i="30" s="1"/>
  <c r="AP63" i="30" s="1"/>
  <c r="E63" i="29"/>
  <c r="E63" i="30" s="1"/>
  <c r="AO63" i="30" s="1"/>
  <c r="D63" i="29"/>
  <c r="C63" i="29"/>
  <c r="B63" i="29"/>
  <c r="B63" i="30" s="1"/>
  <c r="K62" i="29"/>
  <c r="K62" i="30" s="1"/>
  <c r="AU62" i="30" s="1"/>
  <c r="J62" i="29"/>
  <c r="J62" i="30" s="1"/>
  <c r="AT62" i="30" s="1"/>
  <c r="I62" i="29"/>
  <c r="I62" i="30" s="1"/>
  <c r="AS62" i="30" s="1"/>
  <c r="H62" i="29"/>
  <c r="H62" i="30" s="1"/>
  <c r="AR62" i="30" s="1"/>
  <c r="G62" i="29"/>
  <c r="G62" i="30" s="1"/>
  <c r="AQ62" i="30" s="1"/>
  <c r="F62" i="29"/>
  <c r="F62" i="30" s="1"/>
  <c r="AP62" i="30" s="1"/>
  <c r="E62" i="29"/>
  <c r="E62" i="30" s="1"/>
  <c r="AO62" i="30" s="1"/>
  <c r="D62" i="29"/>
  <c r="C62" i="29"/>
  <c r="B62" i="29"/>
  <c r="B62" i="30" s="1"/>
  <c r="K61" i="29"/>
  <c r="K61" i="30" s="1"/>
  <c r="AU61" i="30" s="1"/>
  <c r="J61" i="29"/>
  <c r="J61" i="30" s="1"/>
  <c r="AT61" i="30" s="1"/>
  <c r="I61" i="29"/>
  <c r="I61" i="30" s="1"/>
  <c r="AS61" i="30" s="1"/>
  <c r="H61" i="29"/>
  <c r="H61" i="30" s="1"/>
  <c r="AR61" i="30" s="1"/>
  <c r="G61" i="29"/>
  <c r="G61" i="30" s="1"/>
  <c r="AQ61" i="30" s="1"/>
  <c r="F61" i="29"/>
  <c r="F61" i="30" s="1"/>
  <c r="AP61" i="30" s="1"/>
  <c r="E61" i="29"/>
  <c r="E61" i="30" s="1"/>
  <c r="AO61" i="30" s="1"/>
  <c r="D61" i="29"/>
  <c r="C61" i="29"/>
  <c r="B61" i="29"/>
  <c r="B61" i="30" s="1"/>
  <c r="K60" i="29"/>
  <c r="K60" i="30" s="1"/>
  <c r="AU60" i="30" s="1"/>
  <c r="J60" i="29"/>
  <c r="I60" i="29"/>
  <c r="H60" i="29"/>
  <c r="G60" i="29"/>
  <c r="F60" i="29"/>
  <c r="E60" i="29"/>
  <c r="D60" i="29"/>
  <c r="C60" i="29"/>
  <c r="B60" i="29"/>
  <c r="K49" i="29"/>
  <c r="K49" i="30" s="1"/>
  <c r="AU49" i="30" s="1"/>
  <c r="J49" i="29"/>
  <c r="J49" i="30" s="1"/>
  <c r="AT49" i="30" s="1"/>
  <c r="I49" i="29"/>
  <c r="I49" i="30" s="1"/>
  <c r="AS49" i="30" s="1"/>
  <c r="H49" i="29"/>
  <c r="H49" i="30" s="1"/>
  <c r="AR49" i="30" s="1"/>
  <c r="G49" i="29"/>
  <c r="G49" i="30" s="1"/>
  <c r="AQ49" i="30" s="1"/>
  <c r="F49" i="29"/>
  <c r="F49" i="30" s="1"/>
  <c r="AP49" i="30" s="1"/>
  <c r="E49" i="29"/>
  <c r="E49" i="30" s="1"/>
  <c r="AO49" i="30" s="1"/>
  <c r="D49" i="29"/>
  <c r="D49" i="30" s="1"/>
  <c r="AN49" i="30" s="1"/>
  <c r="C49" i="29"/>
  <c r="B49" i="29"/>
  <c r="B49" i="30" s="1"/>
  <c r="K48" i="29"/>
  <c r="K48" i="30" s="1"/>
  <c r="AU48" i="30" s="1"/>
  <c r="J48" i="29"/>
  <c r="J48" i="30" s="1"/>
  <c r="AT48" i="30" s="1"/>
  <c r="I48" i="29"/>
  <c r="I48" i="30" s="1"/>
  <c r="AS48" i="30" s="1"/>
  <c r="H48" i="29"/>
  <c r="H48" i="30" s="1"/>
  <c r="AR48" i="30" s="1"/>
  <c r="G48" i="29"/>
  <c r="G48" i="30" s="1"/>
  <c r="AQ48" i="30" s="1"/>
  <c r="F48" i="29"/>
  <c r="F48" i="30" s="1"/>
  <c r="AP48" i="30" s="1"/>
  <c r="E48" i="29"/>
  <c r="E48" i="30" s="1"/>
  <c r="AO48" i="30" s="1"/>
  <c r="D48" i="29"/>
  <c r="D48" i="30" s="1"/>
  <c r="AN48" i="30" s="1"/>
  <c r="C48" i="29"/>
  <c r="B48" i="29"/>
  <c r="B48" i="30" s="1"/>
  <c r="K47" i="29"/>
  <c r="K47" i="30" s="1"/>
  <c r="AU47" i="30" s="1"/>
  <c r="J47" i="29"/>
  <c r="J47" i="30" s="1"/>
  <c r="AT47" i="30" s="1"/>
  <c r="I47" i="29"/>
  <c r="I47" i="30" s="1"/>
  <c r="AS47" i="30" s="1"/>
  <c r="H47" i="29"/>
  <c r="H47" i="30" s="1"/>
  <c r="AR47" i="30" s="1"/>
  <c r="G47" i="29"/>
  <c r="G47" i="30" s="1"/>
  <c r="AQ47" i="30" s="1"/>
  <c r="F47" i="29"/>
  <c r="F47" i="30" s="1"/>
  <c r="AP47" i="30" s="1"/>
  <c r="E47" i="29"/>
  <c r="E47" i="30" s="1"/>
  <c r="AO47" i="30" s="1"/>
  <c r="D47" i="29"/>
  <c r="D47" i="30" s="1"/>
  <c r="AN47" i="30" s="1"/>
  <c r="C47" i="29"/>
  <c r="B47" i="29"/>
  <c r="B47" i="30" s="1"/>
  <c r="K46" i="29"/>
  <c r="K46" i="30" s="1"/>
  <c r="AU46" i="30" s="1"/>
  <c r="J46" i="29"/>
  <c r="J46" i="30" s="1"/>
  <c r="AT46" i="30" s="1"/>
  <c r="I46" i="29"/>
  <c r="I46" i="30" s="1"/>
  <c r="AS46" i="30" s="1"/>
  <c r="H46" i="29"/>
  <c r="H46" i="30" s="1"/>
  <c r="AR46" i="30" s="1"/>
  <c r="G46" i="29"/>
  <c r="G46" i="30" s="1"/>
  <c r="AQ46" i="30" s="1"/>
  <c r="F46" i="29"/>
  <c r="F46" i="30" s="1"/>
  <c r="AP46" i="30" s="1"/>
  <c r="E46" i="29"/>
  <c r="E46" i="30" s="1"/>
  <c r="AO46" i="30" s="1"/>
  <c r="D46" i="29"/>
  <c r="D46" i="30" s="1"/>
  <c r="AN46" i="30" s="1"/>
  <c r="C46" i="29"/>
  <c r="B46" i="29"/>
  <c r="B46" i="30" s="1"/>
  <c r="K45" i="29"/>
  <c r="K45" i="30" s="1"/>
  <c r="AU45" i="30" s="1"/>
  <c r="J45" i="29"/>
  <c r="J45" i="30" s="1"/>
  <c r="AT45" i="30" s="1"/>
  <c r="I45" i="29"/>
  <c r="I45" i="30" s="1"/>
  <c r="AS45" i="30" s="1"/>
  <c r="H45" i="29"/>
  <c r="H45" i="30" s="1"/>
  <c r="AR45" i="30" s="1"/>
  <c r="G45" i="29"/>
  <c r="G45" i="30" s="1"/>
  <c r="AQ45" i="30" s="1"/>
  <c r="F45" i="29"/>
  <c r="F45" i="30" s="1"/>
  <c r="AP45" i="30" s="1"/>
  <c r="E45" i="29"/>
  <c r="E45" i="30" s="1"/>
  <c r="AO45" i="30" s="1"/>
  <c r="D45" i="29"/>
  <c r="D45" i="30" s="1"/>
  <c r="AN45" i="30" s="1"/>
  <c r="C45" i="29"/>
  <c r="B45" i="29"/>
  <c r="B45" i="30" s="1"/>
  <c r="K44" i="29"/>
  <c r="K44" i="30" s="1"/>
  <c r="AU44" i="30" s="1"/>
  <c r="J44" i="29"/>
  <c r="J44" i="30" s="1"/>
  <c r="AT44" i="30" s="1"/>
  <c r="I44" i="29"/>
  <c r="I44" i="30" s="1"/>
  <c r="AS44" i="30" s="1"/>
  <c r="H44" i="29"/>
  <c r="H44" i="30" s="1"/>
  <c r="AR44" i="30" s="1"/>
  <c r="G44" i="29"/>
  <c r="G44" i="30" s="1"/>
  <c r="AQ44" i="30" s="1"/>
  <c r="F44" i="29"/>
  <c r="F44" i="30" s="1"/>
  <c r="AP44" i="30" s="1"/>
  <c r="E44" i="29"/>
  <c r="E44" i="30" s="1"/>
  <c r="AO44" i="30" s="1"/>
  <c r="D44" i="29"/>
  <c r="D44" i="30" s="1"/>
  <c r="AN44" i="30" s="1"/>
  <c r="C44" i="29"/>
  <c r="B44" i="29"/>
  <c r="B44" i="30" s="1"/>
  <c r="K43" i="29"/>
  <c r="K43" i="30" s="1"/>
  <c r="AU43" i="30" s="1"/>
  <c r="J43" i="29"/>
  <c r="J43" i="30" s="1"/>
  <c r="AT43" i="30" s="1"/>
  <c r="I43" i="29"/>
  <c r="I43" i="30" s="1"/>
  <c r="AS43" i="30" s="1"/>
  <c r="H43" i="29"/>
  <c r="H43" i="30" s="1"/>
  <c r="AR43" i="30" s="1"/>
  <c r="G43" i="29"/>
  <c r="G43" i="30" s="1"/>
  <c r="AQ43" i="30" s="1"/>
  <c r="F43" i="29"/>
  <c r="F43" i="30" s="1"/>
  <c r="AP43" i="30" s="1"/>
  <c r="E43" i="29"/>
  <c r="E43" i="30" s="1"/>
  <c r="AO43" i="30" s="1"/>
  <c r="D43" i="29"/>
  <c r="D43" i="30" s="1"/>
  <c r="AN43" i="30" s="1"/>
  <c r="C43" i="29"/>
  <c r="B43" i="29"/>
  <c r="B43" i="30" s="1"/>
  <c r="K42" i="29"/>
  <c r="K42" i="30" s="1"/>
  <c r="AU42" i="30" s="1"/>
  <c r="J42" i="29"/>
  <c r="J42" i="30" s="1"/>
  <c r="AT42" i="30" s="1"/>
  <c r="I42" i="29"/>
  <c r="I42" i="30" s="1"/>
  <c r="AS42" i="30" s="1"/>
  <c r="H42" i="29"/>
  <c r="H42" i="30" s="1"/>
  <c r="AR42" i="30" s="1"/>
  <c r="G42" i="29"/>
  <c r="G42" i="30" s="1"/>
  <c r="AQ42" i="30" s="1"/>
  <c r="F42" i="29"/>
  <c r="F42" i="30" s="1"/>
  <c r="AP42" i="30" s="1"/>
  <c r="E42" i="29"/>
  <c r="E42" i="30" s="1"/>
  <c r="AO42" i="30" s="1"/>
  <c r="D42" i="29"/>
  <c r="D42" i="30" s="1"/>
  <c r="AN42" i="30" s="1"/>
  <c r="C42" i="29"/>
  <c r="B42" i="29"/>
  <c r="B42" i="30" s="1"/>
  <c r="K41" i="29"/>
  <c r="K41" i="30" s="1"/>
  <c r="AU41" i="30" s="1"/>
  <c r="J41" i="29"/>
  <c r="J41" i="30" s="1"/>
  <c r="AT41" i="30" s="1"/>
  <c r="I41" i="29"/>
  <c r="I41" i="30" s="1"/>
  <c r="AS41" i="30" s="1"/>
  <c r="H41" i="29"/>
  <c r="H41" i="30" s="1"/>
  <c r="AR41" i="30" s="1"/>
  <c r="G41" i="29"/>
  <c r="G41" i="30" s="1"/>
  <c r="AQ41" i="30" s="1"/>
  <c r="F41" i="29"/>
  <c r="F41" i="30" s="1"/>
  <c r="AP41" i="30" s="1"/>
  <c r="E41" i="29"/>
  <c r="E41" i="30" s="1"/>
  <c r="AO41" i="30" s="1"/>
  <c r="D41" i="29"/>
  <c r="D41" i="30" s="1"/>
  <c r="AN41" i="30" s="1"/>
  <c r="C41" i="29"/>
  <c r="B41" i="29"/>
  <c r="B41" i="30" s="1"/>
  <c r="K40" i="29"/>
  <c r="K40" i="30" s="1"/>
  <c r="AU40" i="30" s="1"/>
  <c r="J40" i="29"/>
  <c r="J40" i="30" s="1"/>
  <c r="AT40" i="30" s="1"/>
  <c r="I40" i="29"/>
  <c r="I40" i="30" s="1"/>
  <c r="AS40" i="30" s="1"/>
  <c r="H40" i="29"/>
  <c r="H40" i="30" s="1"/>
  <c r="AR40" i="30" s="1"/>
  <c r="G40" i="29"/>
  <c r="G40" i="30" s="1"/>
  <c r="AQ40" i="30" s="1"/>
  <c r="F40" i="29"/>
  <c r="F40" i="30" s="1"/>
  <c r="AP40" i="30" s="1"/>
  <c r="E40" i="29"/>
  <c r="E40" i="30" s="1"/>
  <c r="AO40" i="30" s="1"/>
  <c r="D40" i="29"/>
  <c r="D40" i="30" s="1"/>
  <c r="AN40" i="30" s="1"/>
  <c r="C40" i="29"/>
  <c r="B40" i="29"/>
  <c r="B40" i="30" s="1"/>
  <c r="K39" i="29"/>
  <c r="K39" i="30" s="1"/>
  <c r="AU39" i="30" s="1"/>
  <c r="J39" i="29"/>
  <c r="J39" i="30" s="1"/>
  <c r="AT39" i="30" s="1"/>
  <c r="I39" i="29"/>
  <c r="I39" i="30" s="1"/>
  <c r="AS39" i="30" s="1"/>
  <c r="H39" i="29"/>
  <c r="H39" i="30" s="1"/>
  <c r="AR39" i="30" s="1"/>
  <c r="G39" i="29"/>
  <c r="G39" i="30" s="1"/>
  <c r="AQ39" i="30" s="1"/>
  <c r="F39" i="29"/>
  <c r="F39" i="30" s="1"/>
  <c r="AP39" i="30" s="1"/>
  <c r="E39" i="29"/>
  <c r="E39" i="30" s="1"/>
  <c r="AO39" i="30" s="1"/>
  <c r="D39" i="29"/>
  <c r="D39" i="30" s="1"/>
  <c r="AN39" i="30" s="1"/>
  <c r="C39" i="29"/>
  <c r="B39" i="29"/>
  <c r="B39" i="30" s="1"/>
  <c r="K38" i="29"/>
  <c r="K38" i="30" s="1"/>
  <c r="AU38" i="30" s="1"/>
  <c r="J38" i="29"/>
  <c r="J38" i="30" s="1"/>
  <c r="AT38" i="30" s="1"/>
  <c r="I38" i="29"/>
  <c r="I38" i="30" s="1"/>
  <c r="AS38" i="30" s="1"/>
  <c r="H38" i="29"/>
  <c r="H38" i="30" s="1"/>
  <c r="AR38" i="30" s="1"/>
  <c r="G38" i="29"/>
  <c r="G38" i="30" s="1"/>
  <c r="AQ38" i="30" s="1"/>
  <c r="F38" i="29"/>
  <c r="F38" i="30" s="1"/>
  <c r="AP38" i="30" s="1"/>
  <c r="E38" i="29"/>
  <c r="E38" i="30" s="1"/>
  <c r="AO38" i="30" s="1"/>
  <c r="D38" i="29"/>
  <c r="D38" i="30" s="1"/>
  <c r="AN38" i="30" s="1"/>
  <c r="C38" i="29"/>
  <c r="B38" i="29"/>
  <c r="B38" i="30" s="1"/>
  <c r="K37" i="29"/>
  <c r="K37" i="30" s="1"/>
  <c r="AU37" i="30" s="1"/>
  <c r="J37" i="29"/>
  <c r="I37" i="29"/>
  <c r="H37" i="29"/>
  <c r="G37" i="29"/>
  <c r="F37" i="29"/>
  <c r="E37" i="29"/>
  <c r="D37" i="29"/>
  <c r="C37" i="29"/>
  <c r="B37" i="29"/>
  <c r="K14" i="29"/>
  <c r="K14" i="30" s="1"/>
  <c r="AU14" i="30" s="1"/>
  <c r="K15" i="29"/>
  <c r="K15" i="30" s="1"/>
  <c r="AU15" i="30" s="1"/>
  <c r="K16" i="29"/>
  <c r="K16" i="30" s="1"/>
  <c r="AU16" i="30" s="1"/>
  <c r="K17" i="29"/>
  <c r="K17" i="30" s="1"/>
  <c r="AU17" i="30" s="1"/>
  <c r="K18" i="29"/>
  <c r="K18" i="30" s="1"/>
  <c r="AU18" i="30" s="1"/>
  <c r="K19" i="29"/>
  <c r="K19" i="30" s="1"/>
  <c r="AU19" i="30" s="1"/>
  <c r="K20" i="29"/>
  <c r="K20" i="30" s="1"/>
  <c r="AU20" i="30" s="1"/>
  <c r="K21" i="29"/>
  <c r="K21" i="30" s="1"/>
  <c r="AU21" i="30" s="1"/>
  <c r="K22" i="29"/>
  <c r="K22" i="30" s="1"/>
  <c r="AU22" i="30" s="1"/>
  <c r="K23" i="29"/>
  <c r="K23" i="30" s="1"/>
  <c r="AU23" i="30" s="1"/>
  <c r="K24" i="29"/>
  <c r="K24" i="30" s="1"/>
  <c r="AU24" i="30" s="1"/>
  <c r="K25" i="29"/>
  <c r="K25" i="30" s="1"/>
  <c r="AU25" i="30" s="1"/>
  <c r="K26" i="29"/>
  <c r="K26" i="30" s="1"/>
  <c r="AU26" i="30" s="1"/>
  <c r="B15" i="29"/>
  <c r="C15" i="29"/>
  <c r="D15" i="29"/>
  <c r="E15" i="29"/>
  <c r="F15" i="29"/>
  <c r="G15" i="29"/>
  <c r="H15" i="29"/>
  <c r="I15" i="29"/>
  <c r="J15" i="29"/>
  <c r="B16" i="29"/>
  <c r="C16" i="29"/>
  <c r="D16" i="29"/>
  <c r="E16" i="29"/>
  <c r="F16" i="29"/>
  <c r="G16" i="29"/>
  <c r="H16" i="29"/>
  <c r="I16" i="29"/>
  <c r="J16" i="29"/>
  <c r="B17" i="29"/>
  <c r="C17" i="29"/>
  <c r="D17" i="29"/>
  <c r="E17" i="29"/>
  <c r="F17" i="29"/>
  <c r="G17" i="29"/>
  <c r="H17" i="29"/>
  <c r="I17" i="29"/>
  <c r="J17" i="29"/>
  <c r="B18" i="29"/>
  <c r="C18" i="29"/>
  <c r="D18" i="29"/>
  <c r="E18" i="29"/>
  <c r="F18" i="29"/>
  <c r="G18" i="29"/>
  <c r="H18" i="29"/>
  <c r="I18" i="29"/>
  <c r="J18" i="29"/>
  <c r="B19" i="29"/>
  <c r="C19" i="29"/>
  <c r="D19" i="29"/>
  <c r="E19" i="29"/>
  <c r="F19" i="29"/>
  <c r="G19" i="29"/>
  <c r="H19" i="29"/>
  <c r="I19" i="29"/>
  <c r="J19" i="29"/>
  <c r="B20" i="29"/>
  <c r="C20" i="29"/>
  <c r="D20" i="29"/>
  <c r="E20" i="29"/>
  <c r="F20" i="29"/>
  <c r="G20" i="29"/>
  <c r="H20" i="29"/>
  <c r="I20" i="29"/>
  <c r="J20" i="29"/>
  <c r="B21" i="29"/>
  <c r="C21" i="29"/>
  <c r="D21" i="29"/>
  <c r="E21" i="29"/>
  <c r="F21" i="29"/>
  <c r="G21" i="29"/>
  <c r="H21" i="29"/>
  <c r="I21" i="29"/>
  <c r="J21" i="29"/>
  <c r="B22" i="29"/>
  <c r="C22" i="29"/>
  <c r="D22" i="29"/>
  <c r="E22" i="29"/>
  <c r="F22" i="29"/>
  <c r="G22" i="29"/>
  <c r="H22" i="29"/>
  <c r="I22" i="29"/>
  <c r="J22" i="29"/>
  <c r="B23" i="29"/>
  <c r="C23" i="29"/>
  <c r="D23" i="29"/>
  <c r="E23" i="29"/>
  <c r="F23" i="29"/>
  <c r="G23" i="29"/>
  <c r="H23" i="29"/>
  <c r="I23" i="29"/>
  <c r="J23" i="29"/>
  <c r="B24" i="29"/>
  <c r="C24" i="29"/>
  <c r="D24" i="29"/>
  <c r="D24" i="30" s="1"/>
  <c r="E24" i="29"/>
  <c r="E24" i="30" s="1"/>
  <c r="F24" i="29"/>
  <c r="F24" i="30" s="1"/>
  <c r="G24" i="29"/>
  <c r="G24" i="30" s="1"/>
  <c r="H24" i="29"/>
  <c r="H24" i="30" s="1"/>
  <c r="I24" i="29"/>
  <c r="I24" i="30" s="1"/>
  <c r="J24" i="29"/>
  <c r="J24" i="30" s="1"/>
  <c r="B25" i="29"/>
  <c r="C25" i="29"/>
  <c r="D25" i="29"/>
  <c r="E25" i="29"/>
  <c r="F25" i="29"/>
  <c r="G25" i="29"/>
  <c r="H25" i="29"/>
  <c r="I25" i="29"/>
  <c r="J25" i="29"/>
  <c r="B26" i="29"/>
  <c r="C26" i="29"/>
  <c r="D26" i="29"/>
  <c r="E26" i="29"/>
  <c r="F26" i="29"/>
  <c r="G26" i="29"/>
  <c r="H26" i="29"/>
  <c r="I26" i="29"/>
  <c r="J26" i="29"/>
  <c r="B14" i="29"/>
  <c r="C14" i="29"/>
  <c r="D14" i="29"/>
  <c r="E14" i="29"/>
  <c r="F14" i="29"/>
  <c r="G14" i="29"/>
  <c r="H14" i="29"/>
  <c r="I14" i="29"/>
  <c r="J14" i="29"/>
  <c r="J84" i="21" l="1"/>
  <c r="J86" i="21"/>
  <c r="J88" i="21"/>
  <c r="J90" i="21"/>
  <c r="J92" i="21"/>
  <c r="J94" i="21"/>
  <c r="G23" i="21"/>
  <c r="L23" i="31" s="1"/>
  <c r="J23" i="21"/>
  <c r="L23" i="34" s="1"/>
  <c r="G15" i="21"/>
  <c r="L15" i="31" s="1"/>
  <c r="J15" i="21"/>
  <c r="L15" i="34" s="1"/>
  <c r="C41" i="30"/>
  <c r="AM41" i="30" s="1"/>
  <c r="G41" i="21"/>
  <c r="L41" i="31" s="1"/>
  <c r="J41" i="21"/>
  <c r="L41" i="34" s="1"/>
  <c r="C47" i="30"/>
  <c r="AM47" i="30" s="1"/>
  <c r="G47" i="21"/>
  <c r="L47" i="31" s="1"/>
  <c r="J47" i="21"/>
  <c r="L47" i="34" s="1"/>
  <c r="C71" i="30"/>
  <c r="AM71" i="30" s="1"/>
  <c r="G71" i="21"/>
  <c r="L71" i="31" s="1"/>
  <c r="J71" i="21"/>
  <c r="L71" i="34" s="1"/>
  <c r="L83" i="31"/>
  <c r="L83" i="34"/>
  <c r="C85" i="30"/>
  <c r="AM85" i="30" s="1"/>
  <c r="L85" i="31"/>
  <c r="L85" i="34"/>
  <c r="C89" i="30"/>
  <c r="AM89" i="30" s="1"/>
  <c r="L89" i="31"/>
  <c r="L89" i="34"/>
  <c r="C91" i="30"/>
  <c r="AM91" i="30" s="1"/>
  <c r="L91" i="31"/>
  <c r="L91" i="34"/>
  <c r="C95" i="30"/>
  <c r="AM95" i="30" s="1"/>
  <c r="L95" i="31"/>
  <c r="L95" i="34"/>
  <c r="C109" i="30"/>
  <c r="AM109" i="30" s="1"/>
  <c r="L109" i="31"/>
  <c r="J109" i="21"/>
  <c r="L109" i="34" s="1"/>
  <c r="C115" i="30"/>
  <c r="AM115" i="30" s="1"/>
  <c r="L115" i="31"/>
  <c r="J115" i="21"/>
  <c r="L115" i="34" s="1"/>
  <c r="C133" i="30"/>
  <c r="AM133" i="30" s="1"/>
  <c r="K133" i="21"/>
  <c r="G133" i="21"/>
  <c r="L133" i="31" s="1"/>
  <c r="C137" i="30"/>
  <c r="AM137" i="30" s="1"/>
  <c r="K137" i="21"/>
  <c r="G137" i="21"/>
  <c r="L137" i="31" s="1"/>
  <c r="C139" i="30"/>
  <c r="AM139" i="30" s="1"/>
  <c r="K139" i="21"/>
  <c r="G139" i="21"/>
  <c r="L139" i="31" s="1"/>
  <c r="C153" i="30"/>
  <c r="AM153" i="30" s="1"/>
  <c r="G153" i="21"/>
  <c r="L153" i="31" s="1"/>
  <c r="J153" i="21"/>
  <c r="L153" i="34" s="1"/>
  <c r="C155" i="30"/>
  <c r="AM155" i="30" s="1"/>
  <c r="G155" i="21"/>
  <c r="L155" i="31" s="1"/>
  <c r="J155" i="21"/>
  <c r="L155" i="34" s="1"/>
  <c r="C159" i="30"/>
  <c r="AM159" i="30" s="1"/>
  <c r="G159" i="21"/>
  <c r="L159" i="31" s="1"/>
  <c r="J159" i="21"/>
  <c r="L159" i="34" s="1"/>
  <c r="C161" i="30"/>
  <c r="AM161" i="30" s="1"/>
  <c r="G161" i="21"/>
  <c r="L161" i="31" s="1"/>
  <c r="J161" i="21"/>
  <c r="L161" i="34" s="1"/>
  <c r="C163" i="30"/>
  <c r="AM163" i="30" s="1"/>
  <c r="G163" i="21"/>
  <c r="L163" i="31" s="1"/>
  <c r="J163" i="21"/>
  <c r="L163" i="34" s="1"/>
  <c r="C201" i="30"/>
  <c r="AM201" i="30" s="1"/>
  <c r="L201" i="31"/>
  <c r="L201" i="34"/>
  <c r="C205" i="30"/>
  <c r="AM205" i="30" s="1"/>
  <c r="L205" i="31"/>
  <c r="L205" i="34"/>
  <c r="C207" i="30"/>
  <c r="AM207" i="30" s="1"/>
  <c r="L207" i="31"/>
  <c r="L207" i="34"/>
  <c r="C225" i="30"/>
  <c r="AM225" i="30" s="1"/>
  <c r="G225" i="21"/>
  <c r="L225" i="31" s="1"/>
  <c r="J225" i="21"/>
  <c r="L225" i="34" s="1"/>
  <c r="C229" i="30"/>
  <c r="AM229" i="30" s="1"/>
  <c r="G229" i="21"/>
  <c r="L229" i="31" s="1"/>
  <c r="J229" i="21"/>
  <c r="L229" i="34" s="1"/>
  <c r="C233" i="30"/>
  <c r="AM233" i="30" s="1"/>
  <c r="G233" i="21"/>
  <c r="L233" i="31" s="1"/>
  <c r="J233" i="21"/>
  <c r="L233" i="34" s="1"/>
  <c r="G26" i="21"/>
  <c r="L26" i="31" s="1"/>
  <c r="J26" i="21"/>
  <c r="L26" i="34" s="1"/>
  <c r="AL44" i="30"/>
  <c r="AL64" i="30"/>
  <c r="AL68" i="30"/>
  <c r="AL84" i="30"/>
  <c r="AL108" i="30"/>
  <c r="AL110" i="30"/>
  <c r="AL118" i="30"/>
  <c r="B134" i="30"/>
  <c r="C134" i="21"/>
  <c r="B138" i="30"/>
  <c r="C138" i="21"/>
  <c r="B140" i="30"/>
  <c r="C140" i="21"/>
  <c r="C152" i="21"/>
  <c r="B154" i="30"/>
  <c r="C154" i="21"/>
  <c r="B156" i="30"/>
  <c r="C156" i="21"/>
  <c r="B162" i="30"/>
  <c r="C162" i="21"/>
  <c r="B202" i="30"/>
  <c r="C202" i="21"/>
  <c r="B204" i="30"/>
  <c r="C204" i="21"/>
  <c r="B206" i="30"/>
  <c r="C206" i="21"/>
  <c r="B208" i="30"/>
  <c r="C208" i="21"/>
  <c r="B210" i="30"/>
  <c r="C210" i="21"/>
  <c r="AL222" i="30"/>
  <c r="AL224" i="30"/>
  <c r="AL226" i="30"/>
  <c r="AL228" i="30"/>
  <c r="AL230" i="30"/>
  <c r="AL232" i="30"/>
  <c r="BE268" i="30"/>
  <c r="BA268" i="30"/>
  <c r="AW268" i="30"/>
  <c r="BD268" i="30"/>
  <c r="AZ268" i="30"/>
  <c r="AV268" i="30"/>
  <c r="BC268" i="30"/>
  <c r="AY268" i="30"/>
  <c r="BF268" i="30"/>
  <c r="BB268" i="30"/>
  <c r="AL268" i="30"/>
  <c r="AX268" i="30"/>
  <c r="BC270" i="30"/>
  <c r="AY270" i="30"/>
  <c r="BF270" i="30"/>
  <c r="BB270" i="30"/>
  <c r="AX270" i="30"/>
  <c r="AL270" i="30"/>
  <c r="BE270" i="30"/>
  <c r="BA270" i="30"/>
  <c r="AW270" i="30"/>
  <c r="AV270" i="30"/>
  <c r="BD270" i="30"/>
  <c r="AZ270" i="30"/>
  <c r="BE272" i="30"/>
  <c r="BA272" i="30"/>
  <c r="AW272" i="30"/>
  <c r="BD272" i="30"/>
  <c r="AZ272" i="30"/>
  <c r="AV272" i="30"/>
  <c r="BC272" i="30"/>
  <c r="AY272" i="30"/>
  <c r="BB272" i="30"/>
  <c r="AL272" i="30"/>
  <c r="AX272" i="30"/>
  <c r="BF272" i="30"/>
  <c r="BC274" i="30"/>
  <c r="AY274" i="30"/>
  <c r="BF274" i="30"/>
  <c r="BB274" i="30"/>
  <c r="AX274" i="30"/>
  <c r="AL274" i="30"/>
  <c r="BE274" i="30"/>
  <c r="BA274" i="30"/>
  <c r="AW274" i="30"/>
  <c r="BD274" i="30"/>
  <c r="AZ274" i="30"/>
  <c r="AV274" i="30"/>
  <c r="BE276" i="30"/>
  <c r="BA276" i="30"/>
  <c r="AW276" i="30"/>
  <c r="BD276" i="30"/>
  <c r="AZ276" i="30"/>
  <c r="AV276" i="30"/>
  <c r="BC276" i="30"/>
  <c r="AY276" i="30"/>
  <c r="AX276" i="30"/>
  <c r="BF276" i="30"/>
  <c r="AL276" i="30"/>
  <c r="BB276" i="30"/>
  <c r="BC278" i="30"/>
  <c r="AY278" i="30"/>
  <c r="BF278" i="30"/>
  <c r="BB278" i="30"/>
  <c r="AX278" i="30"/>
  <c r="AL278" i="30"/>
  <c r="BE278" i="30"/>
  <c r="BA278" i="30"/>
  <c r="AW278" i="30"/>
  <c r="BD278" i="30"/>
  <c r="AZ278" i="30"/>
  <c r="AV278" i="30"/>
  <c r="G14" i="21"/>
  <c r="L14" i="31" s="1"/>
  <c r="J14" i="21"/>
  <c r="L14" i="34" s="1"/>
  <c r="G19" i="21"/>
  <c r="L19" i="31" s="1"/>
  <c r="J19" i="21"/>
  <c r="L19" i="34" s="1"/>
  <c r="G37" i="21"/>
  <c r="L37" i="31" s="1"/>
  <c r="J37" i="21"/>
  <c r="L37" i="34" s="1"/>
  <c r="C39" i="30"/>
  <c r="AM39" i="30" s="1"/>
  <c r="G39" i="21"/>
  <c r="L39" i="31" s="1"/>
  <c r="J39" i="21"/>
  <c r="L39" i="34" s="1"/>
  <c r="C43" i="30"/>
  <c r="AM43" i="30" s="1"/>
  <c r="G43" i="21"/>
  <c r="L43" i="31" s="1"/>
  <c r="J43" i="21"/>
  <c r="L43" i="34" s="1"/>
  <c r="C45" i="30"/>
  <c r="AM45" i="30" s="1"/>
  <c r="G45" i="21"/>
  <c r="L45" i="31" s="1"/>
  <c r="J45" i="21"/>
  <c r="L45" i="34" s="1"/>
  <c r="C49" i="30"/>
  <c r="AM49" i="30" s="1"/>
  <c r="G49" i="21"/>
  <c r="L49" i="31" s="1"/>
  <c r="J49" i="21"/>
  <c r="L49" i="34" s="1"/>
  <c r="C61" i="30"/>
  <c r="AM61" i="30" s="1"/>
  <c r="G61" i="21"/>
  <c r="L61" i="31" s="1"/>
  <c r="J61" i="21"/>
  <c r="L61" i="34" s="1"/>
  <c r="C63" i="30"/>
  <c r="AM63" i="30" s="1"/>
  <c r="G63" i="21"/>
  <c r="L63" i="31" s="1"/>
  <c r="J63" i="21"/>
  <c r="L63" i="34" s="1"/>
  <c r="C65" i="30"/>
  <c r="AM65" i="30" s="1"/>
  <c r="G65" i="21"/>
  <c r="L65" i="31" s="1"/>
  <c r="J65" i="21"/>
  <c r="L65" i="34" s="1"/>
  <c r="C67" i="30"/>
  <c r="AM67" i="30" s="1"/>
  <c r="G67" i="21"/>
  <c r="L67" i="31" s="1"/>
  <c r="J67" i="21"/>
  <c r="L67" i="34" s="1"/>
  <c r="C69" i="30"/>
  <c r="AM69" i="30" s="1"/>
  <c r="G69" i="21"/>
  <c r="L69" i="31" s="1"/>
  <c r="J69" i="21"/>
  <c r="L69" i="34" s="1"/>
  <c r="C87" i="30"/>
  <c r="AM87" i="30" s="1"/>
  <c r="L87" i="31"/>
  <c r="L87" i="34"/>
  <c r="C93" i="30"/>
  <c r="AM93" i="30" s="1"/>
  <c r="L93" i="31"/>
  <c r="L93" i="34"/>
  <c r="C107" i="30"/>
  <c r="AM107" i="30" s="1"/>
  <c r="L107" i="31"/>
  <c r="J107" i="21"/>
  <c r="L107" i="34" s="1"/>
  <c r="C111" i="30"/>
  <c r="AM111" i="30" s="1"/>
  <c r="L111" i="31"/>
  <c r="J111" i="21"/>
  <c r="L111" i="34" s="1"/>
  <c r="C113" i="30"/>
  <c r="AM113" i="30" s="1"/>
  <c r="L113" i="31"/>
  <c r="J113" i="21"/>
  <c r="L113" i="34" s="1"/>
  <c r="C117" i="30"/>
  <c r="AM117" i="30" s="1"/>
  <c r="L117" i="31"/>
  <c r="J117" i="21"/>
  <c r="L117" i="34" s="1"/>
  <c r="K129" i="21"/>
  <c r="G129" i="21"/>
  <c r="L129" i="31" s="1"/>
  <c r="C131" i="30"/>
  <c r="AM131" i="30" s="1"/>
  <c r="K131" i="21"/>
  <c r="G131" i="21"/>
  <c r="L131" i="31" s="1"/>
  <c r="C135" i="30"/>
  <c r="AM135" i="30" s="1"/>
  <c r="K135" i="21"/>
  <c r="G135" i="21"/>
  <c r="L135" i="31" s="1"/>
  <c r="C141" i="30"/>
  <c r="AM141" i="30" s="1"/>
  <c r="K141" i="21"/>
  <c r="G141" i="21"/>
  <c r="L141" i="31" s="1"/>
  <c r="C157" i="30"/>
  <c r="AM157" i="30" s="1"/>
  <c r="G157" i="21"/>
  <c r="L157" i="31" s="1"/>
  <c r="J157" i="21"/>
  <c r="L157" i="34" s="1"/>
  <c r="C199" i="30"/>
  <c r="AM199" i="30" s="1"/>
  <c r="L199" i="31"/>
  <c r="L199" i="34"/>
  <c r="C203" i="30"/>
  <c r="AM203" i="30" s="1"/>
  <c r="L203" i="31"/>
  <c r="L203" i="34"/>
  <c r="C209" i="30"/>
  <c r="AM209" i="30" s="1"/>
  <c r="L209" i="31"/>
  <c r="L209" i="34"/>
  <c r="G221" i="21"/>
  <c r="L221" i="31" s="1"/>
  <c r="J221" i="21"/>
  <c r="L221" i="34" s="1"/>
  <c r="C223" i="30"/>
  <c r="AM223" i="30" s="1"/>
  <c r="G223" i="21"/>
  <c r="L223" i="31" s="1"/>
  <c r="J223" i="21"/>
  <c r="L223" i="34" s="1"/>
  <c r="C227" i="30"/>
  <c r="AM227" i="30" s="1"/>
  <c r="G227" i="21"/>
  <c r="L227" i="31" s="1"/>
  <c r="J227" i="21"/>
  <c r="L227" i="34" s="1"/>
  <c r="C231" i="30"/>
  <c r="AM231" i="30" s="1"/>
  <c r="G231" i="21"/>
  <c r="L231" i="31" s="1"/>
  <c r="J231" i="21"/>
  <c r="L231" i="34" s="1"/>
  <c r="G18" i="21"/>
  <c r="L18" i="31" s="1"/>
  <c r="J18" i="21"/>
  <c r="L18" i="34" s="1"/>
  <c r="AL38" i="30"/>
  <c r="BA40" i="30"/>
  <c r="AL40" i="30"/>
  <c r="AL46" i="30"/>
  <c r="D61" i="30"/>
  <c r="AN61" i="30" s="1"/>
  <c r="C61" i="21"/>
  <c r="L61" i="30" s="1"/>
  <c r="D63" i="30"/>
  <c r="AN63" i="30" s="1"/>
  <c r="C63" i="21"/>
  <c r="L63" i="30" s="1"/>
  <c r="D65" i="30"/>
  <c r="AN65" i="30" s="1"/>
  <c r="C65" i="21"/>
  <c r="L65" i="30" s="1"/>
  <c r="D67" i="30"/>
  <c r="AN67" i="30" s="1"/>
  <c r="C67" i="21"/>
  <c r="L67" i="30" s="1"/>
  <c r="AL70" i="30"/>
  <c r="AL72" i="30"/>
  <c r="AL86" i="30"/>
  <c r="AL88" i="30"/>
  <c r="BC92" i="30"/>
  <c r="AL92" i="30"/>
  <c r="AZ92" i="30"/>
  <c r="AL94" i="30"/>
  <c r="AL114" i="30"/>
  <c r="AV114" i="30"/>
  <c r="AL116" i="30"/>
  <c r="B132" i="30"/>
  <c r="C132" i="21"/>
  <c r="B158" i="30"/>
  <c r="C158" i="21"/>
  <c r="B160" i="30"/>
  <c r="C160" i="21"/>
  <c r="B164" i="30"/>
  <c r="C164" i="21"/>
  <c r="C198" i="21"/>
  <c r="B200" i="30"/>
  <c r="C200" i="21"/>
  <c r="G25" i="21"/>
  <c r="L25" i="31" s="1"/>
  <c r="J25" i="21"/>
  <c r="L25" i="34" s="1"/>
  <c r="G21" i="21"/>
  <c r="L21" i="31" s="1"/>
  <c r="J21" i="21"/>
  <c r="L21" i="34" s="1"/>
  <c r="G17" i="21"/>
  <c r="L17" i="31" s="1"/>
  <c r="J17" i="21"/>
  <c r="L17" i="34" s="1"/>
  <c r="C38" i="30"/>
  <c r="AM38" i="30" s="1"/>
  <c r="G38" i="21"/>
  <c r="L38" i="31" s="1"/>
  <c r="J38" i="21"/>
  <c r="L38" i="34" s="1"/>
  <c r="C40" i="30"/>
  <c r="AM40" i="30" s="1"/>
  <c r="G40" i="21"/>
  <c r="L40" i="31" s="1"/>
  <c r="J40" i="21"/>
  <c r="L40" i="34" s="1"/>
  <c r="C42" i="30"/>
  <c r="AM42" i="30" s="1"/>
  <c r="G42" i="21"/>
  <c r="L42" i="31" s="1"/>
  <c r="J42" i="21"/>
  <c r="L42" i="34" s="1"/>
  <c r="C44" i="30"/>
  <c r="AM44" i="30" s="1"/>
  <c r="G44" i="21"/>
  <c r="L44" i="31" s="1"/>
  <c r="J44" i="21"/>
  <c r="L44" i="34" s="1"/>
  <c r="C46" i="30"/>
  <c r="AM46" i="30" s="1"/>
  <c r="G46" i="21"/>
  <c r="L46" i="31" s="1"/>
  <c r="J46" i="21"/>
  <c r="L46" i="34" s="1"/>
  <c r="C48" i="30"/>
  <c r="AM48" i="30" s="1"/>
  <c r="G48" i="21"/>
  <c r="L48" i="31" s="1"/>
  <c r="J48" i="21"/>
  <c r="L48" i="34" s="1"/>
  <c r="G60" i="21"/>
  <c r="L60" i="31" s="1"/>
  <c r="J60" i="21"/>
  <c r="L60" i="34" s="1"/>
  <c r="C62" i="30"/>
  <c r="AM62" i="30" s="1"/>
  <c r="G62" i="21"/>
  <c r="L62" i="31" s="1"/>
  <c r="J62" i="21"/>
  <c r="L62" i="34" s="1"/>
  <c r="C64" i="30"/>
  <c r="AM64" i="30" s="1"/>
  <c r="G64" i="21"/>
  <c r="L64" i="31" s="1"/>
  <c r="J64" i="21"/>
  <c r="L64" i="34" s="1"/>
  <c r="C66" i="30"/>
  <c r="AM66" i="30" s="1"/>
  <c r="G66" i="21"/>
  <c r="L66" i="31" s="1"/>
  <c r="J66" i="21"/>
  <c r="L66" i="34" s="1"/>
  <c r="C68" i="30"/>
  <c r="AM68" i="30" s="1"/>
  <c r="G68" i="21"/>
  <c r="L68" i="31" s="1"/>
  <c r="J68" i="21"/>
  <c r="L68" i="34" s="1"/>
  <c r="C70" i="30"/>
  <c r="AM70" i="30" s="1"/>
  <c r="G70" i="21"/>
  <c r="L70" i="31" s="1"/>
  <c r="J70" i="21"/>
  <c r="L70" i="34" s="1"/>
  <c r="C72" i="30"/>
  <c r="AM72" i="30" s="1"/>
  <c r="G72" i="21"/>
  <c r="L72" i="31" s="1"/>
  <c r="J72" i="21"/>
  <c r="L72" i="34" s="1"/>
  <c r="C84" i="30"/>
  <c r="AM84" i="30" s="1"/>
  <c r="L84" i="31"/>
  <c r="L84" i="34"/>
  <c r="C86" i="30"/>
  <c r="AM86" i="30" s="1"/>
  <c r="L86" i="31"/>
  <c r="L86" i="34"/>
  <c r="C88" i="30"/>
  <c r="AM88" i="30" s="1"/>
  <c r="L88" i="31"/>
  <c r="L88" i="34"/>
  <c r="C90" i="30"/>
  <c r="AM90" i="30" s="1"/>
  <c r="L90" i="31"/>
  <c r="L90" i="34"/>
  <c r="C92" i="30"/>
  <c r="AM92" i="30" s="1"/>
  <c r="L92" i="31"/>
  <c r="L92" i="34"/>
  <c r="C94" i="30"/>
  <c r="AM94" i="30" s="1"/>
  <c r="L94" i="31"/>
  <c r="L94" i="34"/>
  <c r="L106" i="31"/>
  <c r="J106" i="21"/>
  <c r="L106" i="34" s="1"/>
  <c r="C108" i="30"/>
  <c r="AM108" i="30" s="1"/>
  <c r="L108" i="31"/>
  <c r="J108" i="21"/>
  <c r="L108" i="34" s="1"/>
  <c r="C110" i="30"/>
  <c r="AM110" i="30" s="1"/>
  <c r="L110" i="31"/>
  <c r="J110" i="21"/>
  <c r="L110" i="34" s="1"/>
  <c r="C112" i="30"/>
  <c r="AM112" i="30" s="1"/>
  <c r="L112" i="31"/>
  <c r="J112" i="21"/>
  <c r="L112" i="34" s="1"/>
  <c r="C114" i="30"/>
  <c r="AM114" i="30" s="1"/>
  <c r="L114" i="31"/>
  <c r="J114" i="21"/>
  <c r="L114" i="34" s="1"/>
  <c r="C116" i="30"/>
  <c r="AM116" i="30" s="1"/>
  <c r="L116" i="31"/>
  <c r="J116" i="21"/>
  <c r="L116" i="34" s="1"/>
  <c r="C118" i="30"/>
  <c r="AM118" i="30" s="1"/>
  <c r="L118" i="31"/>
  <c r="J118" i="21"/>
  <c r="L118" i="34" s="1"/>
  <c r="C130" i="30"/>
  <c r="AM130" i="30" s="1"/>
  <c r="G130" i="21"/>
  <c r="L130" i="31" s="1"/>
  <c r="K130" i="21"/>
  <c r="C132" i="30"/>
  <c r="AM132" i="30" s="1"/>
  <c r="G132" i="21"/>
  <c r="L132" i="31" s="1"/>
  <c r="K132" i="21"/>
  <c r="C134" i="30"/>
  <c r="AM134" i="30" s="1"/>
  <c r="G134" i="21"/>
  <c r="L134" i="31" s="1"/>
  <c r="K134" i="21"/>
  <c r="C136" i="30"/>
  <c r="AM136" i="30" s="1"/>
  <c r="G136" i="21"/>
  <c r="L136" i="31" s="1"/>
  <c r="K136" i="21"/>
  <c r="C138" i="30"/>
  <c r="AM138" i="30" s="1"/>
  <c r="G138" i="21"/>
  <c r="L138" i="31" s="1"/>
  <c r="K138" i="21"/>
  <c r="C140" i="30"/>
  <c r="AM140" i="30" s="1"/>
  <c r="G140" i="21"/>
  <c r="L140" i="31" s="1"/>
  <c r="K140" i="21"/>
  <c r="G152" i="21"/>
  <c r="L152" i="31" s="1"/>
  <c r="J152" i="21"/>
  <c r="L152" i="34" s="1"/>
  <c r="C154" i="30"/>
  <c r="AM154" i="30" s="1"/>
  <c r="G154" i="21"/>
  <c r="L154" i="31" s="1"/>
  <c r="J154" i="21"/>
  <c r="L154" i="34" s="1"/>
  <c r="C156" i="30"/>
  <c r="AM156" i="30" s="1"/>
  <c r="G156" i="21"/>
  <c r="L156" i="31" s="1"/>
  <c r="J156" i="21"/>
  <c r="L156" i="34" s="1"/>
  <c r="C158" i="30"/>
  <c r="AM158" i="30" s="1"/>
  <c r="G158" i="21"/>
  <c r="L158" i="31" s="1"/>
  <c r="J158" i="21"/>
  <c r="L158" i="34" s="1"/>
  <c r="C160" i="30"/>
  <c r="AM160" i="30" s="1"/>
  <c r="G160" i="21"/>
  <c r="L160" i="31" s="1"/>
  <c r="J160" i="21"/>
  <c r="L160" i="34" s="1"/>
  <c r="C162" i="30"/>
  <c r="AM162" i="30" s="1"/>
  <c r="G162" i="21"/>
  <c r="L162" i="31" s="1"/>
  <c r="J162" i="21"/>
  <c r="L162" i="34" s="1"/>
  <c r="C164" i="30"/>
  <c r="AM164" i="30" s="1"/>
  <c r="G164" i="21"/>
  <c r="L164" i="31" s="1"/>
  <c r="J164" i="21"/>
  <c r="L164" i="34" s="1"/>
  <c r="L198" i="31"/>
  <c r="L198" i="34"/>
  <c r="C200" i="30"/>
  <c r="AM200" i="30" s="1"/>
  <c r="L200" i="31"/>
  <c r="L200" i="34"/>
  <c r="C202" i="30"/>
  <c r="AM202" i="30" s="1"/>
  <c r="L202" i="31"/>
  <c r="L202" i="34"/>
  <c r="C204" i="30"/>
  <c r="AM204" i="30" s="1"/>
  <c r="L204" i="31"/>
  <c r="L204" i="34"/>
  <c r="C206" i="30"/>
  <c r="AM206" i="30" s="1"/>
  <c r="L206" i="31"/>
  <c r="L206" i="34"/>
  <c r="C208" i="30"/>
  <c r="AM208" i="30" s="1"/>
  <c r="L208" i="31"/>
  <c r="L208" i="34"/>
  <c r="C210" i="30"/>
  <c r="AM210" i="30" s="1"/>
  <c r="L210" i="31"/>
  <c r="L210" i="34"/>
  <c r="C222" i="30"/>
  <c r="AM222" i="30" s="1"/>
  <c r="G222" i="21"/>
  <c r="L222" i="31" s="1"/>
  <c r="J222" i="21"/>
  <c r="L222" i="34" s="1"/>
  <c r="C224" i="30"/>
  <c r="G224" i="21"/>
  <c r="L224" i="31" s="1"/>
  <c r="J224" i="21"/>
  <c r="L224" i="34" s="1"/>
  <c r="C226" i="30"/>
  <c r="AM226" i="30" s="1"/>
  <c r="G226" i="21"/>
  <c r="L226" i="31" s="1"/>
  <c r="J226" i="21"/>
  <c r="L226" i="34" s="1"/>
  <c r="C228" i="30"/>
  <c r="AM228" i="30" s="1"/>
  <c r="G228" i="21"/>
  <c r="L228" i="31" s="1"/>
  <c r="J228" i="21"/>
  <c r="L228" i="34" s="1"/>
  <c r="C230" i="30"/>
  <c r="AM230" i="30" s="1"/>
  <c r="G230" i="21"/>
  <c r="L230" i="31" s="1"/>
  <c r="J230" i="21"/>
  <c r="L230" i="34" s="1"/>
  <c r="C232" i="30"/>
  <c r="G232" i="21"/>
  <c r="L232" i="31" s="1"/>
  <c r="J232" i="21"/>
  <c r="L232" i="34" s="1"/>
  <c r="G22" i="21"/>
  <c r="L22" i="31" s="1"/>
  <c r="J22" i="21"/>
  <c r="L22" i="34" s="1"/>
  <c r="BC42" i="30"/>
  <c r="AY42" i="30"/>
  <c r="BF42" i="30"/>
  <c r="BB42" i="30"/>
  <c r="AX42" i="30"/>
  <c r="AL42" i="30"/>
  <c r="AZ42" i="30"/>
  <c r="BE42" i="30"/>
  <c r="BA42" i="30"/>
  <c r="AW42" i="30"/>
  <c r="BD42" i="30"/>
  <c r="AV42" i="30"/>
  <c r="BA48" i="30"/>
  <c r="AW48" i="30"/>
  <c r="BD48" i="30"/>
  <c r="AV48" i="30"/>
  <c r="BC48" i="30"/>
  <c r="AY48" i="30"/>
  <c r="AL48" i="30"/>
  <c r="AX48" i="30"/>
  <c r="BF48" i="30"/>
  <c r="AL62" i="30"/>
  <c r="AL66" i="30"/>
  <c r="D69" i="30"/>
  <c r="AN69" i="30" s="1"/>
  <c r="C69" i="21"/>
  <c r="L69" i="30" s="1"/>
  <c r="D71" i="30"/>
  <c r="AN71" i="30" s="1"/>
  <c r="C71" i="21"/>
  <c r="L71" i="30" s="1"/>
  <c r="BA90" i="30"/>
  <c r="AW90" i="30"/>
  <c r="BD90" i="30"/>
  <c r="AV90" i="30"/>
  <c r="BC90" i="30"/>
  <c r="AY90" i="30"/>
  <c r="BB90" i="30"/>
  <c r="AL90" i="30"/>
  <c r="BF90" i="30"/>
  <c r="AV112" i="30"/>
  <c r="BC112" i="30"/>
  <c r="BB112" i="30"/>
  <c r="AX112" i="30"/>
  <c r="AL112" i="30"/>
  <c r="BA112" i="30"/>
  <c r="BE112" i="30"/>
  <c r="B130" i="30"/>
  <c r="C130" i="21"/>
  <c r="B136" i="30"/>
  <c r="C136" i="21"/>
  <c r="C24" i="30"/>
  <c r="G24" i="21"/>
  <c r="L24" i="31" s="1"/>
  <c r="J24" i="21"/>
  <c r="L24" i="34" s="1"/>
  <c r="G20" i="21"/>
  <c r="L20" i="31" s="1"/>
  <c r="J20" i="21"/>
  <c r="L20" i="34" s="1"/>
  <c r="G16" i="21"/>
  <c r="L16" i="31" s="1"/>
  <c r="J16" i="21"/>
  <c r="L16" i="34" s="1"/>
  <c r="BF39" i="30"/>
  <c r="BB39" i="30"/>
  <c r="AX39" i="30"/>
  <c r="AL39" i="30"/>
  <c r="BE39" i="30"/>
  <c r="BA39" i="30"/>
  <c r="AW39" i="30"/>
  <c r="BC39" i="30"/>
  <c r="BD39" i="30"/>
  <c r="AZ39" i="30"/>
  <c r="AV39" i="30"/>
  <c r="AY39" i="30"/>
  <c r="BD41" i="30"/>
  <c r="AZ41" i="30"/>
  <c r="AV41" i="30"/>
  <c r="BC41" i="30"/>
  <c r="AY41" i="30"/>
  <c r="BE41" i="30"/>
  <c r="AW41" i="30"/>
  <c r="BF41" i="30"/>
  <c r="BB41" i="30"/>
  <c r="AX41" i="30"/>
  <c r="AL41" i="30"/>
  <c r="BA41" i="30"/>
  <c r="BF43" i="30"/>
  <c r="AX43" i="30"/>
  <c r="AL43" i="30"/>
  <c r="BE43" i="30"/>
  <c r="AW43" i="30"/>
  <c r="BC43" i="30"/>
  <c r="BD43" i="30"/>
  <c r="AV43" i="30"/>
  <c r="AY43" i="30"/>
  <c r="BD45" i="30"/>
  <c r="BC45" i="30"/>
  <c r="AY45" i="30"/>
  <c r="AX45" i="30"/>
  <c r="AL45" i="30"/>
  <c r="BE45" i="30"/>
  <c r="BF47" i="30"/>
  <c r="BB47" i="30"/>
  <c r="AX47" i="30"/>
  <c r="AL47" i="30"/>
  <c r="BE47" i="30"/>
  <c r="BA47" i="30"/>
  <c r="AW47" i="30"/>
  <c r="BD47" i="30"/>
  <c r="AZ47" i="30"/>
  <c r="AV47" i="30"/>
  <c r="BC47" i="30"/>
  <c r="AY47" i="30"/>
  <c r="BD49" i="30"/>
  <c r="AZ49" i="30"/>
  <c r="AV49" i="30"/>
  <c r="BC49" i="30"/>
  <c r="AY49" i="30"/>
  <c r="BF49" i="30"/>
  <c r="BB49" i="30"/>
  <c r="AX49" i="30"/>
  <c r="AL49" i="30"/>
  <c r="AW49" i="30"/>
  <c r="BE49" i="30"/>
  <c r="BA49" i="30"/>
  <c r="C60" i="21"/>
  <c r="L60" i="30" s="1"/>
  <c r="BC61" i="30"/>
  <c r="AY61" i="30"/>
  <c r="BF61" i="30"/>
  <c r="BB61" i="30"/>
  <c r="AX61" i="30"/>
  <c r="AL61" i="30"/>
  <c r="BE61" i="30"/>
  <c r="BA61" i="30"/>
  <c r="AW61" i="30"/>
  <c r="AZ61" i="30"/>
  <c r="AV61" i="30"/>
  <c r="BD61" i="30"/>
  <c r="D62" i="30"/>
  <c r="AN62" i="30" s="1"/>
  <c r="C62" i="21"/>
  <c r="L62" i="30" s="1"/>
  <c r="BE63" i="30"/>
  <c r="BA63" i="30"/>
  <c r="AZ63" i="30"/>
  <c r="AV63" i="30"/>
  <c r="BF63" i="30"/>
  <c r="BB63" i="30"/>
  <c r="AL63" i="30"/>
  <c r="D64" i="30"/>
  <c r="AN64" i="30" s="1"/>
  <c r="C64" i="21"/>
  <c r="L64" i="30" s="1"/>
  <c r="AY65" i="30"/>
  <c r="BF65" i="30"/>
  <c r="BB65" i="30"/>
  <c r="AL65" i="30"/>
  <c r="BE65" i="30"/>
  <c r="BA65" i="30"/>
  <c r="AV65" i="30"/>
  <c r="AZ65" i="30"/>
  <c r="BD65" i="30"/>
  <c r="D66" i="30"/>
  <c r="AN66" i="30" s="1"/>
  <c r="C66" i="21"/>
  <c r="L66" i="30" s="1"/>
  <c r="BE67" i="30"/>
  <c r="BA67" i="30"/>
  <c r="BD67" i="30"/>
  <c r="AZ67" i="30"/>
  <c r="AV67" i="30"/>
  <c r="AY67" i="30"/>
  <c r="BB67" i="30"/>
  <c r="AL67" i="30"/>
  <c r="BF67" i="30"/>
  <c r="D68" i="30"/>
  <c r="AN68" i="30" s="1"/>
  <c r="C68" i="21"/>
  <c r="L68" i="30" s="1"/>
  <c r="BC69" i="30"/>
  <c r="AY69" i="30"/>
  <c r="BF69" i="30"/>
  <c r="BB69" i="30"/>
  <c r="AX69" i="30"/>
  <c r="AL69" i="30"/>
  <c r="BE69" i="30"/>
  <c r="BA69" i="30"/>
  <c r="AW69" i="30"/>
  <c r="BD69" i="30"/>
  <c r="AZ69" i="30"/>
  <c r="AV69" i="30"/>
  <c r="D70" i="30"/>
  <c r="AN70" i="30" s="1"/>
  <c r="C70" i="21"/>
  <c r="L70" i="30" s="1"/>
  <c r="BE71" i="30"/>
  <c r="BA71" i="30"/>
  <c r="AZ71" i="30"/>
  <c r="AV71" i="30"/>
  <c r="AX71" i="30"/>
  <c r="BB71" i="30"/>
  <c r="AL71" i="30"/>
  <c r="D72" i="30"/>
  <c r="C72" i="21"/>
  <c r="L72" i="30" s="1"/>
  <c r="BF85" i="30"/>
  <c r="BB85" i="30"/>
  <c r="AX85" i="30"/>
  <c r="AL85" i="30"/>
  <c r="BE85" i="30"/>
  <c r="BA85" i="30"/>
  <c r="AW85" i="30"/>
  <c r="BD85" i="30"/>
  <c r="AZ85" i="30"/>
  <c r="AV85" i="30"/>
  <c r="BC85" i="30"/>
  <c r="AY85" i="30"/>
  <c r="AZ87" i="30"/>
  <c r="AV87" i="30"/>
  <c r="BC87" i="30"/>
  <c r="BF87" i="30"/>
  <c r="BB87" i="30"/>
  <c r="AX87" i="30"/>
  <c r="AL87" i="30"/>
  <c r="AW87" i="30"/>
  <c r="BE87" i="30"/>
  <c r="BA87" i="30"/>
  <c r="BF89" i="30"/>
  <c r="BB89" i="30"/>
  <c r="AX89" i="30"/>
  <c r="AL89" i="30"/>
  <c r="BE89" i="30"/>
  <c r="BA89" i="30"/>
  <c r="AW89" i="30"/>
  <c r="BD89" i="30"/>
  <c r="AZ89" i="30"/>
  <c r="AV89" i="30"/>
  <c r="BC89" i="30"/>
  <c r="AY89" i="30"/>
  <c r="BD91" i="30"/>
  <c r="AZ91" i="30"/>
  <c r="AV91" i="30"/>
  <c r="BC91" i="30"/>
  <c r="AY91" i="30"/>
  <c r="BF91" i="30"/>
  <c r="BB91" i="30"/>
  <c r="AX91" i="30"/>
  <c r="AL91" i="30"/>
  <c r="BE91" i="30"/>
  <c r="BA91" i="30"/>
  <c r="AW91" i="30"/>
  <c r="BB93" i="30"/>
  <c r="AX93" i="30"/>
  <c r="AL93" i="30"/>
  <c r="BA93" i="30"/>
  <c r="AW93" i="30"/>
  <c r="BD93" i="30"/>
  <c r="AV93" i="30"/>
  <c r="AY93" i="30"/>
  <c r="BC93" i="30"/>
  <c r="BD95" i="30"/>
  <c r="AZ95" i="30"/>
  <c r="AV95" i="30"/>
  <c r="BC95" i="30"/>
  <c r="AY95" i="30"/>
  <c r="BF95" i="30"/>
  <c r="BB95" i="30"/>
  <c r="AX95" i="30"/>
  <c r="AL95" i="30"/>
  <c r="BE95" i="30"/>
  <c r="BA95" i="30"/>
  <c r="AW95" i="30"/>
  <c r="BE107" i="30"/>
  <c r="BA107" i="30"/>
  <c r="AW107" i="30"/>
  <c r="BD107" i="30"/>
  <c r="AZ107" i="30"/>
  <c r="AV107" i="30"/>
  <c r="BC107" i="30"/>
  <c r="AY107" i="30"/>
  <c r="BF107" i="30"/>
  <c r="BB107" i="30"/>
  <c r="AL107" i="30"/>
  <c r="AX107" i="30"/>
  <c r="BC109" i="30"/>
  <c r="AY109" i="30"/>
  <c r="BF109" i="30"/>
  <c r="BB109" i="30"/>
  <c r="AX109" i="30"/>
  <c r="AL109" i="30"/>
  <c r="BE109" i="30"/>
  <c r="BA109" i="30"/>
  <c r="AW109" i="30"/>
  <c r="AV109" i="30"/>
  <c r="AZ109" i="30"/>
  <c r="BD109" i="30"/>
  <c r="BE111" i="30"/>
  <c r="BA111" i="30"/>
  <c r="AW111" i="30"/>
  <c r="BD111" i="30"/>
  <c r="AZ111" i="30"/>
  <c r="AV111" i="30"/>
  <c r="BC111" i="30"/>
  <c r="AY111" i="30"/>
  <c r="BB111" i="30"/>
  <c r="AL111" i="30"/>
  <c r="AX111" i="30"/>
  <c r="BF111" i="30"/>
  <c r="AY113" i="30"/>
  <c r="BF113" i="30"/>
  <c r="BB113" i="30"/>
  <c r="AL113" i="30"/>
  <c r="BE113" i="30"/>
  <c r="BA113" i="30"/>
  <c r="BD113" i="30"/>
  <c r="AZ113" i="30"/>
  <c r="AV113" i="30"/>
  <c r="BE115" i="30"/>
  <c r="BA115" i="30"/>
  <c r="AW115" i="30"/>
  <c r="BD115" i="30"/>
  <c r="AZ115" i="30"/>
  <c r="AV115" i="30"/>
  <c r="BC115" i="30"/>
  <c r="AY115" i="30"/>
  <c r="AX115" i="30"/>
  <c r="BB115" i="30"/>
  <c r="BF115" i="30"/>
  <c r="AL115" i="30"/>
  <c r="AY117" i="30"/>
  <c r="BF117" i="30"/>
  <c r="BB117" i="30"/>
  <c r="AL117" i="30"/>
  <c r="BE117" i="30"/>
  <c r="BA117" i="30"/>
  <c r="BD117" i="30"/>
  <c r="AZ117" i="30"/>
  <c r="AV117" i="30"/>
  <c r="C129" i="21"/>
  <c r="B131" i="30"/>
  <c r="C131" i="21"/>
  <c r="B133" i="30"/>
  <c r="C133" i="21"/>
  <c r="B135" i="30"/>
  <c r="C135" i="21"/>
  <c r="B137" i="30"/>
  <c r="C137" i="21"/>
  <c r="B139" i="30"/>
  <c r="C139" i="21"/>
  <c r="B141" i="30"/>
  <c r="C141" i="21"/>
  <c r="B153" i="30"/>
  <c r="C153" i="21"/>
  <c r="B155" i="30"/>
  <c r="C155" i="21"/>
  <c r="B157" i="30"/>
  <c r="C157" i="21"/>
  <c r="B159" i="30"/>
  <c r="C159" i="21"/>
  <c r="B161" i="30"/>
  <c r="C161" i="21"/>
  <c r="B163" i="30"/>
  <c r="C163" i="21"/>
  <c r="B199" i="30"/>
  <c r="C199" i="21"/>
  <c r="B201" i="30"/>
  <c r="C201" i="21"/>
  <c r="B203" i="30"/>
  <c r="C203" i="21"/>
  <c r="B205" i="30"/>
  <c r="C205" i="21"/>
  <c r="B207" i="30"/>
  <c r="C207" i="21"/>
  <c r="B209" i="30"/>
  <c r="C209" i="21"/>
  <c r="AL223" i="30"/>
  <c r="AL225" i="30"/>
  <c r="AL227" i="30"/>
  <c r="AL229" i="30"/>
  <c r="AL231" i="30"/>
  <c r="AL233" i="30"/>
  <c r="BD269" i="30"/>
  <c r="AZ269" i="30"/>
  <c r="AV269" i="30"/>
  <c r="BC269" i="30"/>
  <c r="AY269" i="30"/>
  <c r="BF269" i="30"/>
  <c r="BB269" i="30"/>
  <c r="AX269" i="30"/>
  <c r="AL269" i="30"/>
  <c r="BA269" i="30"/>
  <c r="AW269" i="30"/>
  <c r="BE269" i="30"/>
  <c r="BF271" i="30"/>
  <c r="BB271" i="30"/>
  <c r="AX271" i="30"/>
  <c r="AL271" i="30"/>
  <c r="BE271" i="30"/>
  <c r="BA271" i="30"/>
  <c r="AW271" i="30"/>
  <c r="BD271" i="30"/>
  <c r="AZ271" i="30"/>
  <c r="AV271" i="30"/>
  <c r="BC271" i="30"/>
  <c r="AY271" i="30"/>
  <c r="BD273" i="30"/>
  <c r="AZ273" i="30"/>
  <c r="AV273" i="30"/>
  <c r="BC273" i="30"/>
  <c r="AY273" i="30"/>
  <c r="BF273" i="30"/>
  <c r="BB273" i="30"/>
  <c r="AX273" i="30"/>
  <c r="AL273" i="30"/>
  <c r="AW273" i="30"/>
  <c r="BE273" i="30"/>
  <c r="BA273" i="30"/>
  <c r="BF275" i="30"/>
  <c r="BB275" i="30"/>
  <c r="AX275" i="30"/>
  <c r="AL275" i="30"/>
  <c r="BE275" i="30"/>
  <c r="BA275" i="30"/>
  <c r="AW275" i="30"/>
  <c r="BD275" i="30"/>
  <c r="AZ275" i="30"/>
  <c r="AV275" i="30"/>
  <c r="BC275" i="30"/>
  <c r="AY275" i="30"/>
  <c r="BD277" i="30"/>
  <c r="AZ277" i="30"/>
  <c r="AV277" i="30"/>
  <c r="BC277" i="30"/>
  <c r="AY277" i="30"/>
  <c r="BF277" i="30"/>
  <c r="BB277" i="30"/>
  <c r="AX277" i="30"/>
  <c r="AL277" i="30"/>
  <c r="BE277" i="30"/>
  <c r="BA277" i="30"/>
  <c r="AW277" i="30"/>
  <c r="BF279" i="30"/>
  <c r="BB279" i="30"/>
  <c r="AX279" i="30"/>
  <c r="AL279" i="30"/>
  <c r="BE279" i="30"/>
  <c r="BA279" i="30"/>
  <c r="AW279" i="30"/>
  <c r="BD279" i="30"/>
  <c r="AZ279" i="30"/>
  <c r="AV279" i="30"/>
  <c r="AY279" i="30"/>
  <c r="BC279" i="30"/>
  <c r="C245" i="30"/>
  <c r="AM245" i="30" s="1"/>
  <c r="G245" i="21"/>
  <c r="L245" i="31" s="1"/>
  <c r="J245" i="21"/>
  <c r="L245" i="34" s="1"/>
  <c r="C247" i="30"/>
  <c r="AM247" i="30" s="1"/>
  <c r="G247" i="21"/>
  <c r="L247" i="31" s="1"/>
  <c r="J247" i="21"/>
  <c r="L247" i="34" s="1"/>
  <c r="C249" i="30"/>
  <c r="AM249" i="30" s="1"/>
  <c r="G249" i="21"/>
  <c r="L249" i="31" s="1"/>
  <c r="J249" i="21"/>
  <c r="L249" i="34" s="1"/>
  <c r="C251" i="30"/>
  <c r="AM251" i="30" s="1"/>
  <c r="G251" i="21"/>
  <c r="L251" i="31" s="1"/>
  <c r="J251" i="21"/>
  <c r="L251" i="34" s="1"/>
  <c r="C253" i="30"/>
  <c r="AM253" i="30" s="1"/>
  <c r="G253" i="21"/>
  <c r="L253" i="31" s="1"/>
  <c r="J253" i="21"/>
  <c r="L253" i="34" s="1"/>
  <c r="C255" i="30"/>
  <c r="AM255" i="30" s="1"/>
  <c r="G255" i="21"/>
  <c r="L255" i="31" s="1"/>
  <c r="J255" i="21"/>
  <c r="L255" i="34" s="1"/>
  <c r="C244" i="21"/>
  <c r="B246" i="30"/>
  <c r="C246" i="21"/>
  <c r="B248" i="30"/>
  <c r="C248" i="21"/>
  <c r="B250" i="30"/>
  <c r="C250" i="21"/>
  <c r="B252" i="30"/>
  <c r="C252" i="21"/>
  <c r="B254" i="30"/>
  <c r="C254" i="21"/>
  <c r="B256" i="30"/>
  <c r="C256" i="21"/>
  <c r="G244" i="21"/>
  <c r="L244" i="31" s="1"/>
  <c r="J244" i="21"/>
  <c r="L244" i="34" s="1"/>
  <c r="C246" i="30"/>
  <c r="AM246" i="30" s="1"/>
  <c r="G246" i="21"/>
  <c r="L246" i="31" s="1"/>
  <c r="J246" i="21"/>
  <c r="L246" i="34" s="1"/>
  <c r="C248" i="30"/>
  <c r="AM248" i="30" s="1"/>
  <c r="G248" i="21"/>
  <c r="L248" i="31" s="1"/>
  <c r="J248" i="21"/>
  <c r="L248" i="34" s="1"/>
  <c r="C250" i="30"/>
  <c r="AM250" i="30" s="1"/>
  <c r="G250" i="21"/>
  <c r="L250" i="31" s="1"/>
  <c r="J250" i="21"/>
  <c r="L250" i="34" s="1"/>
  <c r="C252" i="30"/>
  <c r="AM252" i="30" s="1"/>
  <c r="G252" i="21"/>
  <c r="L252" i="31" s="1"/>
  <c r="J252" i="21"/>
  <c r="L252" i="34" s="1"/>
  <c r="C254" i="30"/>
  <c r="AM254" i="30" s="1"/>
  <c r="G254" i="21"/>
  <c r="L254" i="31" s="1"/>
  <c r="J254" i="21"/>
  <c r="L254" i="34" s="1"/>
  <c r="C256" i="30"/>
  <c r="AM256" i="30" s="1"/>
  <c r="G256" i="21"/>
  <c r="L256" i="31" s="1"/>
  <c r="J256" i="21"/>
  <c r="L256" i="34" s="1"/>
  <c r="B245" i="30"/>
  <c r="C245" i="21"/>
  <c r="B247" i="30"/>
  <c r="C247" i="21"/>
  <c r="B249" i="30"/>
  <c r="C249" i="21"/>
  <c r="B251" i="30"/>
  <c r="C251" i="21"/>
  <c r="B253" i="30"/>
  <c r="C253" i="21"/>
  <c r="B255" i="30"/>
  <c r="C255" i="21"/>
  <c r="G175" i="21"/>
  <c r="L175" i="31" s="1"/>
  <c r="J175" i="21"/>
  <c r="L175" i="34" s="1"/>
  <c r="C177" i="30"/>
  <c r="AM177" i="30" s="1"/>
  <c r="G177" i="21"/>
  <c r="L177" i="31" s="1"/>
  <c r="J177" i="21"/>
  <c r="L177" i="34" s="1"/>
  <c r="C179" i="30"/>
  <c r="AM179" i="30" s="1"/>
  <c r="G179" i="21"/>
  <c r="L179" i="31" s="1"/>
  <c r="J179" i="21"/>
  <c r="L179" i="34" s="1"/>
  <c r="C181" i="30"/>
  <c r="AM181" i="30" s="1"/>
  <c r="G181" i="21"/>
  <c r="L181" i="31" s="1"/>
  <c r="J181" i="21"/>
  <c r="L181" i="34" s="1"/>
  <c r="C183" i="30"/>
  <c r="AM183" i="30" s="1"/>
  <c r="G183" i="21"/>
  <c r="L183" i="31" s="1"/>
  <c r="J183" i="21"/>
  <c r="L183" i="34" s="1"/>
  <c r="C185" i="30"/>
  <c r="AM185" i="30" s="1"/>
  <c r="G185" i="21"/>
  <c r="L185" i="31" s="1"/>
  <c r="J185" i="21"/>
  <c r="L185" i="34" s="1"/>
  <c r="C187" i="30"/>
  <c r="AM187" i="30" s="1"/>
  <c r="G187" i="21"/>
  <c r="L187" i="31" s="1"/>
  <c r="J187" i="21"/>
  <c r="L187" i="34" s="1"/>
  <c r="C176" i="30"/>
  <c r="AM176" i="30" s="1"/>
  <c r="G176" i="21"/>
  <c r="L176" i="31" s="1"/>
  <c r="J176" i="21"/>
  <c r="L176" i="34" s="1"/>
  <c r="C178" i="30"/>
  <c r="AM178" i="30" s="1"/>
  <c r="G178" i="21"/>
  <c r="L178" i="31" s="1"/>
  <c r="J178" i="21"/>
  <c r="L178" i="34" s="1"/>
  <c r="C180" i="30"/>
  <c r="AM180" i="30" s="1"/>
  <c r="G180" i="21"/>
  <c r="L180" i="31" s="1"/>
  <c r="J180" i="21"/>
  <c r="L180" i="34" s="1"/>
  <c r="C182" i="30"/>
  <c r="AM182" i="30" s="1"/>
  <c r="G182" i="21"/>
  <c r="L182" i="31" s="1"/>
  <c r="J182" i="21"/>
  <c r="L182" i="34" s="1"/>
  <c r="C184" i="30"/>
  <c r="AM184" i="30" s="1"/>
  <c r="G184" i="21"/>
  <c r="L184" i="31" s="1"/>
  <c r="J184" i="21"/>
  <c r="L184" i="34" s="1"/>
  <c r="C186" i="30"/>
  <c r="AM186" i="30" s="1"/>
  <c r="G186" i="21"/>
  <c r="L186" i="31" s="1"/>
  <c r="J186" i="21"/>
  <c r="L186" i="34" s="1"/>
  <c r="V28" i="8"/>
  <c r="U47" i="8"/>
  <c r="V31" i="8"/>
  <c r="U50" i="8"/>
  <c r="X21" i="8"/>
  <c r="W40" i="8"/>
  <c r="V45" i="8"/>
  <c r="W26" i="8"/>
  <c r="T43" i="8"/>
  <c r="U24" i="8"/>
  <c r="X30" i="8"/>
  <c r="W49" i="8"/>
  <c r="W48" i="8"/>
  <c r="X29" i="8"/>
  <c r="X22" i="8"/>
  <c r="W41" i="8"/>
  <c r="U46" i="8"/>
  <c r="V27" i="8"/>
  <c r="U42" i="8"/>
  <c r="V23" i="8"/>
  <c r="AB32" i="8"/>
  <c r="AA51" i="8"/>
  <c r="V44" i="8"/>
  <c r="W25" i="8"/>
  <c r="H194" i="29"/>
  <c r="H240" i="29"/>
  <c r="H171" i="29"/>
  <c r="H217" i="29"/>
  <c r="H148" i="29"/>
  <c r="K102" i="29"/>
  <c r="K125" i="29"/>
  <c r="I83" i="30"/>
  <c r="I79" i="29"/>
  <c r="F106" i="30"/>
  <c r="F102" i="29"/>
  <c r="B129" i="30"/>
  <c r="B125" i="29"/>
  <c r="D221" i="30"/>
  <c r="D217" i="29"/>
  <c r="D267" i="30"/>
  <c r="D263" i="29"/>
  <c r="B37" i="30"/>
  <c r="B33" i="29"/>
  <c r="B60" i="30"/>
  <c r="B56" i="29"/>
  <c r="F60" i="30"/>
  <c r="F56" i="29"/>
  <c r="J60" i="30"/>
  <c r="J56" i="29"/>
  <c r="B83" i="30"/>
  <c r="B79" i="29"/>
  <c r="F83" i="30"/>
  <c r="F79" i="29"/>
  <c r="J83" i="30"/>
  <c r="J79" i="29"/>
  <c r="C106" i="30"/>
  <c r="C102" i="29"/>
  <c r="G106" i="30"/>
  <c r="G102" i="29"/>
  <c r="C129" i="30"/>
  <c r="C125" i="29"/>
  <c r="G129" i="30"/>
  <c r="G125" i="29"/>
  <c r="E152" i="30"/>
  <c r="E148" i="29"/>
  <c r="I152" i="30"/>
  <c r="I148" i="29"/>
  <c r="E175" i="30"/>
  <c r="E171" i="29"/>
  <c r="I175" i="30"/>
  <c r="I171" i="29"/>
  <c r="E198" i="30"/>
  <c r="E194" i="29"/>
  <c r="I198" i="30"/>
  <c r="I194" i="29"/>
  <c r="E221" i="30"/>
  <c r="E217" i="29"/>
  <c r="I221" i="30"/>
  <c r="I217" i="29"/>
  <c r="E244" i="30"/>
  <c r="E240" i="29"/>
  <c r="I244" i="30"/>
  <c r="I240" i="29"/>
  <c r="E267" i="30"/>
  <c r="E263" i="29"/>
  <c r="I267" i="30"/>
  <c r="I263" i="29"/>
  <c r="E37" i="30"/>
  <c r="E33" i="29"/>
  <c r="I37" i="30"/>
  <c r="I33" i="29"/>
  <c r="I60" i="30"/>
  <c r="I56" i="29"/>
  <c r="E83" i="30"/>
  <c r="E79" i="29"/>
  <c r="J129" i="30"/>
  <c r="J125" i="29"/>
  <c r="D152" i="30"/>
  <c r="D148" i="29"/>
  <c r="D198" i="30"/>
  <c r="D194" i="29"/>
  <c r="J37" i="30"/>
  <c r="J33" i="29"/>
  <c r="C37" i="30"/>
  <c r="C33" i="29"/>
  <c r="G37" i="30"/>
  <c r="G33" i="29"/>
  <c r="K33" i="29"/>
  <c r="C60" i="30"/>
  <c r="C56" i="29"/>
  <c r="G60" i="30"/>
  <c r="G56" i="29"/>
  <c r="K56" i="29"/>
  <c r="C83" i="30"/>
  <c r="C79" i="29"/>
  <c r="G83" i="30"/>
  <c r="G79" i="29"/>
  <c r="K79" i="29"/>
  <c r="D106" i="30"/>
  <c r="AN106" i="30" s="1"/>
  <c r="D102" i="29"/>
  <c r="H106" i="30"/>
  <c r="H102" i="29"/>
  <c r="D129" i="30"/>
  <c r="D125" i="29"/>
  <c r="H125" i="29"/>
  <c r="B152" i="30"/>
  <c r="B148" i="29"/>
  <c r="F152" i="30"/>
  <c r="F148" i="29"/>
  <c r="J152" i="30"/>
  <c r="J148" i="29"/>
  <c r="B171" i="29"/>
  <c r="F175" i="30"/>
  <c r="F171" i="29"/>
  <c r="J175" i="30"/>
  <c r="J171" i="29"/>
  <c r="B198" i="30"/>
  <c r="B194" i="29"/>
  <c r="F198" i="30"/>
  <c r="F194" i="29"/>
  <c r="J198" i="30"/>
  <c r="AT198" i="30" s="1"/>
  <c r="J194" i="29"/>
  <c r="B221" i="30"/>
  <c r="B217" i="29"/>
  <c r="F221" i="30"/>
  <c r="F217" i="29"/>
  <c r="J221" i="30"/>
  <c r="J217" i="29"/>
  <c r="B244" i="30"/>
  <c r="B240" i="29"/>
  <c r="F244" i="30"/>
  <c r="F240" i="29"/>
  <c r="J244" i="30"/>
  <c r="J240" i="29"/>
  <c r="B267" i="30"/>
  <c r="B263" i="29"/>
  <c r="F267" i="30"/>
  <c r="F263" i="29"/>
  <c r="J267" i="30"/>
  <c r="J263" i="29"/>
  <c r="E60" i="30"/>
  <c r="E56" i="29"/>
  <c r="B106" i="30"/>
  <c r="B102" i="29"/>
  <c r="J106" i="30"/>
  <c r="J102" i="29"/>
  <c r="F129" i="30"/>
  <c r="F125" i="29"/>
  <c r="D175" i="30"/>
  <c r="D171" i="29"/>
  <c r="D244" i="30"/>
  <c r="D240" i="29"/>
  <c r="H267" i="30"/>
  <c r="H263" i="29"/>
  <c r="F37" i="30"/>
  <c r="F33" i="29"/>
  <c r="D37" i="30"/>
  <c r="D33" i="29"/>
  <c r="H37" i="30"/>
  <c r="H33" i="29"/>
  <c r="D60" i="30"/>
  <c r="D56" i="29"/>
  <c r="H60" i="30"/>
  <c r="H56" i="29"/>
  <c r="D83" i="30"/>
  <c r="D79" i="29"/>
  <c r="H83" i="30"/>
  <c r="H79" i="29"/>
  <c r="E106" i="30"/>
  <c r="E102" i="29"/>
  <c r="I106" i="30"/>
  <c r="I102" i="29"/>
  <c r="E129" i="30"/>
  <c r="E125" i="29"/>
  <c r="I129" i="30"/>
  <c r="I125" i="29"/>
  <c r="C152" i="30"/>
  <c r="C148" i="29"/>
  <c r="G152" i="30"/>
  <c r="G148" i="29"/>
  <c r="K148" i="29"/>
  <c r="C175" i="30"/>
  <c r="C171" i="29"/>
  <c r="G175" i="30"/>
  <c r="G171" i="29"/>
  <c r="K171" i="29"/>
  <c r="C198" i="30"/>
  <c r="C194" i="29"/>
  <c r="G198" i="30"/>
  <c r="G194" i="29"/>
  <c r="K194" i="29"/>
  <c r="C221" i="30"/>
  <c r="C217" i="29"/>
  <c r="G221" i="30"/>
  <c r="G217" i="29"/>
  <c r="K217" i="29"/>
  <c r="C244" i="30"/>
  <c r="C240" i="29"/>
  <c r="G244" i="30"/>
  <c r="G240" i="29"/>
  <c r="K240" i="29"/>
  <c r="C267" i="30"/>
  <c r="C263" i="29"/>
  <c r="G267" i="30"/>
  <c r="G263" i="29"/>
  <c r="K263" i="29"/>
  <c r="D102" i="30"/>
  <c r="B175" i="30"/>
  <c r="C175" i="21"/>
  <c r="L175" i="30" s="1"/>
  <c r="B177" i="30"/>
  <c r="C177" i="21"/>
  <c r="L177" i="30" s="1"/>
  <c r="B179" i="30"/>
  <c r="C179" i="21"/>
  <c r="L179" i="30" s="1"/>
  <c r="B181" i="30"/>
  <c r="C181" i="21"/>
  <c r="L181" i="30" s="1"/>
  <c r="B184" i="30"/>
  <c r="C184" i="21"/>
  <c r="L184" i="30" s="1"/>
  <c r="B24" i="30"/>
  <c r="B176" i="30"/>
  <c r="C176" i="21"/>
  <c r="L176" i="30" s="1"/>
  <c r="B178" i="30"/>
  <c r="C178" i="21"/>
  <c r="L178" i="30" s="1"/>
  <c r="B180" i="30"/>
  <c r="C180" i="21"/>
  <c r="L180" i="30" s="1"/>
  <c r="B182" i="30"/>
  <c r="C182" i="21"/>
  <c r="L182" i="30" s="1"/>
  <c r="B185" i="30"/>
  <c r="C185" i="21"/>
  <c r="L185" i="30" s="1"/>
  <c r="B187" i="30"/>
  <c r="C187" i="21"/>
  <c r="L187" i="30" s="1"/>
  <c r="B183" i="30"/>
  <c r="C183" i="21"/>
  <c r="L183" i="30" s="1"/>
  <c r="B186" i="30"/>
  <c r="C186" i="21"/>
  <c r="L186" i="30" s="1"/>
  <c r="H129" i="30"/>
  <c r="AR129" i="30" s="1"/>
  <c r="H133" i="30"/>
  <c r="AR133" i="30" s="1"/>
  <c r="H141" i="30"/>
  <c r="AR141" i="30" s="1"/>
  <c r="H153" i="30"/>
  <c r="AR153" i="30" s="1"/>
  <c r="H159" i="30"/>
  <c r="AR159" i="30" s="1"/>
  <c r="H164" i="30"/>
  <c r="AR164" i="30" s="1"/>
  <c r="H178" i="30"/>
  <c r="AR178" i="30" s="1"/>
  <c r="H185" i="30"/>
  <c r="AR185" i="30" s="1"/>
  <c r="H201" i="30"/>
  <c r="AR201" i="30" s="1"/>
  <c r="H203" i="30"/>
  <c r="AR203" i="30" s="1"/>
  <c r="H205" i="30"/>
  <c r="AR205" i="30" s="1"/>
  <c r="H222" i="30"/>
  <c r="AR222" i="30" s="1"/>
  <c r="H228" i="30"/>
  <c r="AR228" i="30" s="1"/>
  <c r="H231" i="30"/>
  <c r="AV231" i="30" s="1"/>
  <c r="H247" i="30"/>
  <c r="AR247" i="30" s="1"/>
  <c r="H254" i="30"/>
  <c r="AR254" i="30" s="1"/>
  <c r="H131" i="30"/>
  <c r="AR131" i="30" s="1"/>
  <c r="H135" i="30"/>
  <c r="AR135" i="30" s="1"/>
  <c r="H176" i="30"/>
  <c r="AR176" i="30" s="1"/>
  <c r="H182" i="30"/>
  <c r="AR182" i="30" s="1"/>
  <c r="H224" i="30"/>
  <c r="AR224" i="30" s="1"/>
  <c r="H249" i="30"/>
  <c r="AR249" i="30" s="1"/>
  <c r="H251" i="30"/>
  <c r="AR251" i="30" s="1"/>
  <c r="H256" i="30"/>
  <c r="AR256" i="30" s="1"/>
  <c r="H130" i="30"/>
  <c r="AR130" i="30" s="1"/>
  <c r="H132" i="30"/>
  <c r="AR132" i="30" s="1"/>
  <c r="H134" i="30"/>
  <c r="AR134" i="30" s="1"/>
  <c r="H136" i="30"/>
  <c r="AR136" i="30" s="1"/>
  <c r="H138" i="30"/>
  <c r="AR138" i="30" s="1"/>
  <c r="H140" i="30"/>
  <c r="AR140" i="30" s="1"/>
  <c r="H152" i="30"/>
  <c r="AR152" i="30" s="1"/>
  <c r="H154" i="30"/>
  <c r="AR154" i="30" s="1"/>
  <c r="H156" i="30"/>
  <c r="AR156" i="30" s="1"/>
  <c r="H158" i="30"/>
  <c r="AR158" i="30" s="1"/>
  <c r="H160" i="30"/>
  <c r="AR160" i="30" s="1"/>
  <c r="H161" i="30"/>
  <c r="AR161" i="30" s="1"/>
  <c r="H163" i="30"/>
  <c r="AR163" i="30" s="1"/>
  <c r="H175" i="30"/>
  <c r="AR175" i="30" s="1"/>
  <c r="H177" i="30"/>
  <c r="AR177" i="30" s="1"/>
  <c r="H179" i="30"/>
  <c r="AR179" i="30" s="1"/>
  <c r="H181" i="30"/>
  <c r="AR181" i="30" s="1"/>
  <c r="H183" i="30"/>
  <c r="AR183" i="30" s="1"/>
  <c r="H184" i="30"/>
  <c r="AR184" i="30" s="1"/>
  <c r="H186" i="30"/>
  <c r="AR186" i="30" s="1"/>
  <c r="H198" i="30"/>
  <c r="AR198" i="30" s="1"/>
  <c r="H200" i="30"/>
  <c r="AR200" i="30" s="1"/>
  <c r="H202" i="30"/>
  <c r="AR202" i="30" s="1"/>
  <c r="H204" i="30"/>
  <c r="AR204" i="30" s="1"/>
  <c r="H206" i="30"/>
  <c r="AR206" i="30" s="1"/>
  <c r="H207" i="30"/>
  <c r="AR207" i="30" s="1"/>
  <c r="H209" i="30"/>
  <c r="AR209" i="30" s="1"/>
  <c r="H221" i="30"/>
  <c r="AR221" i="30" s="1"/>
  <c r="H223" i="30"/>
  <c r="BB223" i="30" s="1"/>
  <c r="H225" i="30"/>
  <c r="BF225" i="30" s="1"/>
  <c r="H227" i="30"/>
  <c r="BB227" i="30" s="1"/>
  <c r="H229" i="30"/>
  <c r="AR229" i="30" s="1"/>
  <c r="H230" i="30"/>
  <c r="H232" i="30"/>
  <c r="AR232" i="30" s="1"/>
  <c r="H244" i="30"/>
  <c r="AR244" i="30" s="1"/>
  <c r="H246" i="30"/>
  <c r="AR246" i="30" s="1"/>
  <c r="H248" i="30"/>
  <c r="AR248" i="30" s="1"/>
  <c r="H250" i="30"/>
  <c r="AR250" i="30" s="1"/>
  <c r="H252" i="30"/>
  <c r="AR252" i="30" s="1"/>
  <c r="H253" i="30"/>
  <c r="AR253" i="30" s="1"/>
  <c r="H255" i="30"/>
  <c r="AR255" i="30" s="1"/>
  <c r="H137" i="30"/>
  <c r="AR137" i="30" s="1"/>
  <c r="H139" i="30"/>
  <c r="AR139" i="30" s="1"/>
  <c r="H155" i="30"/>
  <c r="AR155" i="30" s="1"/>
  <c r="H157" i="30"/>
  <c r="AR157" i="30" s="1"/>
  <c r="H162" i="30"/>
  <c r="AR162" i="30" s="1"/>
  <c r="H180" i="30"/>
  <c r="AR180" i="30" s="1"/>
  <c r="H187" i="30"/>
  <c r="AR187" i="30" s="1"/>
  <c r="H199" i="30"/>
  <c r="AR199" i="30" s="1"/>
  <c r="H208" i="30"/>
  <c r="AR208" i="30" s="1"/>
  <c r="H210" i="30"/>
  <c r="AR210" i="30" s="1"/>
  <c r="H226" i="30"/>
  <c r="AR226" i="30" s="1"/>
  <c r="H233" i="30"/>
  <c r="BF233" i="30" s="1"/>
  <c r="H245" i="30"/>
  <c r="AR245" i="30" s="1"/>
  <c r="AY116" i="30" l="1"/>
  <c r="BD92" i="30"/>
  <c r="AV116" i="30"/>
  <c r="AX114" i="30"/>
  <c r="BE116" i="30"/>
  <c r="BC114" i="30"/>
  <c r="AX92" i="30"/>
  <c r="BB40" i="30"/>
  <c r="BD233" i="30"/>
  <c r="AV229" i="30"/>
  <c r="BE229" i="30"/>
  <c r="BF229" i="30"/>
  <c r="BD66" i="30"/>
  <c r="AX66" i="30"/>
  <c r="BD62" i="30"/>
  <c r="BA116" i="30"/>
  <c r="BF116" i="30"/>
  <c r="BD116" i="30"/>
  <c r="BA114" i="30"/>
  <c r="BE92" i="30"/>
  <c r="AY92" i="30"/>
  <c r="AY40" i="30"/>
  <c r="AW40" i="30"/>
  <c r="AW84" i="30"/>
  <c r="BF231" i="30"/>
  <c r="AZ229" i="30"/>
  <c r="BB225" i="30"/>
  <c r="AY66" i="30"/>
  <c r="AW66" i="30"/>
  <c r="BB66" i="30"/>
  <c r="AW62" i="30"/>
  <c r="AX233" i="30"/>
  <c r="BD231" i="30"/>
  <c r="AW229" i="30"/>
  <c r="AX229" i="30"/>
  <c r="BC225" i="30"/>
  <c r="BC66" i="30"/>
  <c r="BA66" i="30"/>
  <c r="AY62" i="30"/>
  <c r="AY108" i="30"/>
  <c r="AX84" i="30"/>
  <c r="BA231" i="30"/>
  <c r="BC229" i="30"/>
  <c r="BA229" i="30"/>
  <c r="BB229" i="30"/>
  <c r="BA225" i="30"/>
  <c r="AZ223" i="30"/>
  <c r="AV66" i="30"/>
  <c r="BC62" i="30"/>
  <c r="AX62" i="30"/>
  <c r="BB116" i="30"/>
  <c r="AZ116" i="30"/>
  <c r="AW114" i="30"/>
  <c r="BB114" i="30"/>
  <c r="AW92" i="30"/>
  <c r="BF92" i="30"/>
  <c r="BF40" i="30"/>
  <c r="AV40" i="30"/>
  <c r="BD108" i="30"/>
  <c r="BC84" i="30"/>
  <c r="Q231" i="30"/>
  <c r="BE231" i="30"/>
  <c r="AY231" i="30"/>
  <c r="O231" i="30" s="1"/>
  <c r="AV227" i="30"/>
  <c r="AV225" i="30"/>
  <c r="BE225" i="30"/>
  <c r="C263" i="30"/>
  <c r="AM267" i="30"/>
  <c r="J148" i="30"/>
  <c r="AT152" i="30"/>
  <c r="C79" i="30"/>
  <c r="AM83" i="30"/>
  <c r="G33" i="30"/>
  <c r="AQ37" i="30"/>
  <c r="D148" i="30"/>
  <c r="AN152" i="30"/>
  <c r="I33" i="30"/>
  <c r="AS37" i="30"/>
  <c r="I194" i="30"/>
  <c r="AS198" i="30"/>
  <c r="G125" i="30"/>
  <c r="AQ129" i="30"/>
  <c r="J79" i="30"/>
  <c r="AT83" i="30"/>
  <c r="F56" i="30"/>
  <c r="AP60" i="30"/>
  <c r="D217" i="30"/>
  <c r="AN221" i="30"/>
  <c r="AY227" i="30"/>
  <c r="AR225" i="30"/>
  <c r="BD225" i="30"/>
  <c r="AY225" i="30"/>
  <c r="G194" i="30"/>
  <c r="AQ198" i="30"/>
  <c r="E125" i="30"/>
  <c r="AO129" i="30"/>
  <c r="D79" i="30"/>
  <c r="AN83" i="30"/>
  <c r="D33" i="30"/>
  <c r="AN37" i="30"/>
  <c r="J102" i="30"/>
  <c r="AT106" i="30"/>
  <c r="F263" i="30"/>
  <c r="AP267" i="30"/>
  <c r="H102" i="30"/>
  <c r="AR106" i="30"/>
  <c r="AR233" i="30"/>
  <c r="BB233" i="30"/>
  <c r="AW233" i="30"/>
  <c r="AV233" i="30"/>
  <c r="J194" i="30"/>
  <c r="C217" i="30"/>
  <c r="AM221" i="30"/>
  <c r="C33" i="30"/>
  <c r="AM37" i="30"/>
  <c r="J125" i="30"/>
  <c r="AT129" i="30"/>
  <c r="I56" i="30"/>
  <c r="AS60" i="30"/>
  <c r="E263" i="30"/>
  <c r="AO267" i="30"/>
  <c r="E217" i="30"/>
  <c r="AO221" i="30"/>
  <c r="E148" i="30"/>
  <c r="AO152" i="30"/>
  <c r="F79" i="30"/>
  <c r="AP83" i="30"/>
  <c r="B56" i="30"/>
  <c r="BD60" i="30"/>
  <c r="AZ60" i="30"/>
  <c r="AV60" i="30"/>
  <c r="BC60" i="30"/>
  <c r="AY60" i="30"/>
  <c r="BF60" i="30"/>
  <c r="BB60" i="30"/>
  <c r="AX60" i="30"/>
  <c r="AL60" i="30"/>
  <c r="BE60" i="30"/>
  <c r="BA60" i="30"/>
  <c r="AW60" i="30"/>
  <c r="D263" i="30"/>
  <c r="AN267" i="30"/>
  <c r="I79" i="30"/>
  <c r="AS83" i="30"/>
  <c r="BA233" i="30"/>
  <c r="AY233" i="30"/>
  <c r="AM232" i="30"/>
  <c r="BC232" i="30"/>
  <c r="AX232" i="30"/>
  <c r="AW232" i="30"/>
  <c r="AY232" i="30"/>
  <c r="BD232" i="30"/>
  <c r="BF232" i="30"/>
  <c r="BE232" i="30"/>
  <c r="AZ232" i="30"/>
  <c r="BB232" i="30"/>
  <c r="BA232" i="30"/>
  <c r="AV232" i="30"/>
  <c r="AM224" i="30"/>
  <c r="BC224" i="30"/>
  <c r="AX224" i="30"/>
  <c r="AW224" i="30"/>
  <c r="AY224" i="30"/>
  <c r="AV224" i="30"/>
  <c r="BF224" i="30"/>
  <c r="BE224" i="30"/>
  <c r="AZ224" i="30"/>
  <c r="BB224" i="30"/>
  <c r="BA224" i="30"/>
  <c r="BD224" i="30"/>
  <c r="AR227" i="30"/>
  <c r="BC227" i="30"/>
  <c r="AX227" i="30"/>
  <c r="BE227" i="30"/>
  <c r="G217" i="30"/>
  <c r="AQ221" i="30"/>
  <c r="B148" i="30"/>
  <c r="BF152" i="30"/>
  <c r="BB152" i="30"/>
  <c r="AX152" i="30"/>
  <c r="AL152" i="30"/>
  <c r="BE152" i="30"/>
  <c r="BA152" i="30"/>
  <c r="AW152" i="30"/>
  <c r="BD152" i="30"/>
  <c r="AZ152" i="30"/>
  <c r="AV152" i="30"/>
  <c r="BC152" i="30"/>
  <c r="AY152" i="30"/>
  <c r="J33" i="30"/>
  <c r="AT37" i="30"/>
  <c r="E79" i="30"/>
  <c r="AO83" i="30"/>
  <c r="I263" i="30"/>
  <c r="AS267" i="30"/>
  <c r="I217" i="30"/>
  <c r="AS221" i="30"/>
  <c r="I148" i="30"/>
  <c r="AS152" i="30"/>
  <c r="G102" i="30"/>
  <c r="AQ106" i="30"/>
  <c r="B79" i="30"/>
  <c r="BD83" i="30"/>
  <c r="AZ83" i="30"/>
  <c r="AV83" i="30"/>
  <c r="BC83" i="30"/>
  <c r="AY83" i="30"/>
  <c r="BF83" i="30"/>
  <c r="BB83" i="30"/>
  <c r="AX83" i="30"/>
  <c r="AL83" i="30"/>
  <c r="BA83" i="30"/>
  <c r="AW83" i="30"/>
  <c r="BE83" i="30"/>
  <c r="B33" i="30"/>
  <c r="BD37" i="30"/>
  <c r="AZ37" i="30"/>
  <c r="AV37" i="30"/>
  <c r="BC37" i="30"/>
  <c r="AY37" i="30"/>
  <c r="BE37" i="30"/>
  <c r="AW37" i="30"/>
  <c r="BF37" i="30"/>
  <c r="BB37" i="30"/>
  <c r="AX37" i="30"/>
  <c r="AL37" i="30"/>
  <c r="BA37" i="30"/>
  <c r="F102" i="30"/>
  <c r="AP106" i="30"/>
  <c r="AW227" i="30"/>
  <c r="AR231" i="30"/>
  <c r="BC231" i="30"/>
  <c r="S231" i="30" s="1"/>
  <c r="T231" i="30" s="1"/>
  <c r="U231" i="30" s="1"/>
  <c r="V231" i="30" s="1"/>
  <c r="AX231" i="30"/>
  <c r="N231" i="30" s="1"/>
  <c r="AW231" i="30"/>
  <c r="M231" i="30" s="1"/>
  <c r="C148" i="30"/>
  <c r="AM152" i="30"/>
  <c r="E102" i="30"/>
  <c r="AO106" i="30"/>
  <c r="D56" i="30"/>
  <c r="AN60" i="30"/>
  <c r="H263" i="30"/>
  <c r="AR267" i="30"/>
  <c r="E56" i="30"/>
  <c r="AO60" i="30"/>
  <c r="F217" i="30"/>
  <c r="AP221" i="30"/>
  <c r="B194" i="30"/>
  <c r="BF198" i="30"/>
  <c r="BB198" i="30"/>
  <c r="AX198" i="30"/>
  <c r="AL198" i="30"/>
  <c r="BE198" i="30"/>
  <c r="BA198" i="30"/>
  <c r="AW198" i="30"/>
  <c r="BD198" i="30"/>
  <c r="AZ198" i="30"/>
  <c r="AV198" i="30"/>
  <c r="AY198" i="30"/>
  <c r="BC198" i="30"/>
  <c r="C56" i="30"/>
  <c r="AM60" i="30"/>
  <c r="AR230" i="30"/>
  <c r="BA230" i="30"/>
  <c r="AV230" i="30"/>
  <c r="BB230" i="30"/>
  <c r="AR223" i="30"/>
  <c r="BD223" i="30"/>
  <c r="AY223" i="30"/>
  <c r="G263" i="30"/>
  <c r="AQ267" i="30"/>
  <c r="F148" i="30"/>
  <c r="AP152" i="30"/>
  <c r="G79" i="30"/>
  <c r="AQ83" i="30"/>
  <c r="D194" i="30"/>
  <c r="AN198" i="30"/>
  <c r="E33" i="30"/>
  <c r="AO37" i="30"/>
  <c r="E194" i="30"/>
  <c r="AO198" i="30"/>
  <c r="C125" i="30"/>
  <c r="AM129" i="30"/>
  <c r="C102" i="30"/>
  <c r="AM106" i="30"/>
  <c r="J56" i="30"/>
  <c r="AT60" i="30"/>
  <c r="B125" i="30"/>
  <c r="BF129" i="30"/>
  <c r="BB129" i="30"/>
  <c r="AX129" i="30"/>
  <c r="AL129" i="30"/>
  <c r="BE129" i="30"/>
  <c r="BA129" i="30"/>
  <c r="AW129" i="30"/>
  <c r="BD129" i="30"/>
  <c r="AZ129" i="30"/>
  <c r="AV129" i="30"/>
  <c r="BC129" i="30"/>
  <c r="AY129" i="30"/>
  <c r="R229" i="30"/>
  <c r="Q229" i="30"/>
  <c r="P229" i="30"/>
  <c r="M229" i="30"/>
  <c r="N229" i="30"/>
  <c r="S229" i="30"/>
  <c r="AZ227" i="30"/>
  <c r="AZ225" i="30"/>
  <c r="AW223" i="30"/>
  <c r="BF223" i="30"/>
  <c r="BC209" i="30"/>
  <c r="AY209" i="30"/>
  <c r="BF209" i="30"/>
  <c r="BB209" i="30"/>
  <c r="AX209" i="30"/>
  <c r="AL209" i="30"/>
  <c r="BE209" i="30"/>
  <c r="BA209" i="30"/>
  <c r="AW209" i="30"/>
  <c r="BD209" i="30"/>
  <c r="AZ209" i="30"/>
  <c r="AV209" i="30"/>
  <c r="BC205" i="30"/>
  <c r="AY205" i="30"/>
  <c r="BF205" i="30"/>
  <c r="BB205" i="30"/>
  <c r="AX205" i="30"/>
  <c r="AL205" i="30"/>
  <c r="BE205" i="30"/>
  <c r="BA205" i="30"/>
  <c r="AW205" i="30"/>
  <c r="AV205" i="30"/>
  <c r="AZ205" i="30"/>
  <c r="BD205" i="30"/>
  <c r="BC201" i="30"/>
  <c r="AY201" i="30"/>
  <c r="BF201" i="30"/>
  <c r="BB201" i="30"/>
  <c r="AX201" i="30"/>
  <c r="AL201" i="30"/>
  <c r="BE201" i="30"/>
  <c r="BA201" i="30"/>
  <c r="AW201" i="30"/>
  <c r="AZ201" i="30"/>
  <c r="AV201" i="30"/>
  <c r="BD201" i="30"/>
  <c r="BC163" i="30"/>
  <c r="AY163" i="30"/>
  <c r="BF163" i="30"/>
  <c r="BB163" i="30"/>
  <c r="AX163" i="30"/>
  <c r="AL163" i="30"/>
  <c r="BE163" i="30"/>
  <c r="BA163" i="30"/>
  <c r="AW163" i="30"/>
  <c r="AV163" i="30"/>
  <c r="AZ163" i="30"/>
  <c r="BD163" i="30"/>
  <c r="BC159" i="30"/>
  <c r="AY159" i="30"/>
  <c r="BF159" i="30"/>
  <c r="BB159" i="30"/>
  <c r="AX159" i="30"/>
  <c r="AL159" i="30"/>
  <c r="BE159" i="30"/>
  <c r="BA159" i="30"/>
  <c r="AW159" i="30"/>
  <c r="AZ159" i="30"/>
  <c r="AV159" i="30"/>
  <c r="BD159" i="30"/>
  <c r="BC155" i="30"/>
  <c r="AY155" i="30"/>
  <c r="BF155" i="30"/>
  <c r="BB155" i="30"/>
  <c r="AX155" i="30"/>
  <c r="AL155" i="30"/>
  <c r="BE155" i="30"/>
  <c r="BA155" i="30"/>
  <c r="AW155" i="30"/>
  <c r="BD155" i="30"/>
  <c r="AZ155" i="30"/>
  <c r="AV155" i="30"/>
  <c r="BF141" i="30"/>
  <c r="BB141" i="30"/>
  <c r="AX141" i="30"/>
  <c r="AL141" i="30"/>
  <c r="BE141" i="30"/>
  <c r="BA141" i="30"/>
  <c r="AW141" i="30"/>
  <c r="BD141" i="30"/>
  <c r="AZ141" i="30"/>
  <c r="AV141" i="30"/>
  <c r="BC141" i="30"/>
  <c r="AY141" i="30"/>
  <c r="BF137" i="30"/>
  <c r="BB137" i="30"/>
  <c r="AX137" i="30"/>
  <c r="AL137" i="30"/>
  <c r="BE137" i="30"/>
  <c r="BA137" i="30"/>
  <c r="AW137" i="30"/>
  <c r="BD137" i="30"/>
  <c r="AZ137" i="30"/>
  <c r="AV137" i="30"/>
  <c r="AY137" i="30"/>
  <c r="BC137" i="30"/>
  <c r="BF133" i="30"/>
  <c r="BB133" i="30"/>
  <c r="AX133" i="30"/>
  <c r="AL133" i="30"/>
  <c r="BE133" i="30"/>
  <c r="BA133" i="30"/>
  <c r="AW133" i="30"/>
  <c r="BD133" i="30"/>
  <c r="AZ133" i="30"/>
  <c r="AV133" i="30"/>
  <c r="BC133" i="30"/>
  <c r="AY133" i="30"/>
  <c r="AZ233" i="30"/>
  <c r="BE233" i="30"/>
  <c r="BC233" i="30"/>
  <c r="BB231" i="30"/>
  <c r="R231" i="30" s="1"/>
  <c r="AZ231" i="30"/>
  <c r="P231" i="30" s="1"/>
  <c r="BA227" i="30"/>
  <c r="BF227" i="30"/>
  <c r="BD227" i="30"/>
  <c r="AW225" i="30"/>
  <c r="AX225" i="30"/>
  <c r="BA223" i="30"/>
  <c r="AV223" i="30"/>
  <c r="AN72" i="30"/>
  <c r="AZ72" i="30"/>
  <c r="BF72" i="30"/>
  <c r="BE72" i="30"/>
  <c r="AV72" i="30"/>
  <c r="BB72" i="30"/>
  <c r="BA72" i="30"/>
  <c r="BE207" i="30"/>
  <c r="BA207" i="30"/>
  <c r="AW207" i="30"/>
  <c r="BD207" i="30"/>
  <c r="AZ207" i="30"/>
  <c r="AV207" i="30"/>
  <c r="BC207" i="30"/>
  <c r="AY207" i="30"/>
  <c r="BB207" i="30"/>
  <c r="AL207" i="30"/>
  <c r="AX207" i="30"/>
  <c r="BF207" i="30"/>
  <c r="BE203" i="30"/>
  <c r="BA203" i="30"/>
  <c r="AW203" i="30"/>
  <c r="BD203" i="30"/>
  <c r="AZ203" i="30"/>
  <c r="AV203" i="30"/>
  <c r="BC203" i="30"/>
  <c r="AY203" i="30"/>
  <c r="BF203" i="30"/>
  <c r="BB203" i="30"/>
  <c r="AL203" i="30"/>
  <c r="AX203" i="30"/>
  <c r="BE199" i="30"/>
  <c r="BA199" i="30"/>
  <c r="AW199" i="30"/>
  <c r="BD199" i="30"/>
  <c r="AZ199" i="30"/>
  <c r="AV199" i="30"/>
  <c r="BC199" i="30"/>
  <c r="AY199" i="30"/>
  <c r="BF199" i="30"/>
  <c r="AX199" i="30"/>
  <c r="BB199" i="30"/>
  <c r="AL199" i="30"/>
  <c r="BE161" i="30"/>
  <c r="BA161" i="30"/>
  <c r="AW161" i="30"/>
  <c r="BD161" i="30"/>
  <c r="AZ161" i="30"/>
  <c r="AV161" i="30"/>
  <c r="BC161" i="30"/>
  <c r="AY161" i="30"/>
  <c r="BF161" i="30"/>
  <c r="BB161" i="30"/>
  <c r="AL161" i="30"/>
  <c r="AX161" i="30"/>
  <c r="BE157" i="30"/>
  <c r="BA157" i="30"/>
  <c r="AW157" i="30"/>
  <c r="BD157" i="30"/>
  <c r="AZ157" i="30"/>
  <c r="AV157" i="30"/>
  <c r="BC157" i="30"/>
  <c r="AY157" i="30"/>
  <c r="BF157" i="30"/>
  <c r="BB157" i="30"/>
  <c r="AL157" i="30"/>
  <c r="AX157" i="30"/>
  <c r="BE153" i="30"/>
  <c r="BA153" i="30"/>
  <c r="AW153" i="30"/>
  <c r="BD153" i="30"/>
  <c r="AZ153" i="30"/>
  <c r="AV153" i="30"/>
  <c r="BC153" i="30"/>
  <c r="AY153" i="30"/>
  <c r="AX153" i="30"/>
  <c r="BB153" i="30"/>
  <c r="BF153" i="30"/>
  <c r="AL153" i="30"/>
  <c r="BD139" i="30"/>
  <c r="AZ139" i="30"/>
  <c r="AV139" i="30"/>
  <c r="BC139" i="30"/>
  <c r="AY139" i="30"/>
  <c r="BF139" i="30"/>
  <c r="BB139" i="30"/>
  <c r="AX139" i="30"/>
  <c r="AL139" i="30"/>
  <c r="BE139" i="30"/>
  <c r="BA139" i="30"/>
  <c r="AW139" i="30"/>
  <c r="BD135" i="30"/>
  <c r="AZ135" i="30"/>
  <c r="AV135" i="30"/>
  <c r="BC135" i="30"/>
  <c r="AY135" i="30"/>
  <c r="BF135" i="30"/>
  <c r="BB135" i="30"/>
  <c r="AX135" i="30"/>
  <c r="AL135" i="30"/>
  <c r="BE135" i="30"/>
  <c r="BA135" i="30"/>
  <c r="AW135" i="30"/>
  <c r="BD131" i="30"/>
  <c r="AZ131" i="30"/>
  <c r="AV131" i="30"/>
  <c r="BC131" i="30"/>
  <c r="AY131" i="30"/>
  <c r="BF131" i="30"/>
  <c r="BB131" i="30"/>
  <c r="AX131" i="30"/>
  <c r="AL131" i="30"/>
  <c r="AW131" i="30"/>
  <c r="BA131" i="30"/>
  <c r="BE131" i="30"/>
  <c r="AY71" i="30"/>
  <c r="BD71" i="30"/>
  <c r="AX63" i="30"/>
  <c r="AY63" i="30"/>
  <c r="BD63" i="30"/>
  <c r="AW45" i="30"/>
  <c r="BB45" i="30"/>
  <c r="AV45" i="30"/>
  <c r="AW112" i="30"/>
  <c r="BF112" i="30"/>
  <c r="AZ112" i="30"/>
  <c r="AV62" i="30"/>
  <c r="BA62" i="30"/>
  <c r="BB62" i="30"/>
  <c r="BF160" i="30"/>
  <c r="BB160" i="30"/>
  <c r="AX160" i="30"/>
  <c r="AL160" i="30"/>
  <c r="BE160" i="30"/>
  <c r="BA160" i="30"/>
  <c r="AW160" i="30"/>
  <c r="BD160" i="30"/>
  <c r="AZ160" i="30"/>
  <c r="AV160" i="30"/>
  <c r="BC160" i="30"/>
  <c r="AY160" i="30"/>
  <c r="BC132" i="30"/>
  <c r="AY132" i="30"/>
  <c r="BF132" i="30"/>
  <c r="BB132" i="30"/>
  <c r="AX132" i="30"/>
  <c r="AL132" i="30"/>
  <c r="BE132" i="30"/>
  <c r="BA132" i="30"/>
  <c r="AW132" i="30"/>
  <c r="BD132" i="30"/>
  <c r="AZ132" i="30"/>
  <c r="AV132" i="30"/>
  <c r="AZ114" i="30"/>
  <c r="BE114" i="30"/>
  <c r="BF114" i="30"/>
  <c r="BF94" i="30"/>
  <c r="AZ94" i="30"/>
  <c r="BE94" i="30"/>
  <c r="AW88" i="30"/>
  <c r="AX88" i="30"/>
  <c r="BC88" i="30"/>
  <c r="BB86" i="30"/>
  <c r="AZ86" i="30"/>
  <c r="BE86" i="30"/>
  <c r="AY72" i="30"/>
  <c r="BD72" i="30"/>
  <c r="AZ70" i="30"/>
  <c r="BE70" i="30"/>
  <c r="BF70" i="30"/>
  <c r="AW46" i="30"/>
  <c r="AX46" i="30"/>
  <c r="BC46" i="30"/>
  <c r="BC40" i="30"/>
  <c r="AZ40" i="30"/>
  <c r="BE40" i="30"/>
  <c r="BA38" i="30"/>
  <c r="AX38" i="30"/>
  <c r="BC38" i="30"/>
  <c r="BF230" i="30"/>
  <c r="AY230" i="30"/>
  <c r="BD230" i="30"/>
  <c r="AV228" i="30"/>
  <c r="BA228" i="30"/>
  <c r="BB228" i="30"/>
  <c r="BF226" i="30"/>
  <c r="AY226" i="30"/>
  <c r="BD226" i="30"/>
  <c r="AX222" i="30"/>
  <c r="AY222" i="30"/>
  <c r="BD222" i="30"/>
  <c r="BE138" i="30"/>
  <c r="BA138" i="30"/>
  <c r="AW138" i="30"/>
  <c r="BD138" i="30"/>
  <c r="AZ138" i="30"/>
  <c r="AV138" i="30"/>
  <c r="BC138" i="30"/>
  <c r="AY138" i="30"/>
  <c r="BF138" i="30"/>
  <c r="BB138" i="30"/>
  <c r="AL138" i="30"/>
  <c r="AX138" i="30"/>
  <c r="AY118" i="30"/>
  <c r="AW118" i="30"/>
  <c r="AX118" i="30"/>
  <c r="BC110" i="30"/>
  <c r="AW110" i="30"/>
  <c r="AX110" i="30"/>
  <c r="AW108" i="30"/>
  <c r="BB108" i="30"/>
  <c r="AV108" i="30"/>
  <c r="BD84" i="30"/>
  <c r="BE84" i="30"/>
  <c r="BF84" i="30"/>
  <c r="BA68" i="30"/>
  <c r="BB68" i="30"/>
  <c r="AV68" i="30"/>
  <c r="AW64" i="30"/>
  <c r="BB64" i="30"/>
  <c r="AV64" i="30"/>
  <c r="AY44" i="30"/>
  <c r="AW44" i="30"/>
  <c r="BD44" i="30"/>
  <c r="AY24" i="30"/>
  <c r="BC24" i="30"/>
  <c r="AZ24" i="30"/>
  <c r="BD24" i="30"/>
  <c r="AV24" i="30"/>
  <c r="AX24" i="30"/>
  <c r="BB24" i="30"/>
  <c r="BF24" i="30"/>
  <c r="AW24" i="30"/>
  <c r="BA24" i="30"/>
  <c r="BE24" i="30"/>
  <c r="C194" i="30"/>
  <c r="AM198" i="30"/>
  <c r="G148" i="30"/>
  <c r="AQ152" i="30"/>
  <c r="I125" i="30"/>
  <c r="AS129" i="30"/>
  <c r="I102" i="30"/>
  <c r="AS106" i="30"/>
  <c r="H79" i="30"/>
  <c r="AR83" i="30"/>
  <c r="H56" i="30"/>
  <c r="AR60" i="30"/>
  <c r="H33" i="30"/>
  <c r="AR37" i="30"/>
  <c r="F33" i="30"/>
  <c r="AP37" i="30"/>
  <c r="F125" i="30"/>
  <c r="AP129" i="30"/>
  <c r="BF106" i="30"/>
  <c r="BB106" i="30"/>
  <c r="AX106" i="30"/>
  <c r="AL106" i="30"/>
  <c r="BE106" i="30"/>
  <c r="BA106" i="30"/>
  <c r="AW106" i="30"/>
  <c r="BD106" i="30"/>
  <c r="AZ106" i="30"/>
  <c r="AV106" i="30"/>
  <c r="BC106" i="30"/>
  <c r="AY106" i="30"/>
  <c r="J263" i="30"/>
  <c r="AT267" i="30"/>
  <c r="B263" i="30"/>
  <c r="BF267" i="30"/>
  <c r="BF264" i="30" s="1"/>
  <c r="BB267" i="30"/>
  <c r="BB264" i="30" s="1"/>
  <c r="AX267" i="30"/>
  <c r="AX264" i="30" s="1"/>
  <c r="AL267" i="30"/>
  <c r="BE267" i="30"/>
  <c r="BE264" i="30" s="1"/>
  <c r="BA267" i="30"/>
  <c r="BA264" i="30" s="1"/>
  <c r="AW267" i="30"/>
  <c r="AW264" i="30" s="1"/>
  <c r="BD267" i="30"/>
  <c r="BD264" i="30" s="1"/>
  <c r="AZ267" i="30"/>
  <c r="AZ264" i="30" s="1"/>
  <c r="AV267" i="30"/>
  <c r="AV264" i="30" s="1"/>
  <c r="BC267" i="30"/>
  <c r="BC264" i="30" s="1"/>
  <c r="AY267" i="30"/>
  <c r="AY264" i="30" s="1"/>
  <c r="J217" i="30"/>
  <c r="AT221" i="30"/>
  <c r="B217" i="30"/>
  <c r="BF221" i="30"/>
  <c r="BB221" i="30"/>
  <c r="AX221" i="30"/>
  <c r="AL221" i="30"/>
  <c r="BE221" i="30"/>
  <c r="BA221" i="30"/>
  <c r="AW221" i="30"/>
  <c r="BD221" i="30"/>
  <c r="AZ221" i="30"/>
  <c r="AV221" i="30"/>
  <c r="AY221" i="30"/>
  <c r="BC221" i="30"/>
  <c r="F194" i="30"/>
  <c r="AP198" i="30"/>
  <c r="D125" i="30"/>
  <c r="AN129" i="30"/>
  <c r="G56" i="30"/>
  <c r="AQ60" i="30"/>
  <c r="AY229" i="30"/>
  <c r="O229" i="30" s="1"/>
  <c r="BD229" i="30"/>
  <c r="BE223" i="30"/>
  <c r="AX223" i="30"/>
  <c r="BC223" i="30"/>
  <c r="AW117" i="30"/>
  <c r="AX117" i="30"/>
  <c r="BC117" i="30"/>
  <c r="AW113" i="30"/>
  <c r="AX113" i="30"/>
  <c r="BC113" i="30"/>
  <c r="AZ93" i="30"/>
  <c r="BE93" i="30"/>
  <c r="BF93" i="30"/>
  <c r="AY87" i="30"/>
  <c r="BD87" i="30"/>
  <c r="BF71" i="30"/>
  <c r="BC71" i="30"/>
  <c r="AW71" i="30"/>
  <c r="AX67" i="30"/>
  <c r="BC67" i="30"/>
  <c r="AW67" i="30"/>
  <c r="AW65" i="30"/>
  <c r="AX65" i="30"/>
  <c r="BC65" i="30"/>
  <c r="BC63" i="30"/>
  <c r="AW63" i="30"/>
  <c r="BA45" i="30"/>
  <c r="BF45" i="30"/>
  <c r="AZ45" i="30"/>
  <c r="AZ43" i="30"/>
  <c r="BA43" i="30"/>
  <c r="BB43" i="30"/>
  <c r="BE130" i="30"/>
  <c r="BA130" i="30"/>
  <c r="AW130" i="30"/>
  <c r="BD130" i="30"/>
  <c r="AZ130" i="30"/>
  <c r="AV130" i="30"/>
  <c r="BC130" i="30"/>
  <c r="AY130" i="30"/>
  <c r="BB130" i="30"/>
  <c r="AL130" i="30"/>
  <c r="AX130" i="30"/>
  <c r="BF130" i="30"/>
  <c r="AY112" i="30"/>
  <c r="BD112" i="30"/>
  <c r="AX90" i="30"/>
  <c r="AZ90" i="30"/>
  <c r="BE90" i="30"/>
  <c r="AZ66" i="30"/>
  <c r="BE66" i="30"/>
  <c r="BF66" i="30"/>
  <c r="AZ62" i="30"/>
  <c r="BE62" i="30"/>
  <c r="BF62" i="30"/>
  <c r="BB48" i="30"/>
  <c r="AZ48" i="30"/>
  <c r="BE48" i="30"/>
  <c r="AW116" i="30"/>
  <c r="AX116" i="30"/>
  <c r="BC116" i="30"/>
  <c r="AY114" i="30"/>
  <c r="BD114" i="30"/>
  <c r="AX94" i="30"/>
  <c r="AY94" i="30"/>
  <c r="BD94" i="30"/>
  <c r="AV92" i="30"/>
  <c r="BA92" i="30"/>
  <c r="BB92" i="30"/>
  <c r="AZ88" i="30"/>
  <c r="BA88" i="30"/>
  <c r="BB88" i="30"/>
  <c r="BF86" i="30"/>
  <c r="AY86" i="30"/>
  <c r="BD86" i="30"/>
  <c r="AW72" i="30"/>
  <c r="AX72" i="30"/>
  <c r="BC72" i="30"/>
  <c r="AY70" i="30"/>
  <c r="BD70" i="30"/>
  <c r="AZ46" i="30"/>
  <c r="BA46" i="30"/>
  <c r="BB46" i="30"/>
  <c r="AX40" i="30"/>
  <c r="BD40" i="30"/>
  <c r="AV38" i="30"/>
  <c r="BE38" i="30"/>
  <c r="BB38" i="30"/>
  <c r="BC230" i="30"/>
  <c r="AW230" i="30"/>
  <c r="AZ228" i="30"/>
  <c r="BE228" i="30"/>
  <c r="BF228" i="30"/>
  <c r="AX226" i="30"/>
  <c r="BC226" i="30"/>
  <c r="AW226" i="30"/>
  <c r="BC222" i="30"/>
  <c r="AW222" i="30"/>
  <c r="BF210" i="30"/>
  <c r="BB210" i="30"/>
  <c r="AX210" i="30"/>
  <c r="AL210" i="30"/>
  <c r="BE210" i="30"/>
  <c r="BA210" i="30"/>
  <c r="AW210" i="30"/>
  <c r="BD210" i="30"/>
  <c r="AZ210" i="30"/>
  <c r="AV210" i="30"/>
  <c r="BC210" i="30"/>
  <c r="AY210" i="30"/>
  <c r="BF206" i="30"/>
  <c r="BB206" i="30"/>
  <c r="AX206" i="30"/>
  <c r="AL206" i="30"/>
  <c r="BE206" i="30"/>
  <c r="BA206" i="30"/>
  <c r="AW206" i="30"/>
  <c r="BD206" i="30"/>
  <c r="AZ206" i="30"/>
  <c r="AV206" i="30"/>
  <c r="BC206" i="30"/>
  <c r="AY206" i="30"/>
  <c r="BF202" i="30"/>
  <c r="BB202" i="30"/>
  <c r="AX202" i="30"/>
  <c r="AL202" i="30"/>
  <c r="BE202" i="30"/>
  <c r="BA202" i="30"/>
  <c r="AW202" i="30"/>
  <c r="BD202" i="30"/>
  <c r="AZ202" i="30"/>
  <c r="AV202" i="30"/>
  <c r="AY202" i="30"/>
  <c r="BC202" i="30"/>
  <c r="BF156" i="30"/>
  <c r="BB156" i="30"/>
  <c r="AX156" i="30"/>
  <c r="AL156" i="30"/>
  <c r="BE156" i="30"/>
  <c r="BA156" i="30"/>
  <c r="AW156" i="30"/>
  <c r="BD156" i="30"/>
  <c r="AZ156" i="30"/>
  <c r="AV156" i="30"/>
  <c r="AY156" i="30"/>
  <c r="BC156" i="30"/>
  <c r="AV118" i="30"/>
  <c r="BA118" i="30"/>
  <c r="BB118" i="30"/>
  <c r="AV110" i="30"/>
  <c r="BA110" i="30"/>
  <c r="BB110" i="30"/>
  <c r="BA108" i="30"/>
  <c r="BF108" i="30"/>
  <c r="AZ108" i="30"/>
  <c r="AV84" i="30"/>
  <c r="AY84" i="30"/>
  <c r="AW68" i="30"/>
  <c r="BF68" i="30"/>
  <c r="AZ68" i="30"/>
  <c r="BA64" i="30"/>
  <c r="BF64" i="30"/>
  <c r="AZ64" i="30"/>
  <c r="BF44" i="30"/>
  <c r="BA44" i="30"/>
  <c r="BF164" i="30"/>
  <c r="BB164" i="30"/>
  <c r="AX164" i="30"/>
  <c r="AL164" i="30"/>
  <c r="BE164" i="30"/>
  <c r="BA164" i="30"/>
  <c r="AW164" i="30"/>
  <c r="BD164" i="30"/>
  <c r="AZ164" i="30"/>
  <c r="AV164" i="30"/>
  <c r="BC164" i="30"/>
  <c r="AY164" i="30"/>
  <c r="BD158" i="30"/>
  <c r="AZ158" i="30"/>
  <c r="AV158" i="30"/>
  <c r="BC158" i="30"/>
  <c r="AY158" i="30"/>
  <c r="BF158" i="30"/>
  <c r="BB158" i="30"/>
  <c r="AX158" i="30"/>
  <c r="AL158" i="30"/>
  <c r="BE158" i="30"/>
  <c r="BA158" i="30"/>
  <c r="AW158" i="30"/>
  <c r="BC94" i="30"/>
  <c r="AW94" i="30"/>
  <c r="AV88" i="30"/>
  <c r="BE88" i="30"/>
  <c r="BF88" i="30"/>
  <c r="AX86" i="30"/>
  <c r="BC86" i="30"/>
  <c r="AW86" i="30"/>
  <c r="AW80" i="30" s="1"/>
  <c r="BC70" i="30"/>
  <c r="AW70" i="30"/>
  <c r="AX70" i="30"/>
  <c r="BD46" i="30"/>
  <c r="BE46" i="30"/>
  <c r="BF46" i="30"/>
  <c r="BD38" i="30"/>
  <c r="AZ38" i="30"/>
  <c r="BF38" i="30"/>
  <c r="BD228" i="30"/>
  <c r="AY228" i="30"/>
  <c r="AV226" i="30"/>
  <c r="BA226" i="30"/>
  <c r="BB222" i="30"/>
  <c r="AV222" i="30"/>
  <c r="BA222" i="30"/>
  <c r="BC140" i="30"/>
  <c r="AY140" i="30"/>
  <c r="BF140" i="30"/>
  <c r="BB140" i="30"/>
  <c r="AX140" i="30"/>
  <c r="AL140" i="30"/>
  <c r="BE140" i="30"/>
  <c r="BA140" i="30"/>
  <c r="AW140" i="30"/>
  <c r="AZ140" i="30"/>
  <c r="AV140" i="30"/>
  <c r="BD140" i="30"/>
  <c r="BE134" i="30"/>
  <c r="BA134" i="30"/>
  <c r="AW134" i="30"/>
  <c r="BD134" i="30"/>
  <c r="AZ134" i="30"/>
  <c r="AV134" i="30"/>
  <c r="BC134" i="30"/>
  <c r="AY134" i="30"/>
  <c r="AX134" i="30"/>
  <c r="BB134" i="30"/>
  <c r="BF134" i="30"/>
  <c r="AL134" i="30"/>
  <c r="AZ118" i="30"/>
  <c r="BE118" i="30"/>
  <c r="BF118" i="30"/>
  <c r="AZ110" i="30"/>
  <c r="BE110" i="30"/>
  <c r="BF110" i="30"/>
  <c r="AY68" i="30"/>
  <c r="BD68" i="30"/>
  <c r="AY64" i="30"/>
  <c r="BD64" i="30"/>
  <c r="AV44" i="30"/>
  <c r="BC44" i="30"/>
  <c r="BC34" i="30" s="1"/>
  <c r="BE44" i="30"/>
  <c r="BC136" i="30"/>
  <c r="AY136" i="30"/>
  <c r="BF136" i="30"/>
  <c r="BB136" i="30"/>
  <c r="AX136" i="30"/>
  <c r="AL136" i="30"/>
  <c r="BE136" i="30"/>
  <c r="BA136" i="30"/>
  <c r="AW136" i="30"/>
  <c r="BD136" i="30"/>
  <c r="AZ136" i="30"/>
  <c r="AV136" i="30"/>
  <c r="AW57" i="30"/>
  <c r="BD200" i="30"/>
  <c r="AZ200" i="30"/>
  <c r="AV200" i="30"/>
  <c r="BC200" i="30"/>
  <c r="AY200" i="30"/>
  <c r="BF200" i="30"/>
  <c r="BB200" i="30"/>
  <c r="AX200" i="30"/>
  <c r="AL200" i="30"/>
  <c r="BE200" i="30"/>
  <c r="BA200" i="30"/>
  <c r="AW200" i="30"/>
  <c r="BB94" i="30"/>
  <c r="AV94" i="30"/>
  <c r="BA94" i="30"/>
  <c r="BD88" i="30"/>
  <c r="AY88" i="30"/>
  <c r="AV86" i="30"/>
  <c r="BA86" i="30"/>
  <c r="AV70" i="30"/>
  <c r="BA70" i="30"/>
  <c r="BB70" i="30"/>
  <c r="AV46" i="30"/>
  <c r="AY46" i="30"/>
  <c r="AW38" i="30"/>
  <c r="AY38" i="30"/>
  <c r="AX230" i="30"/>
  <c r="AZ230" i="30"/>
  <c r="BE230" i="30"/>
  <c r="AW228" i="30"/>
  <c r="AX228" i="30"/>
  <c r="BC228" i="30"/>
  <c r="BB226" i="30"/>
  <c r="AZ226" i="30"/>
  <c r="BE226" i="30"/>
  <c r="BF222" i="30"/>
  <c r="AZ222" i="30"/>
  <c r="BE222" i="30"/>
  <c r="BD208" i="30"/>
  <c r="AZ208" i="30"/>
  <c r="AV208" i="30"/>
  <c r="BC208" i="30"/>
  <c r="AY208" i="30"/>
  <c r="BF208" i="30"/>
  <c r="BB208" i="30"/>
  <c r="AX208" i="30"/>
  <c r="AL208" i="30"/>
  <c r="AW208" i="30"/>
  <c r="BA208" i="30"/>
  <c r="BE208" i="30"/>
  <c r="BD204" i="30"/>
  <c r="AZ204" i="30"/>
  <c r="AV204" i="30"/>
  <c r="BC204" i="30"/>
  <c r="AY204" i="30"/>
  <c r="BF204" i="30"/>
  <c r="BB204" i="30"/>
  <c r="AX204" i="30"/>
  <c r="AL204" i="30"/>
  <c r="BA204" i="30"/>
  <c r="AW204" i="30"/>
  <c r="BE204" i="30"/>
  <c r="BD162" i="30"/>
  <c r="AZ162" i="30"/>
  <c r="AV162" i="30"/>
  <c r="BC162" i="30"/>
  <c r="AY162" i="30"/>
  <c r="BF162" i="30"/>
  <c r="BB162" i="30"/>
  <c r="AX162" i="30"/>
  <c r="AL162" i="30"/>
  <c r="BA162" i="30"/>
  <c r="AW162" i="30"/>
  <c r="BE162" i="30"/>
  <c r="BD154" i="30"/>
  <c r="AZ154" i="30"/>
  <c r="AV154" i="30"/>
  <c r="BC154" i="30"/>
  <c r="AY154" i="30"/>
  <c r="BF154" i="30"/>
  <c r="BB154" i="30"/>
  <c r="AX154" i="30"/>
  <c r="AL154" i="30"/>
  <c r="BE154" i="30"/>
  <c r="BA154" i="30"/>
  <c r="AW154" i="30"/>
  <c r="BC118" i="30"/>
  <c r="BD118" i="30"/>
  <c r="AY110" i="30"/>
  <c r="BD110" i="30"/>
  <c r="BE108" i="30"/>
  <c r="AX108" i="30"/>
  <c r="BC108" i="30"/>
  <c r="AZ84" i="30"/>
  <c r="BA84" i="30"/>
  <c r="BA80" i="30" s="1"/>
  <c r="BB84" i="30"/>
  <c r="BE68" i="30"/>
  <c r="AX68" i="30"/>
  <c r="BC68" i="30"/>
  <c r="BE64" i="30"/>
  <c r="AX64" i="30"/>
  <c r="BC64" i="30"/>
  <c r="AX44" i="30"/>
  <c r="BB44" i="30"/>
  <c r="AZ44" i="30"/>
  <c r="G240" i="30"/>
  <c r="AQ244" i="30"/>
  <c r="D240" i="30"/>
  <c r="AN244" i="30"/>
  <c r="F240" i="30"/>
  <c r="AP244" i="30"/>
  <c r="BD253" i="30"/>
  <c r="AZ253" i="30"/>
  <c r="AV253" i="30"/>
  <c r="BC253" i="30"/>
  <c r="AY253" i="30"/>
  <c r="BF253" i="30"/>
  <c r="BB253" i="30"/>
  <c r="AX253" i="30"/>
  <c r="AL253" i="30"/>
  <c r="BE253" i="30"/>
  <c r="BA253" i="30"/>
  <c r="AW253" i="30"/>
  <c r="BD249" i="30"/>
  <c r="AZ249" i="30"/>
  <c r="AV249" i="30"/>
  <c r="BC249" i="30"/>
  <c r="AY249" i="30"/>
  <c r="BF249" i="30"/>
  <c r="BB249" i="30"/>
  <c r="AX249" i="30"/>
  <c r="AL249" i="30"/>
  <c r="BE249" i="30"/>
  <c r="BA249" i="30"/>
  <c r="AW249" i="30"/>
  <c r="BD245" i="30"/>
  <c r="AZ245" i="30"/>
  <c r="AV245" i="30"/>
  <c r="BC245" i="30"/>
  <c r="AY245" i="30"/>
  <c r="BF245" i="30"/>
  <c r="BB245" i="30"/>
  <c r="AX245" i="30"/>
  <c r="AL245" i="30"/>
  <c r="BE245" i="30"/>
  <c r="BA245" i="30"/>
  <c r="AW245" i="30"/>
  <c r="BC254" i="30"/>
  <c r="AY254" i="30"/>
  <c r="BF254" i="30"/>
  <c r="BB254" i="30"/>
  <c r="AX254" i="30"/>
  <c r="AL254" i="30"/>
  <c r="BE254" i="30"/>
  <c r="BA254" i="30"/>
  <c r="AW254" i="30"/>
  <c r="BD254" i="30"/>
  <c r="AZ254" i="30"/>
  <c r="AV254" i="30"/>
  <c r="BC250" i="30"/>
  <c r="AY250" i="30"/>
  <c r="BF250" i="30"/>
  <c r="BB250" i="30"/>
  <c r="AX250" i="30"/>
  <c r="AL250" i="30"/>
  <c r="BE250" i="30"/>
  <c r="BA250" i="30"/>
  <c r="AW250" i="30"/>
  <c r="BD250" i="30"/>
  <c r="AZ250" i="30"/>
  <c r="AV250" i="30"/>
  <c r="BC246" i="30"/>
  <c r="AY246" i="30"/>
  <c r="BF246" i="30"/>
  <c r="BB246" i="30"/>
  <c r="AX246" i="30"/>
  <c r="AL246" i="30"/>
  <c r="BE246" i="30"/>
  <c r="BA246" i="30"/>
  <c r="AW246" i="30"/>
  <c r="BD246" i="30"/>
  <c r="AZ246" i="30"/>
  <c r="AV246" i="30"/>
  <c r="I240" i="30"/>
  <c r="AS244" i="30"/>
  <c r="C240" i="30"/>
  <c r="AM244" i="30"/>
  <c r="J240" i="30"/>
  <c r="AT244" i="30"/>
  <c r="B240" i="30"/>
  <c r="BE244" i="30"/>
  <c r="BA244" i="30"/>
  <c r="AW244" i="30"/>
  <c r="BD244" i="30"/>
  <c r="AZ244" i="30"/>
  <c r="AV244" i="30"/>
  <c r="BC244" i="30"/>
  <c r="AY244" i="30"/>
  <c r="BF244" i="30"/>
  <c r="BB244" i="30"/>
  <c r="AX244" i="30"/>
  <c r="AL244" i="30"/>
  <c r="BD255" i="30"/>
  <c r="AZ255" i="30"/>
  <c r="AV255" i="30"/>
  <c r="BC255" i="30"/>
  <c r="AY255" i="30"/>
  <c r="BF255" i="30"/>
  <c r="BB255" i="30"/>
  <c r="AX255" i="30"/>
  <c r="BE255" i="30"/>
  <c r="BA255" i="30"/>
  <c r="AW255" i="30"/>
  <c r="AL255" i="30"/>
  <c r="BF251" i="30"/>
  <c r="BB251" i="30"/>
  <c r="AX251" i="30"/>
  <c r="AL251" i="30"/>
  <c r="BE251" i="30"/>
  <c r="BA251" i="30"/>
  <c r="AW251" i="30"/>
  <c r="BD251" i="30"/>
  <c r="AZ251" i="30"/>
  <c r="AV251" i="30"/>
  <c r="BC251" i="30"/>
  <c r="AY251" i="30"/>
  <c r="BF247" i="30"/>
  <c r="BB247" i="30"/>
  <c r="AX247" i="30"/>
  <c r="AL247" i="30"/>
  <c r="BE247" i="30"/>
  <c r="BA247" i="30"/>
  <c r="AW247" i="30"/>
  <c r="BD247" i="30"/>
  <c r="AZ247" i="30"/>
  <c r="AV247" i="30"/>
  <c r="BC247" i="30"/>
  <c r="AY247" i="30"/>
  <c r="BC256" i="30"/>
  <c r="AY256" i="30"/>
  <c r="BF256" i="30"/>
  <c r="BB256" i="30"/>
  <c r="AX256" i="30"/>
  <c r="AL256" i="30"/>
  <c r="BE256" i="30"/>
  <c r="BA256" i="30"/>
  <c r="AW256" i="30"/>
  <c r="BD256" i="30"/>
  <c r="AZ256" i="30"/>
  <c r="AV256" i="30"/>
  <c r="BE252" i="30"/>
  <c r="BA252" i="30"/>
  <c r="AW252" i="30"/>
  <c r="BD252" i="30"/>
  <c r="AZ252" i="30"/>
  <c r="AV252" i="30"/>
  <c r="BC252" i="30"/>
  <c r="AY252" i="30"/>
  <c r="BF252" i="30"/>
  <c r="BB252" i="30"/>
  <c r="AX252" i="30"/>
  <c r="AL252" i="30"/>
  <c r="BE248" i="30"/>
  <c r="BA248" i="30"/>
  <c r="AW248" i="30"/>
  <c r="BD248" i="30"/>
  <c r="AZ248" i="30"/>
  <c r="AV248" i="30"/>
  <c r="BC248" i="30"/>
  <c r="AY248" i="30"/>
  <c r="BF248" i="30"/>
  <c r="BB248" i="30"/>
  <c r="AX248" i="30"/>
  <c r="AL248" i="30"/>
  <c r="E240" i="30"/>
  <c r="AO244" i="30"/>
  <c r="BC186" i="30"/>
  <c r="AY186" i="30"/>
  <c r="BF186" i="30"/>
  <c r="BB186" i="30"/>
  <c r="AX186" i="30"/>
  <c r="AL186" i="30"/>
  <c r="BE186" i="30"/>
  <c r="BA186" i="30"/>
  <c r="AW186" i="30"/>
  <c r="AV186" i="30"/>
  <c r="BD186" i="30"/>
  <c r="AZ186" i="30"/>
  <c r="BF187" i="30"/>
  <c r="BB187" i="30"/>
  <c r="AX187" i="30"/>
  <c r="AL187" i="30"/>
  <c r="BE187" i="30"/>
  <c r="BA187" i="30"/>
  <c r="AW187" i="30"/>
  <c r="BD187" i="30"/>
  <c r="AZ187" i="30"/>
  <c r="AV187" i="30"/>
  <c r="BC187" i="30"/>
  <c r="AY187" i="30"/>
  <c r="BC182" i="30"/>
  <c r="AY182" i="30"/>
  <c r="BF182" i="30"/>
  <c r="BB182" i="30"/>
  <c r="AX182" i="30"/>
  <c r="AL182" i="30"/>
  <c r="BE182" i="30"/>
  <c r="BA182" i="30"/>
  <c r="AW182" i="30"/>
  <c r="AV182" i="30"/>
  <c r="BD182" i="30"/>
  <c r="AZ182" i="30"/>
  <c r="BC178" i="30"/>
  <c r="AY178" i="30"/>
  <c r="BF178" i="30"/>
  <c r="BB178" i="30"/>
  <c r="AX178" i="30"/>
  <c r="AL178" i="30"/>
  <c r="BE178" i="30"/>
  <c r="BA178" i="30"/>
  <c r="AW178" i="30"/>
  <c r="AZ178" i="30"/>
  <c r="BD178" i="30"/>
  <c r="AV178" i="30"/>
  <c r="C171" i="30"/>
  <c r="AM175" i="30"/>
  <c r="I171" i="30"/>
  <c r="AS175" i="30"/>
  <c r="BE184" i="30"/>
  <c r="BA184" i="30"/>
  <c r="AW184" i="30"/>
  <c r="BD184" i="30"/>
  <c r="AZ184" i="30"/>
  <c r="AV184" i="30"/>
  <c r="BC184" i="30"/>
  <c r="AY184" i="30"/>
  <c r="BB184" i="30"/>
  <c r="AL184" i="30"/>
  <c r="AX184" i="30"/>
  <c r="BF184" i="30"/>
  <c r="BF179" i="30"/>
  <c r="BB179" i="30"/>
  <c r="AX179" i="30"/>
  <c r="AL179" i="30"/>
  <c r="BE179" i="30"/>
  <c r="BA179" i="30"/>
  <c r="AW179" i="30"/>
  <c r="BD179" i="30"/>
  <c r="AZ179" i="30"/>
  <c r="AV179" i="30"/>
  <c r="BC179" i="30"/>
  <c r="AY179" i="30"/>
  <c r="BF175" i="30"/>
  <c r="BB175" i="30"/>
  <c r="AX175" i="30"/>
  <c r="AL175" i="30"/>
  <c r="BE175" i="30"/>
  <c r="BA175" i="30"/>
  <c r="AW175" i="30"/>
  <c r="BD175" i="30"/>
  <c r="AZ175" i="30"/>
  <c r="AV175" i="30"/>
  <c r="AY175" i="30"/>
  <c r="BC175" i="30"/>
  <c r="D171" i="30"/>
  <c r="AN175" i="30"/>
  <c r="F171" i="30"/>
  <c r="AP175" i="30"/>
  <c r="BF183" i="30"/>
  <c r="BB183" i="30"/>
  <c r="AX183" i="30"/>
  <c r="AL183" i="30"/>
  <c r="BE183" i="30"/>
  <c r="BA183" i="30"/>
  <c r="AW183" i="30"/>
  <c r="BD183" i="30"/>
  <c r="AZ183" i="30"/>
  <c r="AV183" i="30"/>
  <c r="BC183" i="30"/>
  <c r="AY183" i="30"/>
  <c r="BD185" i="30"/>
  <c r="AZ185" i="30"/>
  <c r="AV185" i="30"/>
  <c r="BC185" i="30"/>
  <c r="AY185" i="30"/>
  <c r="BF185" i="30"/>
  <c r="BB185" i="30"/>
  <c r="AX185" i="30"/>
  <c r="AL185" i="30"/>
  <c r="AW185" i="30"/>
  <c r="BE185" i="30"/>
  <c r="BA185" i="30"/>
  <c r="BE180" i="30"/>
  <c r="BA180" i="30"/>
  <c r="AW180" i="30"/>
  <c r="BD180" i="30"/>
  <c r="AZ180" i="30"/>
  <c r="AV180" i="30"/>
  <c r="BC180" i="30"/>
  <c r="AY180" i="30"/>
  <c r="BF180" i="30"/>
  <c r="BB180" i="30"/>
  <c r="AL180" i="30"/>
  <c r="AX180" i="30"/>
  <c r="BE176" i="30"/>
  <c r="BA176" i="30"/>
  <c r="AW176" i="30"/>
  <c r="BD176" i="30"/>
  <c r="AZ176" i="30"/>
  <c r="AV176" i="30"/>
  <c r="BC176" i="30"/>
  <c r="AY176" i="30"/>
  <c r="AX176" i="30"/>
  <c r="BF176" i="30"/>
  <c r="BB176" i="30"/>
  <c r="AL176" i="30"/>
  <c r="G171" i="30"/>
  <c r="AQ175" i="30"/>
  <c r="E171" i="30"/>
  <c r="AO175" i="30"/>
  <c r="BD181" i="30"/>
  <c r="AZ181" i="30"/>
  <c r="AV181" i="30"/>
  <c r="BC181" i="30"/>
  <c r="AY181" i="30"/>
  <c r="BF181" i="30"/>
  <c r="BB181" i="30"/>
  <c r="AX181" i="30"/>
  <c r="AL181" i="30"/>
  <c r="BA181" i="30"/>
  <c r="BE181" i="30"/>
  <c r="AW181" i="30"/>
  <c r="BD177" i="30"/>
  <c r="AZ177" i="30"/>
  <c r="AV177" i="30"/>
  <c r="BC177" i="30"/>
  <c r="AY177" i="30"/>
  <c r="BF177" i="30"/>
  <c r="BB177" i="30"/>
  <c r="AX177" i="30"/>
  <c r="AL177" i="30"/>
  <c r="BE177" i="30"/>
  <c r="BA177" i="30"/>
  <c r="AW177" i="30"/>
  <c r="J171" i="30"/>
  <c r="AT175" i="30"/>
  <c r="X49" i="8"/>
  <c r="Y30" i="8"/>
  <c r="AB51" i="8"/>
  <c r="AC32" i="8"/>
  <c r="AC51" i="8" s="1"/>
  <c r="W27" i="8"/>
  <c r="V46" i="8"/>
  <c r="Y29" i="8"/>
  <c r="X48" i="8"/>
  <c r="V24" i="8"/>
  <c r="U43" i="8"/>
  <c r="W31" i="8"/>
  <c r="V50" i="8"/>
  <c r="X41" i="8"/>
  <c r="Y22" i="8"/>
  <c r="W44" i="8"/>
  <c r="X25" i="8"/>
  <c r="U35" i="8"/>
  <c r="W23" i="8"/>
  <c r="V42" i="8"/>
  <c r="V35" i="8"/>
  <c r="X26" i="8"/>
  <c r="W45" i="8"/>
  <c r="Y21" i="8"/>
  <c r="X40" i="8"/>
  <c r="V47" i="8"/>
  <c r="W28" i="8"/>
  <c r="B102" i="30"/>
  <c r="H194" i="30"/>
  <c r="H148" i="30"/>
  <c r="H125" i="30"/>
  <c r="H240" i="30"/>
  <c r="B171" i="30"/>
  <c r="H217" i="30"/>
  <c r="H171" i="30"/>
  <c r="N184" i="30"/>
  <c r="O184" i="30"/>
  <c r="P184" i="30"/>
  <c r="L233" i="30"/>
  <c r="L232" i="30"/>
  <c r="L231" i="30"/>
  <c r="L230" i="30"/>
  <c r="L229" i="30"/>
  <c r="L228" i="30"/>
  <c r="L227" i="30"/>
  <c r="L226" i="30"/>
  <c r="L225" i="30"/>
  <c r="L224" i="30"/>
  <c r="L223" i="30"/>
  <c r="L222" i="30"/>
  <c r="L221" i="30"/>
  <c r="AT24" i="30"/>
  <c r="AS24" i="30"/>
  <c r="AR24" i="30"/>
  <c r="AQ24" i="30"/>
  <c r="AP24" i="30"/>
  <c r="AO24" i="30"/>
  <c r="AN24" i="30"/>
  <c r="AM24" i="30"/>
  <c r="AL24" i="30"/>
  <c r="AZ34" i="30" l="1"/>
  <c r="BB80" i="30"/>
  <c r="BE80" i="30"/>
  <c r="AW172" i="30"/>
  <c r="BA172" i="30"/>
  <c r="AX80" i="30"/>
  <c r="AY34" i="30"/>
  <c r="AW103" i="30"/>
  <c r="BB218" i="30"/>
  <c r="AX126" i="30"/>
  <c r="AY218" i="30"/>
  <c r="AZ103" i="30"/>
  <c r="BE103" i="30"/>
  <c r="BF103" i="30"/>
  <c r="BF80" i="30"/>
  <c r="S228" i="30"/>
  <c r="T228" i="30" s="1"/>
  <c r="U228" i="30" s="1"/>
  <c r="V228" i="30" s="1"/>
  <c r="O228" i="30"/>
  <c r="N228" i="30"/>
  <c r="M228" i="30"/>
  <c r="Q228" i="30"/>
  <c r="P228" i="30"/>
  <c r="R228" i="30"/>
  <c r="BE126" i="30"/>
  <c r="O223" i="30"/>
  <c r="R223" i="30"/>
  <c r="M223" i="30"/>
  <c r="S223" i="30"/>
  <c r="T223" i="30" s="1"/>
  <c r="U223" i="30" s="1"/>
  <c r="V223" i="30" s="1"/>
  <c r="P223" i="30"/>
  <c r="N223" i="30"/>
  <c r="Q223" i="30"/>
  <c r="T229" i="30"/>
  <c r="U229" i="30" s="1"/>
  <c r="V229" i="30" s="1"/>
  <c r="BC126" i="30"/>
  <c r="AY195" i="30"/>
  <c r="AW195" i="30"/>
  <c r="AW34" i="30"/>
  <c r="AV34" i="30"/>
  <c r="BC80" i="30"/>
  <c r="AZ149" i="30"/>
  <c r="BE149" i="30"/>
  <c r="S232" i="30"/>
  <c r="T232" i="30" s="1"/>
  <c r="U232" i="30" s="1"/>
  <c r="V232" i="30" s="1"/>
  <c r="O232" i="30"/>
  <c r="Q232" i="30"/>
  <c r="N232" i="30"/>
  <c r="M232" i="30"/>
  <c r="R232" i="30"/>
  <c r="P232" i="30"/>
  <c r="BF57" i="30"/>
  <c r="AZ57" i="30"/>
  <c r="O233" i="30"/>
  <c r="Q233" i="30"/>
  <c r="R233" i="30"/>
  <c r="M233" i="30"/>
  <c r="S233" i="30"/>
  <c r="T233" i="30" s="1"/>
  <c r="U233" i="30" s="1"/>
  <c r="V233" i="30" s="1"/>
  <c r="P233" i="30"/>
  <c r="N233" i="30"/>
  <c r="BF218" i="30"/>
  <c r="BE57" i="30"/>
  <c r="O221" i="30"/>
  <c r="P221" i="30"/>
  <c r="Q221" i="30"/>
  <c r="R221" i="30"/>
  <c r="S221" i="30"/>
  <c r="T221" i="30" s="1"/>
  <c r="U221" i="30" s="1"/>
  <c r="V221" i="30" s="1"/>
  <c r="M221" i="30"/>
  <c r="N221" i="30"/>
  <c r="AV218" i="30"/>
  <c r="AY103" i="30"/>
  <c r="BD103" i="30"/>
  <c r="BA126" i="30"/>
  <c r="BF149" i="30"/>
  <c r="BB195" i="30"/>
  <c r="BA218" i="30"/>
  <c r="AW218" i="30"/>
  <c r="AV126" i="30"/>
  <c r="AV195" i="30"/>
  <c r="BA195" i="30"/>
  <c r="AX34" i="30"/>
  <c r="BE34" i="30"/>
  <c r="AV80" i="30"/>
  <c r="AY149" i="30"/>
  <c r="BD149" i="30"/>
  <c r="AY57" i="30"/>
  <c r="BD57" i="30"/>
  <c r="O225" i="30"/>
  <c r="Q225" i="30"/>
  <c r="R225" i="30"/>
  <c r="P225" i="30"/>
  <c r="M225" i="30"/>
  <c r="N225" i="30"/>
  <c r="S225" i="30"/>
  <c r="T225" i="30" s="1"/>
  <c r="U225" i="30" s="1"/>
  <c r="V225" i="30" s="1"/>
  <c r="BB126" i="30"/>
  <c r="BE218" i="30"/>
  <c r="AZ218" i="30"/>
  <c r="BC103" i="30"/>
  <c r="AX103" i="30"/>
  <c r="AX218" i="30"/>
  <c r="AW126" i="30"/>
  <c r="BB149" i="30"/>
  <c r="AX195" i="30"/>
  <c r="AZ126" i="30"/>
  <c r="Q230" i="30"/>
  <c r="P230" i="30"/>
  <c r="N230" i="30"/>
  <c r="R230" i="30"/>
  <c r="O230" i="30"/>
  <c r="S230" i="30"/>
  <c r="T230" i="30" s="1"/>
  <c r="U230" i="30" s="1"/>
  <c r="V230" i="30" s="1"/>
  <c r="M230" i="30"/>
  <c r="AZ195" i="30"/>
  <c r="BE195" i="30"/>
  <c r="BB34" i="30"/>
  <c r="AZ80" i="30"/>
  <c r="BC149" i="30"/>
  <c r="AW149" i="30"/>
  <c r="S224" i="30"/>
  <c r="T224" i="30" s="1"/>
  <c r="U224" i="30" s="1"/>
  <c r="V224" i="30" s="1"/>
  <c r="P224" i="30"/>
  <c r="N224" i="30"/>
  <c r="M224" i="30"/>
  <c r="O224" i="30"/>
  <c r="Q224" i="30"/>
  <c r="R224" i="30"/>
  <c r="AX57" i="30"/>
  <c r="BC57" i="30"/>
  <c r="O227" i="30"/>
  <c r="R227" i="30"/>
  <c r="M227" i="30"/>
  <c r="S227" i="30"/>
  <c r="T227" i="30" s="1"/>
  <c r="U227" i="30" s="1"/>
  <c r="V227" i="30" s="1"/>
  <c r="P227" i="30"/>
  <c r="N227" i="30"/>
  <c r="Q227" i="30"/>
  <c r="Q226" i="30"/>
  <c r="P226" i="30"/>
  <c r="S226" i="30"/>
  <c r="T226" i="30" s="1"/>
  <c r="U226" i="30" s="1"/>
  <c r="V226" i="30" s="1"/>
  <c r="N226" i="30"/>
  <c r="R226" i="30"/>
  <c r="O226" i="30"/>
  <c r="M226" i="30"/>
  <c r="BE172" i="30"/>
  <c r="Q222" i="30"/>
  <c r="P222" i="30"/>
  <c r="S222" i="30"/>
  <c r="T222" i="30" s="1"/>
  <c r="U222" i="30" s="1"/>
  <c r="V222" i="30" s="1"/>
  <c r="N222" i="30"/>
  <c r="R222" i="30"/>
  <c r="O222" i="30"/>
  <c r="M222" i="30"/>
  <c r="BD34" i="30"/>
  <c r="BF126" i="30"/>
  <c r="BC218" i="30"/>
  <c r="BD218" i="30"/>
  <c r="AV103" i="30"/>
  <c r="BA103" i="30"/>
  <c r="BB103" i="30"/>
  <c r="BA57" i="30"/>
  <c r="AX149" i="30"/>
  <c r="BF195" i="30"/>
  <c r="AY126" i="30"/>
  <c r="BD126" i="30"/>
  <c r="BC195" i="30"/>
  <c r="BD195" i="30"/>
  <c r="BA34" i="30"/>
  <c r="BF34" i="30"/>
  <c r="AY80" i="30"/>
  <c r="BD80" i="30"/>
  <c r="AV149" i="30"/>
  <c r="BA149" i="30"/>
  <c r="BB57" i="30"/>
  <c r="AV57" i="30"/>
  <c r="AX241" i="30"/>
  <c r="BC241" i="30"/>
  <c r="BF241" i="30"/>
  <c r="BB241" i="30"/>
  <c r="AV241" i="30"/>
  <c r="AW241" i="30"/>
  <c r="AZ241" i="30"/>
  <c r="BA241" i="30"/>
  <c r="AY241" i="30"/>
  <c r="BD241" i="30"/>
  <c r="BE241" i="30"/>
  <c r="BC172" i="30"/>
  <c r="BD172" i="30"/>
  <c r="BB172" i="30"/>
  <c r="AY172" i="30"/>
  <c r="BF172" i="30"/>
  <c r="AV172" i="30"/>
  <c r="AX172" i="30"/>
  <c r="AZ172" i="30"/>
  <c r="W47" i="8"/>
  <c r="X28" i="8"/>
  <c r="Z21" i="8"/>
  <c r="Y40" i="8"/>
  <c r="X31" i="8"/>
  <c r="W50" i="8"/>
  <c r="Z29" i="8"/>
  <c r="Y48" i="8"/>
  <c r="X23" i="8"/>
  <c r="W42" i="8"/>
  <c r="W35" i="8"/>
  <c r="Y41" i="8"/>
  <c r="Z22" i="8"/>
  <c r="Z30" i="8"/>
  <c r="Y49" i="8"/>
  <c r="Y25" i="8"/>
  <c r="X44" i="8"/>
  <c r="Y26" i="8"/>
  <c r="X45" i="8"/>
  <c r="W24" i="8"/>
  <c r="V43" i="8"/>
  <c r="X27" i="8"/>
  <c r="W46" i="8"/>
  <c r="H12" i="21"/>
  <c r="H15" i="21" s="1"/>
  <c r="X46" i="8" l="1"/>
  <c r="Y27" i="8"/>
  <c r="Z26" i="8"/>
  <c r="Y45" i="8"/>
  <c r="AA30" i="8"/>
  <c r="Z49" i="8"/>
  <c r="AA21" i="8"/>
  <c r="Z40" i="8"/>
  <c r="Z41" i="8"/>
  <c r="AA22" i="8"/>
  <c r="Y23" i="8"/>
  <c r="X42" i="8"/>
  <c r="Y31" i="8"/>
  <c r="X50" i="8"/>
  <c r="X47" i="8"/>
  <c r="Y28" i="8"/>
  <c r="AA29" i="8"/>
  <c r="Z48" i="8"/>
  <c r="X24" i="8"/>
  <c r="X35" i="8" s="1"/>
  <c r="W43" i="8"/>
  <c r="Z25" i="8"/>
  <c r="Y44" i="8"/>
  <c r="K240" i="31"/>
  <c r="K171" i="31"/>
  <c r="K194" i="31"/>
  <c r="K217" i="31"/>
  <c r="H26" i="21"/>
  <c r="H22" i="21"/>
  <c r="H25" i="21"/>
  <c r="H21" i="21"/>
  <c r="H24" i="21"/>
  <c r="H20" i="21"/>
  <c r="H14" i="21"/>
  <c r="H23" i="21"/>
  <c r="H19" i="21"/>
  <c r="H18" i="21"/>
  <c r="H17" i="21"/>
  <c r="H16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21" i="21"/>
  <c r="Z23" i="8" l="1"/>
  <c r="Y42" i="8"/>
  <c r="Z44" i="8"/>
  <c r="AA25" i="8"/>
  <c r="AB29" i="8"/>
  <c r="AA48" i="8"/>
  <c r="Z31" i="8"/>
  <c r="Y50" i="8"/>
  <c r="AB22" i="8"/>
  <c r="AA41" i="8"/>
  <c r="AB21" i="8"/>
  <c r="AA40" i="8"/>
  <c r="Z45" i="8"/>
  <c r="AA26" i="8"/>
  <c r="Z28" i="8"/>
  <c r="Y47" i="8"/>
  <c r="Y46" i="8"/>
  <c r="Z27" i="8"/>
  <c r="X43" i="8"/>
  <c r="Y24" i="8"/>
  <c r="Y35" i="8" s="1"/>
  <c r="AB30" i="8"/>
  <c r="AA49" i="8"/>
  <c r="K217" i="30"/>
  <c r="K125" i="31"/>
  <c r="K56" i="31"/>
  <c r="K102" i="31"/>
  <c r="K79" i="31"/>
  <c r="K33" i="31"/>
  <c r="K148" i="31"/>
  <c r="H41" i="26"/>
  <c r="T50" i="26"/>
  <c r="S50" i="26"/>
  <c r="R50" i="26"/>
  <c r="Q50" i="26"/>
  <c r="P50" i="26"/>
  <c r="O50" i="26"/>
  <c r="N50" i="26"/>
  <c r="AB49" i="8" l="1"/>
  <c r="AC30" i="8"/>
  <c r="AC49" i="8" s="1"/>
  <c r="AA27" i="8"/>
  <c r="Z46" i="8"/>
  <c r="AA31" i="8"/>
  <c r="Z50" i="8"/>
  <c r="Z24" i="8"/>
  <c r="Y43" i="8"/>
  <c r="AB41" i="8"/>
  <c r="AC22" i="8"/>
  <c r="AC41" i="8" s="1"/>
  <c r="AC29" i="8"/>
  <c r="AC48" i="8" s="1"/>
  <c r="AB48" i="8"/>
  <c r="AB26" i="8"/>
  <c r="AA45" i="8"/>
  <c r="Z47" i="8"/>
  <c r="AA28" i="8"/>
  <c r="AC21" i="8"/>
  <c r="AB40" i="8"/>
  <c r="AA44" i="8"/>
  <c r="AB25" i="8"/>
  <c r="AA23" i="8"/>
  <c r="Z42" i="8"/>
  <c r="Z35" i="8"/>
  <c r="O218" i="30"/>
  <c r="M218" i="30"/>
  <c r="Q218" i="30"/>
  <c r="U218" i="30"/>
  <c r="R218" i="30"/>
  <c r="V218" i="30"/>
  <c r="P218" i="30"/>
  <c r="L218" i="30"/>
  <c r="S218" i="30"/>
  <c r="T218" i="30"/>
  <c r="F49" i="26"/>
  <c r="F40" i="26"/>
  <c r="D48" i="26"/>
  <c r="F44" i="26"/>
  <c r="D38" i="26"/>
  <c r="H48" i="26"/>
  <c r="D49" i="26"/>
  <c r="D44" i="26"/>
  <c r="H49" i="26"/>
  <c r="F48" i="26"/>
  <c r="D43" i="26"/>
  <c r="H38" i="26"/>
  <c r="H43" i="26"/>
  <c r="G49" i="26"/>
  <c r="C48" i="26"/>
  <c r="G48" i="26"/>
  <c r="E44" i="26"/>
  <c r="F43" i="26"/>
  <c r="H40" i="26"/>
  <c r="G37" i="26"/>
  <c r="F45" i="26"/>
  <c r="F39" i="26"/>
  <c r="G46" i="26"/>
  <c r="R184" i="30" s="1"/>
  <c r="C49" i="26"/>
  <c r="E49" i="26"/>
  <c r="E48" i="26"/>
  <c r="C44" i="26"/>
  <c r="H44" i="26"/>
  <c r="D40" i="26"/>
  <c r="F38" i="26"/>
  <c r="H39" i="26"/>
  <c r="H47" i="26"/>
  <c r="C43" i="26"/>
  <c r="G43" i="26"/>
  <c r="E40" i="26"/>
  <c r="C38" i="26"/>
  <c r="N218" i="30" s="1"/>
  <c r="G38" i="26"/>
  <c r="H37" i="26"/>
  <c r="G45" i="26"/>
  <c r="H46" i="26"/>
  <c r="S184" i="30" s="1"/>
  <c r="F41" i="26"/>
  <c r="H45" i="26"/>
  <c r="F47" i="26"/>
  <c r="G41" i="26"/>
  <c r="G44" i="26"/>
  <c r="E43" i="26"/>
  <c r="C40" i="26"/>
  <c r="G40" i="26"/>
  <c r="E38" i="26"/>
  <c r="F37" i="26"/>
  <c r="G39" i="26"/>
  <c r="F46" i="26"/>
  <c r="Q184" i="30" s="1"/>
  <c r="G47" i="26"/>
  <c r="AA47" i="8" l="1"/>
  <c r="AB28" i="8"/>
  <c r="AA24" i="8"/>
  <c r="Z43" i="8"/>
  <c r="AB27" i="8"/>
  <c r="AA46" i="8"/>
  <c r="AB23" i="8"/>
  <c r="AA42" i="8"/>
  <c r="AC25" i="8"/>
  <c r="AC44" i="8" s="1"/>
  <c r="AB44" i="8"/>
  <c r="AC40" i="8"/>
  <c r="AC26" i="8"/>
  <c r="AC45" i="8" s="1"/>
  <c r="AB45" i="8"/>
  <c r="AB31" i="8"/>
  <c r="AA50" i="8"/>
  <c r="L107" i="30"/>
  <c r="M107" i="30"/>
  <c r="N107" i="30"/>
  <c r="O107" i="30"/>
  <c r="P107" i="30"/>
  <c r="Q107" i="30"/>
  <c r="R107" i="30"/>
  <c r="S107" i="30"/>
  <c r="T107" i="30"/>
  <c r="U107" i="30"/>
  <c r="V107" i="30"/>
  <c r="L108" i="30"/>
  <c r="M108" i="30"/>
  <c r="N108" i="30"/>
  <c r="O108" i="30"/>
  <c r="P108" i="30"/>
  <c r="Q108" i="30"/>
  <c r="R108" i="30"/>
  <c r="S108" i="30"/>
  <c r="T108" i="30"/>
  <c r="U108" i="30"/>
  <c r="V108" i="30"/>
  <c r="L109" i="30"/>
  <c r="M109" i="30"/>
  <c r="N109" i="30"/>
  <c r="O109" i="30"/>
  <c r="P109" i="30"/>
  <c r="Q109" i="30"/>
  <c r="R109" i="30"/>
  <c r="S109" i="30"/>
  <c r="T109" i="30"/>
  <c r="U109" i="30"/>
  <c r="V109" i="30"/>
  <c r="L110" i="30"/>
  <c r="M110" i="30"/>
  <c r="N110" i="30"/>
  <c r="O110" i="30"/>
  <c r="P110" i="30"/>
  <c r="Q110" i="30"/>
  <c r="R110" i="30"/>
  <c r="S110" i="30"/>
  <c r="T110" i="30"/>
  <c r="U110" i="30"/>
  <c r="V110" i="30"/>
  <c r="L111" i="30"/>
  <c r="M111" i="30"/>
  <c r="N111" i="30"/>
  <c r="O111" i="30"/>
  <c r="P111" i="30"/>
  <c r="Q111" i="30"/>
  <c r="R111" i="30"/>
  <c r="S111" i="30"/>
  <c r="T111" i="30"/>
  <c r="U111" i="30"/>
  <c r="V111" i="30"/>
  <c r="L112" i="30"/>
  <c r="M112" i="30"/>
  <c r="N112" i="30"/>
  <c r="O112" i="30"/>
  <c r="P112" i="30"/>
  <c r="Q112" i="30"/>
  <c r="R112" i="30"/>
  <c r="S112" i="30"/>
  <c r="T112" i="30"/>
  <c r="U112" i="30"/>
  <c r="V112" i="30"/>
  <c r="L113" i="30"/>
  <c r="M113" i="30"/>
  <c r="N113" i="30"/>
  <c r="O113" i="30"/>
  <c r="P113" i="30"/>
  <c r="Q113" i="30"/>
  <c r="R113" i="30"/>
  <c r="S113" i="30"/>
  <c r="T113" i="30"/>
  <c r="U113" i="30"/>
  <c r="V113" i="30"/>
  <c r="L114" i="30"/>
  <c r="M114" i="30"/>
  <c r="N114" i="30"/>
  <c r="O114" i="30"/>
  <c r="P114" i="30"/>
  <c r="Q114" i="30"/>
  <c r="R114" i="30"/>
  <c r="S114" i="30"/>
  <c r="T114" i="30"/>
  <c r="U114" i="30"/>
  <c r="V114" i="30"/>
  <c r="L115" i="30"/>
  <c r="M115" i="30"/>
  <c r="N115" i="30"/>
  <c r="O115" i="30"/>
  <c r="P115" i="30"/>
  <c r="Q115" i="30"/>
  <c r="R115" i="30"/>
  <c r="S115" i="30"/>
  <c r="T115" i="30"/>
  <c r="U115" i="30"/>
  <c r="V115" i="30"/>
  <c r="L116" i="30"/>
  <c r="M116" i="30"/>
  <c r="N116" i="30"/>
  <c r="O116" i="30"/>
  <c r="P116" i="30"/>
  <c r="Q116" i="30"/>
  <c r="R116" i="30"/>
  <c r="S116" i="30"/>
  <c r="T116" i="30"/>
  <c r="U116" i="30"/>
  <c r="V116" i="30"/>
  <c r="L117" i="30"/>
  <c r="M117" i="30"/>
  <c r="N117" i="30"/>
  <c r="O117" i="30"/>
  <c r="P117" i="30"/>
  <c r="Q117" i="30"/>
  <c r="R117" i="30"/>
  <c r="S117" i="30"/>
  <c r="T117" i="30"/>
  <c r="U117" i="30"/>
  <c r="V117" i="30"/>
  <c r="L118" i="30"/>
  <c r="M118" i="30"/>
  <c r="N118" i="30"/>
  <c r="O118" i="30"/>
  <c r="P118" i="30"/>
  <c r="Q118" i="30"/>
  <c r="R118" i="30"/>
  <c r="S118" i="30"/>
  <c r="T118" i="30"/>
  <c r="U118" i="30"/>
  <c r="V118" i="30"/>
  <c r="L106" i="30"/>
  <c r="M106" i="30"/>
  <c r="N106" i="30"/>
  <c r="O106" i="30"/>
  <c r="P106" i="30"/>
  <c r="Q106" i="30"/>
  <c r="R106" i="30"/>
  <c r="S106" i="30"/>
  <c r="T106" i="30"/>
  <c r="U106" i="30"/>
  <c r="V106" i="30"/>
  <c r="L84" i="30"/>
  <c r="M84" i="30"/>
  <c r="N84" i="30"/>
  <c r="O84" i="30"/>
  <c r="P84" i="30"/>
  <c r="Q84" i="30"/>
  <c r="R84" i="30"/>
  <c r="S84" i="30"/>
  <c r="T84" i="30"/>
  <c r="U84" i="30"/>
  <c r="V84" i="30"/>
  <c r="L85" i="30"/>
  <c r="M85" i="30"/>
  <c r="N85" i="30"/>
  <c r="O85" i="30"/>
  <c r="P85" i="30"/>
  <c r="Q85" i="30"/>
  <c r="R85" i="30"/>
  <c r="S85" i="30"/>
  <c r="T85" i="30"/>
  <c r="U85" i="30"/>
  <c r="V85" i="30"/>
  <c r="L86" i="30"/>
  <c r="M86" i="30"/>
  <c r="N86" i="30"/>
  <c r="O86" i="30"/>
  <c r="P86" i="30"/>
  <c r="Q86" i="30"/>
  <c r="R86" i="30"/>
  <c r="S86" i="30"/>
  <c r="T86" i="30"/>
  <c r="U86" i="30"/>
  <c r="V86" i="30"/>
  <c r="L87" i="30"/>
  <c r="M87" i="30"/>
  <c r="N87" i="30"/>
  <c r="O87" i="30"/>
  <c r="P87" i="30"/>
  <c r="Q87" i="30"/>
  <c r="R87" i="30"/>
  <c r="S87" i="30"/>
  <c r="T87" i="30"/>
  <c r="U87" i="30"/>
  <c r="V87" i="30"/>
  <c r="L88" i="30"/>
  <c r="M88" i="30"/>
  <c r="N88" i="30"/>
  <c r="O88" i="30"/>
  <c r="P88" i="30"/>
  <c r="Q88" i="30"/>
  <c r="R88" i="30"/>
  <c r="S88" i="30"/>
  <c r="T88" i="30"/>
  <c r="U88" i="30"/>
  <c r="V88" i="30"/>
  <c r="L89" i="30"/>
  <c r="M89" i="30"/>
  <c r="N89" i="30"/>
  <c r="O89" i="30"/>
  <c r="P89" i="30"/>
  <c r="Q89" i="30"/>
  <c r="R89" i="30"/>
  <c r="S89" i="30"/>
  <c r="T89" i="30"/>
  <c r="U89" i="30"/>
  <c r="V89" i="30"/>
  <c r="L90" i="30"/>
  <c r="M90" i="30"/>
  <c r="N90" i="30"/>
  <c r="O90" i="30"/>
  <c r="P90" i="30"/>
  <c r="Q90" i="30"/>
  <c r="R90" i="30"/>
  <c r="S90" i="30"/>
  <c r="T90" i="30"/>
  <c r="U90" i="30"/>
  <c r="V90" i="30"/>
  <c r="L91" i="30"/>
  <c r="M91" i="30"/>
  <c r="N91" i="30"/>
  <c r="O91" i="30"/>
  <c r="P91" i="30"/>
  <c r="Q91" i="30"/>
  <c r="R91" i="30"/>
  <c r="S91" i="30"/>
  <c r="T91" i="30"/>
  <c r="U91" i="30"/>
  <c r="V91" i="30"/>
  <c r="L92" i="30"/>
  <c r="M92" i="30"/>
  <c r="N92" i="30"/>
  <c r="O92" i="30"/>
  <c r="P92" i="30"/>
  <c r="Q92" i="30"/>
  <c r="R92" i="30"/>
  <c r="S92" i="30"/>
  <c r="T92" i="30"/>
  <c r="U92" i="30"/>
  <c r="V92" i="30"/>
  <c r="L93" i="30"/>
  <c r="M93" i="30"/>
  <c r="N93" i="30"/>
  <c r="O93" i="30"/>
  <c r="P93" i="30"/>
  <c r="Q93" i="30"/>
  <c r="R93" i="30"/>
  <c r="S93" i="30"/>
  <c r="T93" i="30"/>
  <c r="U93" i="30"/>
  <c r="V93" i="30"/>
  <c r="L94" i="30"/>
  <c r="M94" i="30"/>
  <c r="N94" i="30"/>
  <c r="O94" i="30"/>
  <c r="P94" i="30"/>
  <c r="Q94" i="30"/>
  <c r="R94" i="30"/>
  <c r="S94" i="30"/>
  <c r="T94" i="30"/>
  <c r="U94" i="30"/>
  <c r="V94" i="30"/>
  <c r="L95" i="30"/>
  <c r="M95" i="30"/>
  <c r="N95" i="30"/>
  <c r="O95" i="30"/>
  <c r="P95" i="30"/>
  <c r="Q95" i="30"/>
  <c r="R95" i="30"/>
  <c r="S95" i="30"/>
  <c r="T95" i="30"/>
  <c r="U95" i="30"/>
  <c r="V95" i="30"/>
  <c r="L83" i="30"/>
  <c r="M83" i="30"/>
  <c r="N83" i="30"/>
  <c r="O83" i="30"/>
  <c r="P83" i="30"/>
  <c r="Q83" i="30"/>
  <c r="R83" i="30"/>
  <c r="S83" i="30"/>
  <c r="T83" i="30"/>
  <c r="U83" i="30"/>
  <c r="V83" i="30"/>
  <c r="L15" i="30"/>
  <c r="M15" i="30"/>
  <c r="N15" i="30"/>
  <c r="O15" i="30"/>
  <c r="P15" i="30"/>
  <c r="Q15" i="30"/>
  <c r="R15" i="30"/>
  <c r="S15" i="30"/>
  <c r="T15" i="30"/>
  <c r="U15" i="30"/>
  <c r="V15" i="30"/>
  <c r="L16" i="30"/>
  <c r="M16" i="30"/>
  <c r="N16" i="30"/>
  <c r="O16" i="30"/>
  <c r="P16" i="30"/>
  <c r="Q16" i="30"/>
  <c r="R16" i="30"/>
  <c r="S16" i="30"/>
  <c r="T16" i="30"/>
  <c r="U16" i="30"/>
  <c r="V16" i="30"/>
  <c r="L17" i="30"/>
  <c r="M17" i="30"/>
  <c r="N17" i="30"/>
  <c r="O17" i="30"/>
  <c r="P17" i="30"/>
  <c r="Q17" i="30"/>
  <c r="R17" i="30"/>
  <c r="S17" i="30"/>
  <c r="T17" i="30"/>
  <c r="U17" i="30"/>
  <c r="V17" i="30"/>
  <c r="L18" i="30"/>
  <c r="M18" i="30"/>
  <c r="N18" i="30"/>
  <c r="O18" i="30"/>
  <c r="P18" i="30"/>
  <c r="Q18" i="30"/>
  <c r="R18" i="30"/>
  <c r="S18" i="30"/>
  <c r="T18" i="30"/>
  <c r="U18" i="30"/>
  <c r="V18" i="30"/>
  <c r="L19" i="30"/>
  <c r="M19" i="30"/>
  <c r="N19" i="30"/>
  <c r="O19" i="30"/>
  <c r="P19" i="30"/>
  <c r="Q19" i="30"/>
  <c r="R19" i="30"/>
  <c r="S19" i="30"/>
  <c r="T19" i="30"/>
  <c r="U19" i="30"/>
  <c r="V19" i="30"/>
  <c r="L20" i="30"/>
  <c r="M20" i="30"/>
  <c r="N20" i="30"/>
  <c r="O20" i="30"/>
  <c r="P20" i="30"/>
  <c r="Q20" i="30"/>
  <c r="R20" i="30"/>
  <c r="S20" i="30"/>
  <c r="T20" i="30"/>
  <c r="U20" i="30"/>
  <c r="V20" i="30"/>
  <c r="L21" i="30"/>
  <c r="M21" i="30"/>
  <c r="N21" i="30"/>
  <c r="O21" i="30"/>
  <c r="P21" i="30"/>
  <c r="Q21" i="30"/>
  <c r="R21" i="30"/>
  <c r="S21" i="30"/>
  <c r="T21" i="30"/>
  <c r="U21" i="30"/>
  <c r="V21" i="30"/>
  <c r="L22" i="30"/>
  <c r="M22" i="30"/>
  <c r="N22" i="30"/>
  <c r="O22" i="30"/>
  <c r="P22" i="30"/>
  <c r="Q22" i="30"/>
  <c r="R22" i="30"/>
  <c r="S22" i="30"/>
  <c r="T22" i="30"/>
  <c r="U22" i="30"/>
  <c r="V22" i="30"/>
  <c r="L23" i="30"/>
  <c r="M23" i="30"/>
  <c r="N23" i="30"/>
  <c r="O23" i="30"/>
  <c r="P23" i="30"/>
  <c r="Q23" i="30"/>
  <c r="R23" i="30"/>
  <c r="S23" i="30"/>
  <c r="T23" i="30"/>
  <c r="U23" i="30"/>
  <c r="V23" i="30"/>
  <c r="L24" i="30"/>
  <c r="M24" i="30"/>
  <c r="N24" i="30"/>
  <c r="O24" i="30"/>
  <c r="P24" i="30"/>
  <c r="Q24" i="30"/>
  <c r="R24" i="30"/>
  <c r="S24" i="30"/>
  <c r="T24" i="30"/>
  <c r="U24" i="30"/>
  <c r="V24" i="30"/>
  <c r="L25" i="30"/>
  <c r="M25" i="30"/>
  <c r="N25" i="30"/>
  <c r="O25" i="30"/>
  <c r="P25" i="30"/>
  <c r="Q25" i="30"/>
  <c r="R25" i="30"/>
  <c r="S25" i="30"/>
  <c r="T25" i="30"/>
  <c r="U25" i="30"/>
  <c r="V25" i="30"/>
  <c r="L26" i="30"/>
  <c r="M26" i="30"/>
  <c r="N26" i="30"/>
  <c r="O26" i="30"/>
  <c r="P26" i="30"/>
  <c r="Q26" i="30"/>
  <c r="R26" i="30"/>
  <c r="S26" i="30"/>
  <c r="T26" i="30"/>
  <c r="U26" i="30"/>
  <c r="V26" i="30"/>
  <c r="L14" i="30"/>
  <c r="M14" i="30"/>
  <c r="N14" i="30"/>
  <c r="O14" i="30"/>
  <c r="P14" i="30"/>
  <c r="Q14" i="30"/>
  <c r="R14" i="30"/>
  <c r="S14" i="30"/>
  <c r="T14" i="30"/>
  <c r="U14" i="30"/>
  <c r="V14" i="30"/>
  <c r="AC23" i="8" l="1"/>
  <c r="AB42" i="8"/>
  <c r="AB24" i="8"/>
  <c r="AB35" i="8" s="1"/>
  <c r="AA43" i="8"/>
  <c r="AC28" i="8"/>
  <c r="AC47" i="8" s="1"/>
  <c r="AB47" i="8"/>
  <c r="AC31" i="8"/>
  <c r="AC50" i="8" s="1"/>
  <c r="AB50" i="8"/>
  <c r="AA35" i="8"/>
  <c r="AB46" i="8"/>
  <c r="AC27" i="8"/>
  <c r="AC46" i="8" s="1"/>
  <c r="S11" i="30"/>
  <c r="K79" i="30"/>
  <c r="O80" i="30"/>
  <c r="K102" i="30"/>
  <c r="S103" i="30"/>
  <c r="K10" i="30"/>
  <c r="O11" i="30"/>
  <c r="S80" i="30"/>
  <c r="O103" i="30"/>
  <c r="T11" i="30"/>
  <c r="P11" i="30"/>
  <c r="L11" i="30"/>
  <c r="T80" i="30"/>
  <c r="P80" i="30"/>
  <c r="L80" i="30"/>
  <c r="T103" i="30"/>
  <c r="P103" i="30"/>
  <c r="L103" i="30"/>
  <c r="U11" i="30"/>
  <c r="Q11" i="30"/>
  <c r="M11" i="30"/>
  <c r="U80" i="30"/>
  <c r="Q80" i="30"/>
  <c r="M80" i="30"/>
  <c r="U103" i="30"/>
  <c r="Q103" i="30"/>
  <c r="M103" i="30"/>
  <c r="V11" i="30"/>
  <c r="R11" i="30"/>
  <c r="N11" i="30"/>
  <c r="V80" i="30"/>
  <c r="R80" i="30"/>
  <c r="N80" i="30"/>
  <c r="V103" i="30"/>
  <c r="R103" i="30"/>
  <c r="N103" i="30"/>
  <c r="L37" i="30"/>
  <c r="M37" i="30"/>
  <c r="N37" i="30"/>
  <c r="O37" i="30"/>
  <c r="P37" i="30"/>
  <c r="Q37" i="30"/>
  <c r="R37" i="30"/>
  <c r="S37" i="30"/>
  <c r="T37" i="30"/>
  <c r="U37" i="30"/>
  <c r="V37" i="30"/>
  <c r="L38" i="30"/>
  <c r="M38" i="30"/>
  <c r="N38" i="30"/>
  <c r="O38" i="30"/>
  <c r="P38" i="30"/>
  <c r="Q38" i="30"/>
  <c r="R38" i="30"/>
  <c r="S38" i="30"/>
  <c r="T38" i="30"/>
  <c r="U38" i="30"/>
  <c r="V38" i="30"/>
  <c r="L39" i="30"/>
  <c r="M39" i="30"/>
  <c r="N39" i="30"/>
  <c r="O39" i="30"/>
  <c r="P39" i="30"/>
  <c r="Q39" i="30"/>
  <c r="R39" i="30"/>
  <c r="S39" i="30"/>
  <c r="T39" i="30"/>
  <c r="U39" i="30"/>
  <c r="V39" i="30"/>
  <c r="L40" i="30"/>
  <c r="M40" i="30"/>
  <c r="N40" i="30"/>
  <c r="O40" i="30"/>
  <c r="P40" i="30"/>
  <c r="Q40" i="30"/>
  <c r="R40" i="30"/>
  <c r="S40" i="30"/>
  <c r="T40" i="30"/>
  <c r="U40" i="30"/>
  <c r="V40" i="30"/>
  <c r="L41" i="30"/>
  <c r="M41" i="30"/>
  <c r="N41" i="30"/>
  <c r="O41" i="30"/>
  <c r="P41" i="30"/>
  <c r="Q41" i="30"/>
  <c r="R41" i="30"/>
  <c r="S41" i="30"/>
  <c r="T41" i="30"/>
  <c r="U41" i="30"/>
  <c r="V41" i="30"/>
  <c r="L42" i="30"/>
  <c r="M42" i="30"/>
  <c r="N42" i="30"/>
  <c r="O42" i="30"/>
  <c r="P42" i="30"/>
  <c r="Q42" i="30"/>
  <c r="R42" i="30"/>
  <c r="S42" i="30"/>
  <c r="T42" i="30"/>
  <c r="U42" i="30"/>
  <c r="V42" i="30"/>
  <c r="L43" i="30"/>
  <c r="M43" i="30"/>
  <c r="N43" i="30"/>
  <c r="O43" i="30"/>
  <c r="P43" i="30"/>
  <c r="Q43" i="30"/>
  <c r="R43" i="30"/>
  <c r="S43" i="30"/>
  <c r="T43" i="30"/>
  <c r="U43" i="30"/>
  <c r="V43" i="30"/>
  <c r="L44" i="30"/>
  <c r="M44" i="30"/>
  <c r="N44" i="30"/>
  <c r="O44" i="30"/>
  <c r="P44" i="30"/>
  <c r="Q44" i="30"/>
  <c r="R44" i="30"/>
  <c r="S44" i="30"/>
  <c r="T44" i="30"/>
  <c r="U44" i="30"/>
  <c r="V44" i="30"/>
  <c r="L45" i="30"/>
  <c r="M45" i="30"/>
  <c r="N45" i="30"/>
  <c r="O45" i="30"/>
  <c r="P45" i="30"/>
  <c r="Q45" i="30"/>
  <c r="R45" i="30"/>
  <c r="S45" i="30"/>
  <c r="T45" i="30"/>
  <c r="U45" i="30"/>
  <c r="V45" i="30"/>
  <c r="L46" i="30"/>
  <c r="M46" i="30"/>
  <c r="N46" i="30"/>
  <c r="O46" i="30"/>
  <c r="P46" i="30"/>
  <c r="Q46" i="30"/>
  <c r="R46" i="30"/>
  <c r="S46" i="30"/>
  <c r="T46" i="30"/>
  <c r="U46" i="30"/>
  <c r="V46" i="30"/>
  <c r="L47" i="30"/>
  <c r="M47" i="30"/>
  <c r="N47" i="30"/>
  <c r="O47" i="30"/>
  <c r="P47" i="30"/>
  <c r="Q47" i="30"/>
  <c r="R47" i="30"/>
  <c r="S47" i="30"/>
  <c r="T47" i="30"/>
  <c r="U47" i="30"/>
  <c r="V47" i="30"/>
  <c r="L48" i="30"/>
  <c r="M48" i="30"/>
  <c r="N48" i="30"/>
  <c r="O48" i="30"/>
  <c r="P48" i="30"/>
  <c r="Q48" i="30"/>
  <c r="R48" i="30"/>
  <c r="S48" i="30"/>
  <c r="T48" i="30"/>
  <c r="U48" i="30"/>
  <c r="V48" i="30"/>
  <c r="L49" i="30"/>
  <c r="M49" i="30"/>
  <c r="N49" i="30"/>
  <c r="O49" i="30"/>
  <c r="P49" i="30"/>
  <c r="Q49" i="30"/>
  <c r="R49" i="30"/>
  <c r="S49" i="30"/>
  <c r="T49" i="30"/>
  <c r="U49" i="30"/>
  <c r="V49" i="30"/>
  <c r="AB43" i="8" l="1"/>
  <c r="AC24" i="8"/>
  <c r="AC43" i="8" s="1"/>
  <c r="AC42" i="8"/>
  <c r="AC35" i="8"/>
  <c r="U34" i="30"/>
  <c r="K33" i="30"/>
  <c r="S34" i="30"/>
  <c r="O34" i="30"/>
  <c r="Q34" i="30"/>
  <c r="V34" i="30"/>
  <c r="R34" i="30"/>
  <c r="N34" i="30"/>
  <c r="M34" i="30"/>
  <c r="T34" i="30"/>
  <c r="P34" i="30"/>
  <c r="L34" i="30"/>
  <c r="C50" i="26"/>
  <c r="D50" i="26"/>
  <c r="E50" i="26"/>
  <c r="F50" i="26"/>
  <c r="G50" i="26"/>
  <c r="H50" i="26"/>
  <c r="B50" i="26"/>
  <c r="D18" i="8" l="1"/>
  <c r="E18" i="8"/>
  <c r="F18" i="8"/>
  <c r="G18" i="8"/>
  <c r="H18" i="8"/>
  <c r="I18" i="8"/>
  <c r="J18" i="8"/>
  <c r="C18" i="8"/>
  <c r="B18" i="8" l="1"/>
  <c r="C9" i="11" l="1"/>
  <c r="D9" i="11"/>
  <c r="E9" i="11"/>
  <c r="F9" i="11"/>
  <c r="G9" i="11"/>
  <c r="H9" i="11"/>
  <c r="I9" i="11"/>
  <c r="J9" i="11"/>
  <c r="K9" i="11"/>
  <c r="C54" i="11"/>
  <c r="D54" i="11"/>
  <c r="E54" i="11"/>
  <c r="F54" i="11"/>
  <c r="G54" i="11"/>
  <c r="H54" i="11"/>
  <c r="I54" i="11"/>
  <c r="J54" i="11"/>
  <c r="K54" i="11"/>
  <c r="L91" i="11" l="1"/>
  <c r="L46" i="11"/>
  <c r="K217" i="34"/>
  <c r="K79" i="34"/>
  <c r="K148" i="34"/>
  <c r="K240" i="34"/>
  <c r="K102" i="34"/>
  <c r="K33" i="34"/>
  <c r="K171" i="34"/>
  <c r="K56" i="34"/>
  <c r="K194" i="34"/>
  <c r="K125" i="34"/>
  <c r="M9" i="30" l="1"/>
  <c r="M9" i="34"/>
  <c r="B38" i="34"/>
  <c r="C38" i="34"/>
  <c r="AM38" i="34" s="1"/>
  <c r="D38" i="34"/>
  <c r="AN38" i="34" s="1"/>
  <c r="E38" i="34"/>
  <c r="AO38" i="34" s="1"/>
  <c r="F38" i="34"/>
  <c r="AP38" i="34" s="1"/>
  <c r="G38" i="34"/>
  <c r="AQ38" i="34" s="1"/>
  <c r="H38" i="34"/>
  <c r="AR38" i="34" s="1"/>
  <c r="I38" i="34"/>
  <c r="AS38" i="34" s="1"/>
  <c r="J38" i="34"/>
  <c r="AT38" i="34" s="1"/>
  <c r="B39" i="34"/>
  <c r="C39" i="34"/>
  <c r="AM39" i="34" s="1"/>
  <c r="D39" i="34"/>
  <c r="AN39" i="34" s="1"/>
  <c r="E39" i="34"/>
  <c r="AO39" i="34" s="1"/>
  <c r="F39" i="34"/>
  <c r="AP39" i="34" s="1"/>
  <c r="G39" i="34"/>
  <c r="AQ39" i="34" s="1"/>
  <c r="H39" i="34"/>
  <c r="AR39" i="34" s="1"/>
  <c r="I39" i="34"/>
  <c r="AS39" i="34" s="1"/>
  <c r="J39" i="34"/>
  <c r="AT39" i="34" s="1"/>
  <c r="B40" i="34"/>
  <c r="C40" i="34"/>
  <c r="AM40" i="34" s="1"/>
  <c r="D40" i="34"/>
  <c r="AN40" i="34" s="1"/>
  <c r="E40" i="34"/>
  <c r="AO40" i="34" s="1"/>
  <c r="F40" i="34"/>
  <c r="AP40" i="34" s="1"/>
  <c r="G40" i="34"/>
  <c r="AQ40" i="34" s="1"/>
  <c r="H40" i="34"/>
  <c r="AR40" i="34" s="1"/>
  <c r="I40" i="34"/>
  <c r="AS40" i="34" s="1"/>
  <c r="J40" i="34"/>
  <c r="AT40" i="34" s="1"/>
  <c r="B41" i="34"/>
  <c r="C41" i="34"/>
  <c r="AM41" i="34" s="1"/>
  <c r="D41" i="34"/>
  <c r="AN41" i="34" s="1"/>
  <c r="E41" i="34"/>
  <c r="AO41" i="34" s="1"/>
  <c r="F41" i="34"/>
  <c r="AP41" i="34" s="1"/>
  <c r="G41" i="34"/>
  <c r="AQ41" i="34" s="1"/>
  <c r="H41" i="34"/>
  <c r="AR41" i="34" s="1"/>
  <c r="I41" i="34"/>
  <c r="AS41" i="34" s="1"/>
  <c r="J41" i="34"/>
  <c r="AT41" i="34" s="1"/>
  <c r="B42" i="34"/>
  <c r="C42" i="34"/>
  <c r="AM42" i="34" s="1"/>
  <c r="D42" i="34"/>
  <c r="AN42" i="34" s="1"/>
  <c r="E42" i="34"/>
  <c r="AO42" i="34" s="1"/>
  <c r="F42" i="34"/>
  <c r="AP42" i="34" s="1"/>
  <c r="G42" i="34"/>
  <c r="AQ42" i="34" s="1"/>
  <c r="H42" i="34"/>
  <c r="AR42" i="34" s="1"/>
  <c r="I42" i="34"/>
  <c r="AS42" i="34" s="1"/>
  <c r="J42" i="34"/>
  <c r="AT42" i="34" s="1"/>
  <c r="B43" i="34"/>
  <c r="C43" i="34"/>
  <c r="AM43" i="34" s="1"/>
  <c r="D43" i="34"/>
  <c r="AN43" i="34" s="1"/>
  <c r="E43" i="34"/>
  <c r="AO43" i="34" s="1"/>
  <c r="F43" i="34"/>
  <c r="AP43" i="34" s="1"/>
  <c r="G43" i="34"/>
  <c r="AQ43" i="34" s="1"/>
  <c r="H43" i="34"/>
  <c r="AR43" i="34" s="1"/>
  <c r="I43" i="34"/>
  <c r="AS43" i="34" s="1"/>
  <c r="J43" i="34"/>
  <c r="AT43" i="34" s="1"/>
  <c r="B44" i="34"/>
  <c r="C44" i="34"/>
  <c r="AM44" i="34" s="1"/>
  <c r="D44" i="34"/>
  <c r="AN44" i="34" s="1"/>
  <c r="E44" i="34"/>
  <c r="AO44" i="34" s="1"/>
  <c r="F44" i="34"/>
  <c r="AP44" i="34" s="1"/>
  <c r="G44" i="34"/>
  <c r="AQ44" i="34" s="1"/>
  <c r="H44" i="34"/>
  <c r="AR44" i="34" s="1"/>
  <c r="I44" i="34"/>
  <c r="AS44" i="34" s="1"/>
  <c r="J44" i="34"/>
  <c r="AT44" i="34" s="1"/>
  <c r="B45" i="34"/>
  <c r="C45" i="34"/>
  <c r="AM45" i="34" s="1"/>
  <c r="D45" i="34"/>
  <c r="AN45" i="34" s="1"/>
  <c r="E45" i="34"/>
  <c r="AO45" i="34" s="1"/>
  <c r="F45" i="34"/>
  <c r="AP45" i="34" s="1"/>
  <c r="G45" i="34"/>
  <c r="AQ45" i="34" s="1"/>
  <c r="H45" i="34"/>
  <c r="AR45" i="34" s="1"/>
  <c r="I45" i="34"/>
  <c r="AS45" i="34" s="1"/>
  <c r="J45" i="34"/>
  <c r="AT45" i="34" s="1"/>
  <c r="B46" i="34"/>
  <c r="C46" i="34"/>
  <c r="AM46" i="34" s="1"/>
  <c r="D46" i="34"/>
  <c r="AN46" i="34" s="1"/>
  <c r="E46" i="34"/>
  <c r="AO46" i="34" s="1"/>
  <c r="F46" i="34"/>
  <c r="AP46" i="34" s="1"/>
  <c r="G46" i="34"/>
  <c r="AQ46" i="34" s="1"/>
  <c r="H46" i="34"/>
  <c r="AR46" i="34" s="1"/>
  <c r="I46" i="34"/>
  <c r="AS46" i="34" s="1"/>
  <c r="J46" i="34"/>
  <c r="AT46" i="34" s="1"/>
  <c r="B47" i="34"/>
  <c r="C47" i="34"/>
  <c r="AM47" i="34" s="1"/>
  <c r="D47" i="34"/>
  <c r="AN47" i="34" s="1"/>
  <c r="E47" i="34"/>
  <c r="AO47" i="34" s="1"/>
  <c r="F47" i="34"/>
  <c r="AP47" i="34" s="1"/>
  <c r="G47" i="34"/>
  <c r="AQ47" i="34" s="1"/>
  <c r="H47" i="34"/>
  <c r="AR47" i="34" s="1"/>
  <c r="I47" i="34"/>
  <c r="AS47" i="34" s="1"/>
  <c r="J47" i="34"/>
  <c r="AT47" i="34" s="1"/>
  <c r="B48" i="34"/>
  <c r="C48" i="34"/>
  <c r="AM48" i="34" s="1"/>
  <c r="D48" i="34"/>
  <c r="AN48" i="34" s="1"/>
  <c r="E48" i="34"/>
  <c r="AO48" i="34" s="1"/>
  <c r="F48" i="34"/>
  <c r="AP48" i="34" s="1"/>
  <c r="G48" i="34"/>
  <c r="AQ48" i="34" s="1"/>
  <c r="H48" i="34"/>
  <c r="AR48" i="34" s="1"/>
  <c r="I48" i="34"/>
  <c r="AS48" i="34" s="1"/>
  <c r="J48" i="34"/>
  <c r="AT48" i="34" s="1"/>
  <c r="B49" i="34"/>
  <c r="C49" i="34"/>
  <c r="AM49" i="34" s="1"/>
  <c r="D49" i="34"/>
  <c r="AN49" i="34" s="1"/>
  <c r="E49" i="34"/>
  <c r="AO49" i="34" s="1"/>
  <c r="F49" i="34"/>
  <c r="AP49" i="34" s="1"/>
  <c r="G49" i="34"/>
  <c r="AQ49" i="34" s="1"/>
  <c r="H49" i="34"/>
  <c r="AR49" i="34" s="1"/>
  <c r="I49" i="34"/>
  <c r="AS49" i="34" s="1"/>
  <c r="J49" i="34"/>
  <c r="AT49" i="34" s="1"/>
  <c r="B37" i="34"/>
  <c r="C37" i="34"/>
  <c r="AM37" i="34" s="1"/>
  <c r="D37" i="34"/>
  <c r="AN37" i="34" s="1"/>
  <c r="E37" i="34"/>
  <c r="AO37" i="34" s="1"/>
  <c r="F37" i="34"/>
  <c r="AP37" i="34" s="1"/>
  <c r="G37" i="34"/>
  <c r="AQ37" i="34" s="1"/>
  <c r="H37" i="34"/>
  <c r="AR37" i="34" s="1"/>
  <c r="I37" i="34"/>
  <c r="AS37" i="34" s="1"/>
  <c r="J37" i="34"/>
  <c r="AT37" i="34" s="1"/>
  <c r="B61" i="34"/>
  <c r="C61" i="34"/>
  <c r="AM61" i="34" s="1"/>
  <c r="D61" i="34"/>
  <c r="AN61" i="34" s="1"/>
  <c r="E61" i="34"/>
  <c r="AO61" i="34" s="1"/>
  <c r="F61" i="34"/>
  <c r="AP61" i="34" s="1"/>
  <c r="G61" i="34"/>
  <c r="AQ61" i="34" s="1"/>
  <c r="H61" i="34"/>
  <c r="AR61" i="34" s="1"/>
  <c r="I61" i="34"/>
  <c r="AS61" i="34" s="1"/>
  <c r="J61" i="34"/>
  <c r="AT61" i="34" s="1"/>
  <c r="B62" i="34"/>
  <c r="C62" i="34"/>
  <c r="AM62" i="34" s="1"/>
  <c r="D62" i="34"/>
  <c r="AN62" i="34" s="1"/>
  <c r="E62" i="34"/>
  <c r="AO62" i="34" s="1"/>
  <c r="F62" i="34"/>
  <c r="AP62" i="34" s="1"/>
  <c r="G62" i="34"/>
  <c r="AQ62" i="34" s="1"/>
  <c r="H62" i="34"/>
  <c r="AR62" i="34" s="1"/>
  <c r="I62" i="34"/>
  <c r="AS62" i="34" s="1"/>
  <c r="J62" i="34"/>
  <c r="AT62" i="34" s="1"/>
  <c r="B63" i="34"/>
  <c r="C63" i="34"/>
  <c r="AM63" i="34" s="1"/>
  <c r="D63" i="34"/>
  <c r="AN63" i="34" s="1"/>
  <c r="E63" i="34"/>
  <c r="AO63" i="34" s="1"/>
  <c r="F63" i="34"/>
  <c r="AP63" i="34" s="1"/>
  <c r="G63" i="34"/>
  <c r="AQ63" i="34" s="1"/>
  <c r="H63" i="34"/>
  <c r="AR63" i="34" s="1"/>
  <c r="I63" i="34"/>
  <c r="AS63" i="34" s="1"/>
  <c r="J63" i="34"/>
  <c r="AT63" i="34" s="1"/>
  <c r="B64" i="34"/>
  <c r="C64" i="34"/>
  <c r="AM64" i="34" s="1"/>
  <c r="D64" i="34"/>
  <c r="AN64" i="34" s="1"/>
  <c r="E64" i="34"/>
  <c r="AO64" i="34" s="1"/>
  <c r="F64" i="34"/>
  <c r="AP64" i="34" s="1"/>
  <c r="G64" i="34"/>
  <c r="AQ64" i="34" s="1"/>
  <c r="H64" i="34"/>
  <c r="AR64" i="34" s="1"/>
  <c r="I64" i="34"/>
  <c r="AS64" i="34" s="1"/>
  <c r="J64" i="34"/>
  <c r="AT64" i="34" s="1"/>
  <c r="B65" i="34"/>
  <c r="C65" i="34"/>
  <c r="AM65" i="34" s="1"/>
  <c r="D65" i="34"/>
  <c r="AN65" i="34" s="1"/>
  <c r="E65" i="34"/>
  <c r="AO65" i="34" s="1"/>
  <c r="F65" i="34"/>
  <c r="AP65" i="34" s="1"/>
  <c r="G65" i="34"/>
  <c r="AQ65" i="34" s="1"/>
  <c r="H65" i="34"/>
  <c r="AR65" i="34" s="1"/>
  <c r="I65" i="34"/>
  <c r="AS65" i="34" s="1"/>
  <c r="J65" i="34"/>
  <c r="AT65" i="34" s="1"/>
  <c r="B66" i="34"/>
  <c r="C66" i="34"/>
  <c r="AM66" i="34" s="1"/>
  <c r="D66" i="34"/>
  <c r="AN66" i="34" s="1"/>
  <c r="E66" i="34"/>
  <c r="AO66" i="34" s="1"/>
  <c r="F66" i="34"/>
  <c r="AP66" i="34" s="1"/>
  <c r="G66" i="34"/>
  <c r="AQ66" i="34" s="1"/>
  <c r="H66" i="34"/>
  <c r="AR66" i="34" s="1"/>
  <c r="I66" i="34"/>
  <c r="AS66" i="34" s="1"/>
  <c r="J66" i="34"/>
  <c r="AT66" i="34" s="1"/>
  <c r="B67" i="34"/>
  <c r="C67" i="34"/>
  <c r="AM67" i="34" s="1"/>
  <c r="D67" i="34"/>
  <c r="AN67" i="34" s="1"/>
  <c r="E67" i="34"/>
  <c r="AO67" i="34" s="1"/>
  <c r="F67" i="34"/>
  <c r="AP67" i="34" s="1"/>
  <c r="G67" i="34"/>
  <c r="AQ67" i="34" s="1"/>
  <c r="H67" i="34"/>
  <c r="AR67" i="34" s="1"/>
  <c r="I67" i="34"/>
  <c r="AS67" i="34" s="1"/>
  <c r="J67" i="34"/>
  <c r="AT67" i="34" s="1"/>
  <c r="B68" i="34"/>
  <c r="C68" i="34"/>
  <c r="AM68" i="34" s="1"/>
  <c r="D68" i="34"/>
  <c r="AN68" i="34" s="1"/>
  <c r="E68" i="34"/>
  <c r="AO68" i="34" s="1"/>
  <c r="F68" i="34"/>
  <c r="AP68" i="34" s="1"/>
  <c r="G68" i="34"/>
  <c r="AQ68" i="34" s="1"/>
  <c r="H68" i="34"/>
  <c r="AR68" i="34" s="1"/>
  <c r="I68" i="34"/>
  <c r="AS68" i="34" s="1"/>
  <c r="J68" i="34"/>
  <c r="AT68" i="34" s="1"/>
  <c r="B69" i="34"/>
  <c r="C69" i="34"/>
  <c r="AM69" i="34" s="1"/>
  <c r="D69" i="34"/>
  <c r="AN69" i="34" s="1"/>
  <c r="E69" i="34"/>
  <c r="AO69" i="34" s="1"/>
  <c r="F69" i="34"/>
  <c r="AP69" i="34" s="1"/>
  <c r="G69" i="34"/>
  <c r="AQ69" i="34" s="1"/>
  <c r="H69" i="34"/>
  <c r="AR69" i="34" s="1"/>
  <c r="I69" i="34"/>
  <c r="AS69" i="34" s="1"/>
  <c r="J69" i="34"/>
  <c r="AT69" i="34" s="1"/>
  <c r="B70" i="34"/>
  <c r="C70" i="34"/>
  <c r="AM70" i="34" s="1"/>
  <c r="D70" i="34"/>
  <c r="AN70" i="34" s="1"/>
  <c r="E70" i="34"/>
  <c r="AO70" i="34" s="1"/>
  <c r="F70" i="34"/>
  <c r="AP70" i="34" s="1"/>
  <c r="G70" i="34"/>
  <c r="AQ70" i="34" s="1"/>
  <c r="H70" i="34"/>
  <c r="AR70" i="34" s="1"/>
  <c r="I70" i="34"/>
  <c r="AS70" i="34" s="1"/>
  <c r="J70" i="34"/>
  <c r="AT70" i="34" s="1"/>
  <c r="B71" i="34"/>
  <c r="C71" i="34"/>
  <c r="AM71" i="34" s="1"/>
  <c r="D71" i="34"/>
  <c r="AN71" i="34" s="1"/>
  <c r="E71" i="34"/>
  <c r="AO71" i="34" s="1"/>
  <c r="F71" i="34"/>
  <c r="AP71" i="34" s="1"/>
  <c r="G71" i="34"/>
  <c r="AQ71" i="34" s="1"/>
  <c r="H71" i="34"/>
  <c r="AR71" i="34" s="1"/>
  <c r="I71" i="34"/>
  <c r="AS71" i="34" s="1"/>
  <c r="J71" i="34"/>
  <c r="AT71" i="34" s="1"/>
  <c r="B72" i="34"/>
  <c r="C72" i="34"/>
  <c r="AM72" i="34" s="1"/>
  <c r="D72" i="34"/>
  <c r="AN72" i="34" s="1"/>
  <c r="E72" i="34"/>
  <c r="AO72" i="34" s="1"/>
  <c r="F72" i="34"/>
  <c r="AP72" i="34" s="1"/>
  <c r="G72" i="34"/>
  <c r="AQ72" i="34" s="1"/>
  <c r="H72" i="34"/>
  <c r="AR72" i="34" s="1"/>
  <c r="I72" i="34"/>
  <c r="AS72" i="34" s="1"/>
  <c r="J72" i="34"/>
  <c r="AT72" i="34" s="1"/>
  <c r="B60" i="34"/>
  <c r="C60" i="34"/>
  <c r="AM60" i="34" s="1"/>
  <c r="D60" i="34"/>
  <c r="AN60" i="34" s="1"/>
  <c r="E60" i="34"/>
  <c r="AO60" i="34" s="1"/>
  <c r="F60" i="34"/>
  <c r="AP60" i="34" s="1"/>
  <c r="G60" i="34"/>
  <c r="AQ60" i="34" s="1"/>
  <c r="H60" i="34"/>
  <c r="AR60" i="34" s="1"/>
  <c r="I60" i="34"/>
  <c r="AS60" i="34" s="1"/>
  <c r="J60" i="34"/>
  <c r="AT60" i="34" s="1"/>
  <c r="B84" i="34"/>
  <c r="C84" i="34"/>
  <c r="AM84" i="34" s="1"/>
  <c r="D84" i="34"/>
  <c r="AN84" i="34" s="1"/>
  <c r="E84" i="34"/>
  <c r="AO84" i="34" s="1"/>
  <c r="F84" i="34"/>
  <c r="AP84" i="34" s="1"/>
  <c r="G84" i="34"/>
  <c r="AQ84" i="34" s="1"/>
  <c r="H84" i="34"/>
  <c r="AR84" i="34" s="1"/>
  <c r="I84" i="34"/>
  <c r="AS84" i="34" s="1"/>
  <c r="J84" i="34"/>
  <c r="AT84" i="34" s="1"/>
  <c r="B85" i="34"/>
  <c r="C85" i="34"/>
  <c r="AM85" i="34" s="1"/>
  <c r="D85" i="34"/>
  <c r="AN85" i="34" s="1"/>
  <c r="E85" i="34"/>
  <c r="AO85" i="34" s="1"/>
  <c r="F85" i="34"/>
  <c r="AP85" i="34" s="1"/>
  <c r="G85" i="34"/>
  <c r="AQ85" i="34" s="1"/>
  <c r="H85" i="34"/>
  <c r="AR85" i="34" s="1"/>
  <c r="I85" i="34"/>
  <c r="AS85" i="34" s="1"/>
  <c r="J85" i="34"/>
  <c r="AT85" i="34" s="1"/>
  <c r="B86" i="34"/>
  <c r="C86" i="34"/>
  <c r="AM86" i="34" s="1"/>
  <c r="D86" i="34"/>
  <c r="AN86" i="34" s="1"/>
  <c r="E86" i="34"/>
  <c r="AO86" i="34" s="1"/>
  <c r="F86" i="34"/>
  <c r="AP86" i="34" s="1"/>
  <c r="G86" i="34"/>
  <c r="AQ86" i="34" s="1"/>
  <c r="H86" i="34"/>
  <c r="AR86" i="34" s="1"/>
  <c r="I86" i="34"/>
  <c r="AS86" i="34" s="1"/>
  <c r="J86" i="34"/>
  <c r="AT86" i="34" s="1"/>
  <c r="B87" i="34"/>
  <c r="C87" i="34"/>
  <c r="AM87" i="34" s="1"/>
  <c r="D87" i="34"/>
  <c r="AN87" i="34" s="1"/>
  <c r="E87" i="34"/>
  <c r="AO87" i="34" s="1"/>
  <c r="F87" i="34"/>
  <c r="AP87" i="34" s="1"/>
  <c r="G87" i="34"/>
  <c r="AQ87" i="34" s="1"/>
  <c r="H87" i="34"/>
  <c r="AR87" i="34" s="1"/>
  <c r="I87" i="34"/>
  <c r="AS87" i="34" s="1"/>
  <c r="J87" i="34"/>
  <c r="AT87" i="34" s="1"/>
  <c r="B88" i="34"/>
  <c r="C88" i="34"/>
  <c r="AM88" i="34" s="1"/>
  <c r="D88" i="34"/>
  <c r="AN88" i="34" s="1"/>
  <c r="E88" i="34"/>
  <c r="AO88" i="34" s="1"/>
  <c r="F88" i="34"/>
  <c r="AP88" i="34" s="1"/>
  <c r="G88" i="34"/>
  <c r="AQ88" i="34" s="1"/>
  <c r="H88" i="34"/>
  <c r="AR88" i="34" s="1"/>
  <c r="I88" i="34"/>
  <c r="AS88" i="34" s="1"/>
  <c r="J88" i="34"/>
  <c r="AT88" i="34" s="1"/>
  <c r="B89" i="34"/>
  <c r="C89" i="34"/>
  <c r="AM89" i="34" s="1"/>
  <c r="D89" i="34"/>
  <c r="AN89" i="34" s="1"/>
  <c r="E89" i="34"/>
  <c r="AO89" i="34" s="1"/>
  <c r="F89" i="34"/>
  <c r="AP89" i="34" s="1"/>
  <c r="G89" i="34"/>
  <c r="AQ89" i="34" s="1"/>
  <c r="H89" i="34"/>
  <c r="AR89" i="34" s="1"/>
  <c r="I89" i="34"/>
  <c r="AS89" i="34" s="1"/>
  <c r="J89" i="34"/>
  <c r="AT89" i="34" s="1"/>
  <c r="B90" i="34"/>
  <c r="C90" i="34"/>
  <c r="AM90" i="34" s="1"/>
  <c r="D90" i="34"/>
  <c r="AN90" i="34" s="1"/>
  <c r="E90" i="34"/>
  <c r="AO90" i="34" s="1"/>
  <c r="F90" i="34"/>
  <c r="AP90" i="34" s="1"/>
  <c r="G90" i="34"/>
  <c r="AQ90" i="34" s="1"/>
  <c r="H90" i="34"/>
  <c r="AR90" i="34" s="1"/>
  <c r="I90" i="34"/>
  <c r="AS90" i="34" s="1"/>
  <c r="J90" i="34"/>
  <c r="AT90" i="34" s="1"/>
  <c r="B91" i="34"/>
  <c r="C91" i="34"/>
  <c r="AM91" i="34" s="1"/>
  <c r="D91" i="34"/>
  <c r="AN91" i="34" s="1"/>
  <c r="E91" i="34"/>
  <c r="AO91" i="34" s="1"/>
  <c r="F91" i="34"/>
  <c r="AP91" i="34" s="1"/>
  <c r="G91" i="34"/>
  <c r="AQ91" i="34" s="1"/>
  <c r="H91" i="34"/>
  <c r="AR91" i="34" s="1"/>
  <c r="I91" i="34"/>
  <c r="AS91" i="34" s="1"/>
  <c r="J91" i="34"/>
  <c r="AT91" i="34" s="1"/>
  <c r="B92" i="34"/>
  <c r="C92" i="34"/>
  <c r="AM92" i="34" s="1"/>
  <c r="D92" i="34"/>
  <c r="AN92" i="34" s="1"/>
  <c r="E92" i="34"/>
  <c r="AO92" i="34" s="1"/>
  <c r="F92" i="34"/>
  <c r="AP92" i="34" s="1"/>
  <c r="G92" i="34"/>
  <c r="AQ92" i="34" s="1"/>
  <c r="H92" i="34"/>
  <c r="AR92" i="34" s="1"/>
  <c r="I92" i="34"/>
  <c r="AS92" i="34" s="1"/>
  <c r="J92" i="34"/>
  <c r="AT92" i="34" s="1"/>
  <c r="B93" i="34"/>
  <c r="C93" i="34"/>
  <c r="AM93" i="34" s="1"/>
  <c r="D93" i="34"/>
  <c r="AN93" i="34" s="1"/>
  <c r="E93" i="34"/>
  <c r="AO93" i="34" s="1"/>
  <c r="F93" i="34"/>
  <c r="AP93" i="34" s="1"/>
  <c r="G93" i="34"/>
  <c r="AQ93" i="34" s="1"/>
  <c r="H93" i="34"/>
  <c r="AR93" i="34" s="1"/>
  <c r="I93" i="34"/>
  <c r="AS93" i="34" s="1"/>
  <c r="J93" i="34"/>
  <c r="AT93" i="34" s="1"/>
  <c r="B94" i="34"/>
  <c r="C94" i="34"/>
  <c r="AM94" i="34" s="1"/>
  <c r="D94" i="34"/>
  <c r="AN94" i="34" s="1"/>
  <c r="E94" i="34"/>
  <c r="AO94" i="34" s="1"/>
  <c r="F94" i="34"/>
  <c r="AP94" i="34" s="1"/>
  <c r="G94" i="34"/>
  <c r="AQ94" i="34" s="1"/>
  <c r="H94" i="34"/>
  <c r="AR94" i="34" s="1"/>
  <c r="I94" i="34"/>
  <c r="AS94" i="34" s="1"/>
  <c r="J94" i="34"/>
  <c r="AT94" i="34" s="1"/>
  <c r="B95" i="34"/>
  <c r="C95" i="34"/>
  <c r="AM95" i="34" s="1"/>
  <c r="D95" i="34"/>
  <c r="AN95" i="34" s="1"/>
  <c r="E95" i="34"/>
  <c r="AO95" i="34" s="1"/>
  <c r="F95" i="34"/>
  <c r="AP95" i="34" s="1"/>
  <c r="G95" i="34"/>
  <c r="AQ95" i="34" s="1"/>
  <c r="H95" i="34"/>
  <c r="AR95" i="34" s="1"/>
  <c r="I95" i="34"/>
  <c r="AS95" i="34" s="1"/>
  <c r="J95" i="34"/>
  <c r="AT95" i="34" s="1"/>
  <c r="B83" i="34"/>
  <c r="C83" i="34"/>
  <c r="AM83" i="34" s="1"/>
  <c r="D83" i="34"/>
  <c r="AN83" i="34" s="1"/>
  <c r="E83" i="34"/>
  <c r="AO83" i="34" s="1"/>
  <c r="F83" i="34"/>
  <c r="AP83" i="34" s="1"/>
  <c r="G83" i="34"/>
  <c r="AQ83" i="34" s="1"/>
  <c r="H83" i="34"/>
  <c r="AR83" i="34" s="1"/>
  <c r="I83" i="34"/>
  <c r="AS83" i="34" s="1"/>
  <c r="J83" i="34"/>
  <c r="AT83" i="34" s="1"/>
  <c r="B107" i="34"/>
  <c r="C107" i="34"/>
  <c r="AM107" i="34" s="1"/>
  <c r="D107" i="34"/>
  <c r="AN107" i="34" s="1"/>
  <c r="E107" i="34"/>
  <c r="AO107" i="34" s="1"/>
  <c r="F107" i="34"/>
  <c r="AP107" i="34" s="1"/>
  <c r="G107" i="34"/>
  <c r="AQ107" i="34" s="1"/>
  <c r="H107" i="34"/>
  <c r="AR107" i="34" s="1"/>
  <c r="I107" i="34"/>
  <c r="AS107" i="34" s="1"/>
  <c r="J107" i="34"/>
  <c r="AT107" i="34" s="1"/>
  <c r="B108" i="34"/>
  <c r="C108" i="34"/>
  <c r="AM108" i="34" s="1"/>
  <c r="D108" i="34"/>
  <c r="AN108" i="34" s="1"/>
  <c r="E108" i="34"/>
  <c r="AO108" i="34" s="1"/>
  <c r="F108" i="34"/>
  <c r="AP108" i="34" s="1"/>
  <c r="G108" i="34"/>
  <c r="AQ108" i="34" s="1"/>
  <c r="H108" i="34"/>
  <c r="AR108" i="34" s="1"/>
  <c r="I108" i="34"/>
  <c r="AS108" i="34" s="1"/>
  <c r="J108" i="34"/>
  <c r="AT108" i="34" s="1"/>
  <c r="B109" i="34"/>
  <c r="C109" i="34"/>
  <c r="AM109" i="34" s="1"/>
  <c r="D109" i="34"/>
  <c r="AN109" i="34" s="1"/>
  <c r="E109" i="34"/>
  <c r="AO109" i="34" s="1"/>
  <c r="F109" i="34"/>
  <c r="AP109" i="34" s="1"/>
  <c r="G109" i="34"/>
  <c r="AQ109" i="34" s="1"/>
  <c r="H109" i="34"/>
  <c r="AR109" i="34" s="1"/>
  <c r="I109" i="34"/>
  <c r="AS109" i="34" s="1"/>
  <c r="J109" i="34"/>
  <c r="AT109" i="34" s="1"/>
  <c r="B110" i="34"/>
  <c r="C110" i="34"/>
  <c r="AM110" i="34" s="1"/>
  <c r="D110" i="34"/>
  <c r="AN110" i="34" s="1"/>
  <c r="E110" i="34"/>
  <c r="AO110" i="34" s="1"/>
  <c r="F110" i="34"/>
  <c r="AP110" i="34" s="1"/>
  <c r="G110" i="34"/>
  <c r="AQ110" i="34" s="1"/>
  <c r="H110" i="34"/>
  <c r="AR110" i="34" s="1"/>
  <c r="I110" i="34"/>
  <c r="AS110" i="34" s="1"/>
  <c r="J110" i="34"/>
  <c r="AT110" i="34" s="1"/>
  <c r="B111" i="34"/>
  <c r="C111" i="34"/>
  <c r="AM111" i="34" s="1"/>
  <c r="D111" i="34"/>
  <c r="AN111" i="34" s="1"/>
  <c r="E111" i="34"/>
  <c r="AO111" i="34" s="1"/>
  <c r="F111" i="34"/>
  <c r="AP111" i="34" s="1"/>
  <c r="G111" i="34"/>
  <c r="AQ111" i="34" s="1"/>
  <c r="H111" i="34"/>
  <c r="AR111" i="34" s="1"/>
  <c r="I111" i="34"/>
  <c r="AS111" i="34" s="1"/>
  <c r="J111" i="34"/>
  <c r="AT111" i="34" s="1"/>
  <c r="B112" i="34"/>
  <c r="C112" i="34"/>
  <c r="AM112" i="34" s="1"/>
  <c r="D112" i="34"/>
  <c r="AN112" i="34" s="1"/>
  <c r="E112" i="34"/>
  <c r="AO112" i="34" s="1"/>
  <c r="F112" i="34"/>
  <c r="AP112" i="34" s="1"/>
  <c r="G112" i="34"/>
  <c r="AQ112" i="34" s="1"/>
  <c r="H112" i="34"/>
  <c r="AR112" i="34" s="1"/>
  <c r="I112" i="34"/>
  <c r="AS112" i="34" s="1"/>
  <c r="J112" i="34"/>
  <c r="AT112" i="34" s="1"/>
  <c r="B113" i="34"/>
  <c r="C113" i="34"/>
  <c r="AM113" i="34" s="1"/>
  <c r="D113" i="34"/>
  <c r="AN113" i="34" s="1"/>
  <c r="E113" i="34"/>
  <c r="AO113" i="34" s="1"/>
  <c r="F113" i="34"/>
  <c r="AP113" i="34" s="1"/>
  <c r="G113" i="34"/>
  <c r="AQ113" i="34" s="1"/>
  <c r="H113" i="34"/>
  <c r="AR113" i="34" s="1"/>
  <c r="I113" i="34"/>
  <c r="AS113" i="34" s="1"/>
  <c r="J113" i="34"/>
  <c r="AT113" i="34" s="1"/>
  <c r="B114" i="34"/>
  <c r="C114" i="34"/>
  <c r="AM114" i="34" s="1"/>
  <c r="D114" i="34"/>
  <c r="AN114" i="34" s="1"/>
  <c r="E114" i="34"/>
  <c r="AO114" i="34" s="1"/>
  <c r="F114" i="34"/>
  <c r="AP114" i="34" s="1"/>
  <c r="G114" i="34"/>
  <c r="AQ114" i="34" s="1"/>
  <c r="H114" i="34"/>
  <c r="AR114" i="34" s="1"/>
  <c r="I114" i="34"/>
  <c r="AS114" i="34" s="1"/>
  <c r="J114" i="34"/>
  <c r="AT114" i="34" s="1"/>
  <c r="B115" i="34"/>
  <c r="C115" i="34"/>
  <c r="AM115" i="34" s="1"/>
  <c r="D115" i="34"/>
  <c r="AN115" i="34" s="1"/>
  <c r="E115" i="34"/>
  <c r="AO115" i="34" s="1"/>
  <c r="F115" i="34"/>
  <c r="AP115" i="34" s="1"/>
  <c r="G115" i="34"/>
  <c r="AQ115" i="34" s="1"/>
  <c r="H115" i="34"/>
  <c r="AR115" i="34" s="1"/>
  <c r="I115" i="34"/>
  <c r="AS115" i="34" s="1"/>
  <c r="J115" i="34"/>
  <c r="AT115" i="34" s="1"/>
  <c r="B116" i="34"/>
  <c r="C116" i="34"/>
  <c r="AM116" i="34" s="1"/>
  <c r="D116" i="34"/>
  <c r="AN116" i="34" s="1"/>
  <c r="E116" i="34"/>
  <c r="AO116" i="34" s="1"/>
  <c r="F116" i="34"/>
  <c r="AP116" i="34" s="1"/>
  <c r="G116" i="34"/>
  <c r="AQ116" i="34" s="1"/>
  <c r="H116" i="34"/>
  <c r="AR116" i="34" s="1"/>
  <c r="I116" i="34"/>
  <c r="AS116" i="34" s="1"/>
  <c r="J116" i="34"/>
  <c r="AT116" i="34" s="1"/>
  <c r="B117" i="34"/>
  <c r="C117" i="34"/>
  <c r="AM117" i="34" s="1"/>
  <c r="D117" i="34"/>
  <c r="AN117" i="34" s="1"/>
  <c r="E117" i="34"/>
  <c r="AO117" i="34" s="1"/>
  <c r="F117" i="34"/>
  <c r="AP117" i="34" s="1"/>
  <c r="G117" i="34"/>
  <c r="AQ117" i="34" s="1"/>
  <c r="H117" i="34"/>
  <c r="AR117" i="34" s="1"/>
  <c r="I117" i="34"/>
  <c r="AS117" i="34" s="1"/>
  <c r="J117" i="34"/>
  <c r="AT117" i="34" s="1"/>
  <c r="B118" i="34"/>
  <c r="C118" i="34"/>
  <c r="AM118" i="34" s="1"/>
  <c r="D118" i="34"/>
  <c r="AN118" i="34" s="1"/>
  <c r="E118" i="34"/>
  <c r="AO118" i="34" s="1"/>
  <c r="F118" i="34"/>
  <c r="AP118" i="34" s="1"/>
  <c r="G118" i="34"/>
  <c r="AQ118" i="34" s="1"/>
  <c r="H118" i="34"/>
  <c r="AR118" i="34" s="1"/>
  <c r="I118" i="34"/>
  <c r="AS118" i="34" s="1"/>
  <c r="J118" i="34"/>
  <c r="AT118" i="34" s="1"/>
  <c r="B106" i="34"/>
  <c r="C106" i="34"/>
  <c r="AM106" i="34" s="1"/>
  <c r="D106" i="34"/>
  <c r="AN106" i="34" s="1"/>
  <c r="E106" i="34"/>
  <c r="AO106" i="34" s="1"/>
  <c r="F106" i="34"/>
  <c r="AP106" i="34" s="1"/>
  <c r="G106" i="34"/>
  <c r="AQ106" i="34" s="1"/>
  <c r="H106" i="34"/>
  <c r="AR106" i="34" s="1"/>
  <c r="I106" i="34"/>
  <c r="AS106" i="34" s="1"/>
  <c r="J106" i="34"/>
  <c r="AT106" i="34" s="1"/>
  <c r="B130" i="34"/>
  <c r="C130" i="34"/>
  <c r="AM130" i="34" s="1"/>
  <c r="D130" i="34"/>
  <c r="AN130" i="34" s="1"/>
  <c r="E130" i="34"/>
  <c r="AO130" i="34" s="1"/>
  <c r="F130" i="34"/>
  <c r="AP130" i="34" s="1"/>
  <c r="G130" i="34"/>
  <c r="AQ130" i="34" s="1"/>
  <c r="H130" i="34"/>
  <c r="AR130" i="34" s="1"/>
  <c r="I130" i="34"/>
  <c r="AS130" i="34" s="1"/>
  <c r="J130" i="34"/>
  <c r="AT130" i="34" s="1"/>
  <c r="B131" i="34"/>
  <c r="C131" i="34"/>
  <c r="AM131" i="34" s="1"/>
  <c r="D131" i="34"/>
  <c r="AN131" i="34" s="1"/>
  <c r="E131" i="34"/>
  <c r="AO131" i="34" s="1"/>
  <c r="F131" i="34"/>
  <c r="AP131" i="34" s="1"/>
  <c r="G131" i="34"/>
  <c r="AQ131" i="34" s="1"/>
  <c r="H131" i="34"/>
  <c r="AR131" i="34" s="1"/>
  <c r="I131" i="34"/>
  <c r="AS131" i="34" s="1"/>
  <c r="J131" i="34"/>
  <c r="AT131" i="34" s="1"/>
  <c r="B132" i="34"/>
  <c r="C132" i="34"/>
  <c r="AM132" i="34" s="1"/>
  <c r="D132" i="34"/>
  <c r="AN132" i="34" s="1"/>
  <c r="E132" i="34"/>
  <c r="AO132" i="34" s="1"/>
  <c r="F132" i="34"/>
  <c r="AP132" i="34" s="1"/>
  <c r="G132" i="34"/>
  <c r="AQ132" i="34" s="1"/>
  <c r="H132" i="34"/>
  <c r="AR132" i="34" s="1"/>
  <c r="I132" i="34"/>
  <c r="AS132" i="34" s="1"/>
  <c r="J132" i="34"/>
  <c r="AT132" i="34" s="1"/>
  <c r="B133" i="34"/>
  <c r="C133" i="34"/>
  <c r="AM133" i="34" s="1"/>
  <c r="D133" i="34"/>
  <c r="AN133" i="34" s="1"/>
  <c r="E133" i="34"/>
  <c r="AO133" i="34" s="1"/>
  <c r="F133" i="34"/>
  <c r="AP133" i="34" s="1"/>
  <c r="G133" i="34"/>
  <c r="AQ133" i="34" s="1"/>
  <c r="H133" i="34"/>
  <c r="AR133" i="34" s="1"/>
  <c r="I133" i="34"/>
  <c r="AS133" i="34" s="1"/>
  <c r="J133" i="34"/>
  <c r="AT133" i="34" s="1"/>
  <c r="B134" i="34"/>
  <c r="C134" i="34"/>
  <c r="AM134" i="34" s="1"/>
  <c r="D134" i="34"/>
  <c r="AN134" i="34" s="1"/>
  <c r="E134" i="34"/>
  <c r="AO134" i="34" s="1"/>
  <c r="F134" i="34"/>
  <c r="AP134" i="34" s="1"/>
  <c r="G134" i="34"/>
  <c r="AQ134" i="34" s="1"/>
  <c r="H134" i="34"/>
  <c r="AR134" i="34" s="1"/>
  <c r="I134" i="34"/>
  <c r="AS134" i="34" s="1"/>
  <c r="J134" i="34"/>
  <c r="AT134" i="34" s="1"/>
  <c r="B135" i="34"/>
  <c r="C135" i="34"/>
  <c r="AM135" i="34" s="1"/>
  <c r="D135" i="34"/>
  <c r="AN135" i="34" s="1"/>
  <c r="E135" i="34"/>
  <c r="AO135" i="34" s="1"/>
  <c r="F135" i="34"/>
  <c r="AP135" i="34" s="1"/>
  <c r="G135" i="34"/>
  <c r="AQ135" i="34" s="1"/>
  <c r="H135" i="34"/>
  <c r="AR135" i="34" s="1"/>
  <c r="I135" i="34"/>
  <c r="AS135" i="34" s="1"/>
  <c r="J135" i="34"/>
  <c r="AT135" i="34" s="1"/>
  <c r="B136" i="34"/>
  <c r="C136" i="34"/>
  <c r="AM136" i="34" s="1"/>
  <c r="D136" i="34"/>
  <c r="AN136" i="34" s="1"/>
  <c r="E136" i="34"/>
  <c r="AO136" i="34" s="1"/>
  <c r="F136" i="34"/>
  <c r="AP136" i="34" s="1"/>
  <c r="G136" i="34"/>
  <c r="AQ136" i="34" s="1"/>
  <c r="H136" i="34"/>
  <c r="AR136" i="34" s="1"/>
  <c r="I136" i="34"/>
  <c r="AS136" i="34" s="1"/>
  <c r="J136" i="34"/>
  <c r="AT136" i="34" s="1"/>
  <c r="B137" i="34"/>
  <c r="C137" i="34"/>
  <c r="AM137" i="34" s="1"/>
  <c r="D137" i="34"/>
  <c r="AN137" i="34" s="1"/>
  <c r="E137" i="34"/>
  <c r="AO137" i="34" s="1"/>
  <c r="F137" i="34"/>
  <c r="AP137" i="34" s="1"/>
  <c r="G137" i="34"/>
  <c r="AQ137" i="34" s="1"/>
  <c r="H137" i="34"/>
  <c r="AR137" i="34" s="1"/>
  <c r="I137" i="34"/>
  <c r="AS137" i="34" s="1"/>
  <c r="J137" i="34"/>
  <c r="AT137" i="34" s="1"/>
  <c r="B138" i="34"/>
  <c r="C138" i="34"/>
  <c r="AM138" i="34" s="1"/>
  <c r="D138" i="34"/>
  <c r="AN138" i="34" s="1"/>
  <c r="E138" i="34"/>
  <c r="AO138" i="34" s="1"/>
  <c r="F138" i="34"/>
  <c r="AP138" i="34" s="1"/>
  <c r="G138" i="34"/>
  <c r="AQ138" i="34" s="1"/>
  <c r="H138" i="34"/>
  <c r="AR138" i="34" s="1"/>
  <c r="I138" i="34"/>
  <c r="AS138" i="34" s="1"/>
  <c r="J138" i="34"/>
  <c r="AT138" i="34" s="1"/>
  <c r="B139" i="34"/>
  <c r="C139" i="34"/>
  <c r="AM139" i="34" s="1"/>
  <c r="D139" i="34"/>
  <c r="AN139" i="34" s="1"/>
  <c r="E139" i="34"/>
  <c r="AO139" i="34" s="1"/>
  <c r="F139" i="34"/>
  <c r="AP139" i="34" s="1"/>
  <c r="G139" i="34"/>
  <c r="AQ139" i="34" s="1"/>
  <c r="H139" i="34"/>
  <c r="AR139" i="34" s="1"/>
  <c r="I139" i="34"/>
  <c r="AS139" i="34" s="1"/>
  <c r="J139" i="34"/>
  <c r="AT139" i="34" s="1"/>
  <c r="B140" i="34"/>
  <c r="C140" i="34"/>
  <c r="AM140" i="34" s="1"/>
  <c r="D140" i="34"/>
  <c r="AN140" i="34" s="1"/>
  <c r="E140" i="34"/>
  <c r="AO140" i="34" s="1"/>
  <c r="F140" i="34"/>
  <c r="AP140" i="34" s="1"/>
  <c r="G140" i="34"/>
  <c r="AQ140" i="34" s="1"/>
  <c r="H140" i="34"/>
  <c r="AR140" i="34" s="1"/>
  <c r="I140" i="34"/>
  <c r="AS140" i="34" s="1"/>
  <c r="J140" i="34"/>
  <c r="AT140" i="34" s="1"/>
  <c r="B141" i="34"/>
  <c r="C141" i="34"/>
  <c r="AM141" i="34" s="1"/>
  <c r="D141" i="34"/>
  <c r="AN141" i="34" s="1"/>
  <c r="E141" i="34"/>
  <c r="AO141" i="34" s="1"/>
  <c r="F141" i="34"/>
  <c r="AP141" i="34" s="1"/>
  <c r="G141" i="34"/>
  <c r="AQ141" i="34" s="1"/>
  <c r="H141" i="34"/>
  <c r="AR141" i="34" s="1"/>
  <c r="I141" i="34"/>
  <c r="AS141" i="34" s="1"/>
  <c r="J141" i="34"/>
  <c r="AT141" i="34" s="1"/>
  <c r="B129" i="34"/>
  <c r="C129" i="34"/>
  <c r="AM129" i="34" s="1"/>
  <c r="D129" i="34"/>
  <c r="AN129" i="34" s="1"/>
  <c r="E129" i="34"/>
  <c r="AO129" i="34" s="1"/>
  <c r="F129" i="34"/>
  <c r="AP129" i="34" s="1"/>
  <c r="G129" i="34"/>
  <c r="AQ129" i="34" s="1"/>
  <c r="H129" i="34"/>
  <c r="AR129" i="34" s="1"/>
  <c r="I129" i="34"/>
  <c r="AS129" i="34" s="1"/>
  <c r="J129" i="34"/>
  <c r="AT129" i="34" s="1"/>
  <c r="B153" i="34"/>
  <c r="C153" i="34"/>
  <c r="AM153" i="34" s="1"/>
  <c r="D153" i="34"/>
  <c r="AN153" i="34" s="1"/>
  <c r="E153" i="34"/>
  <c r="AO153" i="34" s="1"/>
  <c r="F153" i="34"/>
  <c r="AP153" i="34" s="1"/>
  <c r="G153" i="34"/>
  <c r="AQ153" i="34" s="1"/>
  <c r="H153" i="34"/>
  <c r="AR153" i="34" s="1"/>
  <c r="I153" i="34"/>
  <c r="AS153" i="34" s="1"/>
  <c r="J153" i="34"/>
  <c r="AT153" i="34" s="1"/>
  <c r="B154" i="34"/>
  <c r="C154" i="34"/>
  <c r="AM154" i="34" s="1"/>
  <c r="D154" i="34"/>
  <c r="AN154" i="34" s="1"/>
  <c r="E154" i="34"/>
  <c r="AO154" i="34" s="1"/>
  <c r="F154" i="34"/>
  <c r="AP154" i="34" s="1"/>
  <c r="G154" i="34"/>
  <c r="AQ154" i="34" s="1"/>
  <c r="H154" i="34"/>
  <c r="AR154" i="34" s="1"/>
  <c r="I154" i="34"/>
  <c r="AS154" i="34" s="1"/>
  <c r="J154" i="34"/>
  <c r="AT154" i="34" s="1"/>
  <c r="B155" i="34"/>
  <c r="C155" i="34"/>
  <c r="AM155" i="34" s="1"/>
  <c r="D155" i="34"/>
  <c r="AN155" i="34" s="1"/>
  <c r="E155" i="34"/>
  <c r="AO155" i="34" s="1"/>
  <c r="F155" i="34"/>
  <c r="AP155" i="34" s="1"/>
  <c r="G155" i="34"/>
  <c r="AQ155" i="34" s="1"/>
  <c r="H155" i="34"/>
  <c r="AR155" i="34" s="1"/>
  <c r="I155" i="34"/>
  <c r="AS155" i="34" s="1"/>
  <c r="J155" i="34"/>
  <c r="AT155" i="34" s="1"/>
  <c r="B156" i="34"/>
  <c r="C156" i="34"/>
  <c r="AM156" i="34" s="1"/>
  <c r="D156" i="34"/>
  <c r="AN156" i="34" s="1"/>
  <c r="E156" i="34"/>
  <c r="AO156" i="34" s="1"/>
  <c r="F156" i="34"/>
  <c r="AP156" i="34" s="1"/>
  <c r="G156" i="34"/>
  <c r="AQ156" i="34" s="1"/>
  <c r="H156" i="34"/>
  <c r="AR156" i="34" s="1"/>
  <c r="I156" i="34"/>
  <c r="AS156" i="34" s="1"/>
  <c r="J156" i="34"/>
  <c r="AT156" i="34" s="1"/>
  <c r="B157" i="34"/>
  <c r="C157" i="34"/>
  <c r="AM157" i="34" s="1"/>
  <c r="D157" i="34"/>
  <c r="AN157" i="34" s="1"/>
  <c r="E157" i="34"/>
  <c r="AO157" i="34" s="1"/>
  <c r="F157" i="34"/>
  <c r="AP157" i="34" s="1"/>
  <c r="G157" i="34"/>
  <c r="AQ157" i="34" s="1"/>
  <c r="H157" i="34"/>
  <c r="AR157" i="34" s="1"/>
  <c r="I157" i="34"/>
  <c r="AS157" i="34" s="1"/>
  <c r="J157" i="34"/>
  <c r="AT157" i="34" s="1"/>
  <c r="B158" i="34"/>
  <c r="C158" i="34"/>
  <c r="AM158" i="34" s="1"/>
  <c r="D158" i="34"/>
  <c r="AN158" i="34" s="1"/>
  <c r="E158" i="34"/>
  <c r="AO158" i="34" s="1"/>
  <c r="F158" i="34"/>
  <c r="AP158" i="34" s="1"/>
  <c r="G158" i="34"/>
  <c r="AQ158" i="34" s="1"/>
  <c r="H158" i="34"/>
  <c r="AR158" i="34" s="1"/>
  <c r="I158" i="34"/>
  <c r="AS158" i="34" s="1"/>
  <c r="J158" i="34"/>
  <c r="AT158" i="34" s="1"/>
  <c r="B159" i="34"/>
  <c r="C159" i="34"/>
  <c r="AM159" i="34" s="1"/>
  <c r="D159" i="34"/>
  <c r="AN159" i="34" s="1"/>
  <c r="E159" i="34"/>
  <c r="AO159" i="34" s="1"/>
  <c r="F159" i="34"/>
  <c r="AP159" i="34" s="1"/>
  <c r="G159" i="34"/>
  <c r="AQ159" i="34" s="1"/>
  <c r="H159" i="34"/>
  <c r="AR159" i="34" s="1"/>
  <c r="I159" i="34"/>
  <c r="AS159" i="34" s="1"/>
  <c r="J159" i="34"/>
  <c r="AT159" i="34" s="1"/>
  <c r="B160" i="34"/>
  <c r="C160" i="34"/>
  <c r="AM160" i="34" s="1"/>
  <c r="D160" i="34"/>
  <c r="AN160" i="34" s="1"/>
  <c r="E160" i="34"/>
  <c r="AO160" i="34" s="1"/>
  <c r="F160" i="34"/>
  <c r="AP160" i="34" s="1"/>
  <c r="G160" i="34"/>
  <c r="AQ160" i="34" s="1"/>
  <c r="H160" i="34"/>
  <c r="AR160" i="34" s="1"/>
  <c r="I160" i="34"/>
  <c r="AS160" i="34" s="1"/>
  <c r="J160" i="34"/>
  <c r="AT160" i="34" s="1"/>
  <c r="B161" i="34"/>
  <c r="C161" i="34"/>
  <c r="AM161" i="34" s="1"/>
  <c r="D161" i="34"/>
  <c r="AN161" i="34" s="1"/>
  <c r="E161" i="34"/>
  <c r="AO161" i="34" s="1"/>
  <c r="F161" i="34"/>
  <c r="AP161" i="34" s="1"/>
  <c r="G161" i="34"/>
  <c r="AQ161" i="34" s="1"/>
  <c r="H161" i="34"/>
  <c r="AR161" i="34" s="1"/>
  <c r="I161" i="34"/>
  <c r="AS161" i="34" s="1"/>
  <c r="J161" i="34"/>
  <c r="AT161" i="34" s="1"/>
  <c r="B162" i="34"/>
  <c r="C162" i="34"/>
  <c r="AM162" i="34" s="1"/>
  <c r="D162" i="34"/>
  <c r="AN162" i="34" s="1"/>
  <c r="E162" i="34"/>
  <c r="AO162" i="34" s="1"/>
  <c r="F162" i="34"/>
  <c r="AP162" i="34" s="1"/>
  <c r="G162" i="34"/>
  <c r="AQ162" i="34" s="1"/>
  <c r="H162" i="34"/>
  <c r="AR162" i="34" s="1"/>
  <c r="I162" i="34"/>
  <c r="AS162" i="34" s="1"/>
  <c r="J162" i="34"/>
  <c r="AT162" i="34" s="1"/>
  <c r="B163" i="34"/>
  <c r="C163" i="34"/>
  <c r="AM163" i="34" s="1"/>
  <c r="D163" i="34"/>
  <c r="AN163" i="34" s="1"/>
  <c r="E163" i="34"/>
  <c r="AO163" i="34" s="1"/>
  <c r="F163" i="34"/>
  <c r="AP163" i="34" s="1"/>
  <c r="G163" i="34"/>
  <c r="AQ163" i="34" s="1"/>
  <c r="H163" i="34"/>
  <c r="AR163" i="34" s="1"/>
  <c r="I163" i="34"/>
  <c r="AS163" i="34" s="1"/>
  <c r="J163" i="34"/>
  <c r="AT163" i="34" s="1"/>
  <c r="B164" i="34"/>
  <c r="C164" i="34"/>
  <c r="AM164" i="34" s="1"/>
  <c r="D164" i="34"/>
  <c r="AN164" i="34" s="1"/>
  <c r="E164" i="34"/>
  <c r="AO164" i="34" s="1"/>
  <c r="F164" i="34"/>
  <c r="AP164" i="34" s="1"/>
  <c r="G164" i="34"/>
  <c r="AQ164" i="34" s="1"/>
  <c r="H164" i="34"/>
  <c r="AR164" i="34" s="1"/>
  <c r="I164" i="34"/>
  <c r="AS164" i="34" s="1"/>
  <c r="J164" i="34"/>
  <c r="AT164" i="34" s="1"/>
  <c r="B152" i="34"/>
  <c r="C152" i="34"/>
  <c r="AM152" i="34" s="1"/>
  <c r="D152" i="34"/>
  <c r="AN152" i="34" s="1"/>
  <c r="E152" i="34"/>
  <c r="AO152" i="34" s="1"/>
  <c r="F152" i="34"/>
  <c r="AP152" i="34" s="1"/>
  <c r="G152" i="34"/>
  <c r="AQ152" i="34" s="1"/>
  <c r="H152" i="34"/>
  <c r="AR152" i="34" s="1"/>
  <c r="I152" i="34"/>
  <c r="AS152" i="34" s="1"/>
  <c r="J152" i="34"/>
  <c r="AT152" i="34" s="1"/>
  <c r="B176" i="34"/>
  <c r="C176" i="34"/>
  <c r="AM176" i="34" s="1"/>
  <c r="D176" i="34"/>
  <c r="AN176" i="34" s="1"/>
  <c r="E176" i="34"/>
  <c r="AO176" i="34" s="1"/>
  <c r="F176" i="34"/>
  <c r="AP176" i="34" s="1"/>
  <c r="G176" i="34"/>
  <c r="AQ176" i="34" s="1"/>
  <c r="H176" i="34"/>
  <c r="AR176" i="34" s="1"/>
  <c r="I176" i="34"/>
  <c r="AS176" i="34" s="1"/>
  <c r="J176" i="34"/>
  <c r="AT176" i="34" s="1"/>
  <c r="B177" i="34"/>
  <c r="C177" i="34"/>
  <c r="AM177" i="34" s="1"/>
  <c r="D177" i="34"/>
  <c r="AN177" i="34" s="1"/>
  <c r="E177" i="34"/>
  <c r="AO177" i="34" s="1"/>
  <c r="F177" i="34"/>
  <c r="AP177" i="34" s="1"/>
  <c r="G177" i="34"/>
  <c r="AQ177" i="34" s="1"/>
  <c r="H177" i="34"/>
  <c r="AR177" i="34" s="1"/>
  <c r="I177" i="34"/>
  <c r="AS177" i="34" s="1"/>
  <c r="J177" i="34"/>
  <c r="AT177" i="34" s="1"/>
  <c r="B178" i="34"/>
  <c r="C178" i="34"/>
  <c r="AM178" i="34" s="1"/>
  <c r="D178" i="34"/>
  <c r="AN178" i="34" s="1"/>
  <c r="E178" i="34"/>
  <c r="AO178" i="34" s="1"/>
  <c r="F178" i="34"/>
  <c r="AP178" i="34" s="1"/>
  <c r="G178" i="34"/>
  <c r="AQ178" i="34" s="1"/>
  <c r="H178" i="34"/>
  <c r="AR178" i="34" s="1"/>
  <c r="I178" i="34"/>
  <c r="AS178" i="34" s="1"/>
  <c r="J178" i="34"/>
  <c r="AT178" i="34" s="1"/>
  <c r="B179" i="34"/>
  <c r="C179" i="34"/>
  <c r="AM179" i="34" s="1"/>
  <c r="D179" i="34"/>
  <c r="AN179" i="34" s="1"/>
  <c r="E179" i="34"/>
  <c r="AO179" i="34" s="1"/>
  <c r="F179" i="34"/>
  <c r="AP179" i="34" s="1"/>
  <c r="G179" i="34"/>
  <c r="AQ179" i="34" s="1"/>
  <c r="H179" i="34"/>
  <c r="AR179" i="34" s="1"/>
  <c r="I179" i="34"/>
  <c r="AS179" i="34" s="1"/>
  <c r="J179" i="34"/>
  <c r="AT179" i="34" s="1"/>
  <c r="B180" i="34"/>
  <c r="C180" i="34"/>
  <c r="AM180" i="34" s="1"/>
  <c r="D180" i="34"/>
  <c r="AN180" i="34" s="1"/>
  <c r="E180" i="34"/>
  <c r="AO180" i="34" s="1"/>
  <c r="F180" i="34"/>
  <c r="AP180" i="34" s="1"/>
  <c r="G180" i="34"/>
  <c r="AQ180" i="34" s="1"/>
  <c r="H180" i="34"/>
  <c r="AR180" i="34" s="1"/>
  <c r="I180" i="34"/>
  <c r="AS180" i="34" s="1"/>
  <c r="J180" i="34"/>
  <c r="AT180" i="34" s="1"/>
  <c r="B181" i="34"/>
  <c r="C181" i="34"/>
  <c r="AM181" i="34" s="1"/>
  <c r="D181" i="34"/>
  <c r="AN181" i="34" s="1"/>
  <c r="E181" i="34"/>
  <c r="AO181" i="34" s="1"/>
  <c r="F181" i="34"/>
  <c r="AP181" i="34" s="1"/>
  <c r="G181" i="34"/>
  <c r="AQ181" i="34" s="1"/>
  <c r="H181" i="34"/>
  <c r="AR181" i="34" s="1"/>
  <c r="I181" i="34"/>
  <c r="AS181" i="34" s="1"/>
  <c r="J181" i="34"/>
  <c r="AT181" i="34" s="1"/>
  <c r="B182" i="34"/>
  <c r="C182" i="34"/>
  <c r="AM182" i="34" s="1"/>
  <c r="D182" i="34"/>
  <c r="AN182" i="34" s="1"/>
  <c r="E182" i="34"/>
  <c r="AO182" i="34" s="1"/>
  <c r="F182" i="34"/>
  <c r="AP182" i="34" s="1"/>
  <c r="G182" i="34"/>
  <c r="AQ182" i="34" s="1"/>
  <c r="H182" i="34"/>
  <c r="AR182" i="34" s="1"/>
  <c r="I182" i="34"/>
  <c r="AS182" i="34" s="1"/>
  <c r="J182" i="34"/>
  <c r="AT182" i="34" s="1"/>
  <c r="B183" i="34"/>
  <c r="C183" i="34"/>
  <c r="AM183" i="34" s="1"/>
  <c r="D183" i="34"/>
  <c r="AN183" i="34" s="1"/>
  <c r="E183" i="34"/>
  <c r="AO183" i="34" s="1"/>
  <c r="F183" i="34"/>
  <c r="AP183" i="34" s="1"/>
  <c r="G183" i="34"/>
  <c r="AQ183" i="34" s="1"/>
  <c r="H183" i="34"/>
  <c r="AR183" i="34" s="1"/>
  <c r="I183" i="34"/>
  <c r="AS183" i="34" s="1"/>
  <c r="J183" i="34"/>
  <c r="AT183" i="34" s="1"/>
  <c r="B184" i="34"/>
  <c r="C184" i="34"/>
  <c r="AM184" i="34" s="1"/>
  <c r="D184" i="34"/>
  <c r="AN184" i="34" s="1"/>
  <c r="E184" i="34"/>
  <c r="AO184" i="34" s="1"/>
  <c r="F184" i="34"/>
  <c r="AP184" i="34" s="1"/>
  <c r="G184" i="34"/>
  <c r="AQ184" i="34" s="1"/>
  <c r="H184" i="34"/>
  <c r="AR184" i="34" s="1"/>
  <c r="I184" i="34"/>
  <c r="AS184" i="34" s="1"/>
  <c r="J184" i="34"/>
  <c r="AT184" i="34" s="1"/>
  <c r="B185" i="34"/>
  <c r="C185" i="34"/>
  <c r="AM185" i="34" s="1"/>
  <c r="D185" i="34"/>
  <c r="AN185" i="34" s="1"/>
  <c r="E185" i="34"/>
  <c r="AO185" i="34" s="1"/>
  <c r="F185" i="34"/>
  <c r="AP185" i="34" s="1"/>
  <c r="G185" i="34"/>
  <c r="AQ185" i="34" s="1"/>
  <c r="H185" i="34"/>
  <c r="AR185" i="34" s="1"/>
  <c r="I185" i="34"/>
  <c r="AS185" i="34" s="1"/>
  <c r="J185" i="34"/>
  <c r="AT185" i="34" s="1"/>
  <c r="B186" i="34"/>
  <c r="C186" i="34"/>
  <c r="AM186" i="34" s="1"/>
  <c r="D186" i="34"/>
  <c r="AN186" i="34" s="1"/>
  <c r="E186" i="34"/>
  <c r="AO186" i="34" s="1"/>
  <c r="F186" i="34"/>
  <c r="AP186" i="34" s="1"/>
  <c r="G186" i="34"/>
  <c r="AQ186" i="34" s="1"/>
  <c r="H186" i="34"/>
  <c r="AR186" i="34" s="1"/>
  <c r="I186" i="34"/>
  <c r="AS186" i="34" s="1"/>
  <c r="J186" i="34"/>
  <c r="AT186" i="34" s="1"/>
  <c r="B187" i="34"/>
  <c r="C187" i="34"/>
  <c r="AM187" i="34" s="1"/>
  <c r="D187" i="34"/>
  <c r="AN187" i="34" s="1"/>
  <c r="E187" i="34"/>
  <c r="AO187" i="34" s="1"/>
  <c r="F187" i="34"/>
  <c r="AP187" i="34" s="1"/>
  <c r="G187" i="34"/>
  <c r="AQ187" i="34" s="1"/>
  <c r="H187" i="34"/>
  <c r="AR187" i="34" s="1"/>
  <c r="I187" i="34"/>
  <c r="AS187" i="34" s="1"/>
  <c r="J187" i="34"/>
  <c r="AT187" i="34" s="1"/>
  <c r="B175" i="34"/>
  <c r="C175" i="34"/>
  <c r="AM175" i="34" s="1"/>
  <c r="D175" i="34"/>
  <c r="AN175" i="34" s="1"/>
  <c r="E175" i="34"/>
  <c r="AO175" i="34" s="1"/>
  <c r="F175" i="34"/>
  <c r="AP175" i="34" s="1"/>
  <c r="G175" i="34"/>
  <c r="AQ175" i="34" s="1"/>
  <c r="H175" i="34"/>
  <c r="AR175" i="34" s="1"/>
  <c r="I175" i="34"/>
  <c r="AS175" i="34" s="1"/>
  <c r="J175" i="34"/>
  <c r="AT175" i="34" s="1"/>
  <c r="B199" i="34"/>
  <c r="C199" i="34"/>
  <c r="AM199" i="34" s="1"/>
  <c r="D199" i="34"/>
  <c r="AN199" i="34" s="1"/>
  <c r="E199" i="34"/>
  <c r="AO199" i="34" s="1"/>
  <c r="F199" i="34"/>
  <c r="AP199" i="34" s="1"/>
  <c r="G199" i="34"/>
  <c r="AQ199" i="34" s="1"/>
  <c r="H199" i="34"/>
  <c r="AR199" i="34" s="1"/>
  <c r="I199" i="34"/>
  <c r="AS199" i="34" s="1"/>
  <c r="J199" i="34"/>
  <c r="AT199" i="34" s="1"/>
  <c r="B200" i="34"/>
  <c r="C200" i="34"/>
  <c r="AM200" i="34" s="1"/>
  <c r="D200" i="34"/>
  <c r="AN200" i="34" s="1"/>
  <c r="E200" i="34"/>
  <c r="AO200" i="34" s="1"/>
  <c r="F200" i="34"/>
  <c r="AP200" i="34" s="1"/>
  <c r="G200" i="34"/>
  <c r="AQ200" i="34" s="1"/>
  <c r="H200" i="34"/>
  <c r="AR200" i="34" s="1"/>
  <c r="I200" i="34"/>
  <c r="AS200" i="34" s="1"/>
  <c r="J200" i="34"/>
  <c r="AT200" i="34" s="1"/>
  <c r="B201" i="34"/>
  <c r="C201" i="34"/>
  <c r="AM201" i="34" s="1"/>
  <c r="D201" i="34"/>
  <c r="AN201" i="34" s="1"/>
  <c r="E201" i="34"/>
  <c r="AO201" i="34" s="1"/>
  <c r="F201" i="34"/>
  <c r="AP201" i="34" s="1"/>
  <c r="G201" i="34"/>
  <c r="AQ201" i="34" s="1"/>
  <c r="H201" i="34"/>
  <c r="AR201" i="34" s="1"/>
  <c r="I201" i="34"/>
  <c r="AS201" i="34" s="1"/>
  <c r="J201" i="34"/>
  <c r="AT201" i="34" s="1"/>
  <c r="B202" i="34"/>
  <c r="C202" i="34"/>
  <c r="AM202" i="34" s="1"/>
  <c r="D202" i="34"/>
  <c r="AN202" i="34" s="1"/>
  <c r="E202" i="34"/>
  <c r="AO202" i="34" s="1"/>
  <c r="F202" i="34"/>
  <c r="AP202" i="34" s="1"/>
  <c r="G202" i="34"/>
  <c r="AQ202" i="34" s="1"/>
  <c r="H202" i="34"/>
  <c r="AR202" i="34" s="1"/>
  <c r="I202" i="34"/>
  <c r="AS202" i="34" s="1"/>
  <c r="J202" i="34"/>
  <c r="AT202" i="34" s="1"/>
  <c r="B203" i="34"/>
  <c r="C203" i="34"/>
  <c r="AM203" i="34" s="1"/>
  <c r="D203" i="34"/>
  <c r="AN203" i="34" s="1"/>
  <c r="E203" i="34"/>
  <c r="AO203" i="34" s="1"/>
  <c r="F203" i="34"/>
  <c r="AP203" i="34" s="1"/>
  <c r="G203" i="34"/>
  <c r="AQ203" i="34" s="1"/>
  <c r="H203" i="34"/>
  <c r="AR203" i="34" s="1"/>
  <c r="I203" i="34"/>
  <c r="AS203" i="34" s="1"/>
  <c r="J203" i="34"/>
  <c r="AT203" i="34" s="1"/>
  <c r="B204" i="34"/>
  <c r="C204" i="34"/>
  <c r="AM204" i="34" s="1"/>
  <c r="D204" i="34"/>
  <c r="AN204" i="34" s="1"/>
  <c r="E204" i="34"/>
  <c r="AO204" i="34" s="1"/>
  <c r="F204" i="34"/>
  <c r="AP204" i="34" s="1"/>
  <c r="G204" i="34"/>
  <c r="AQ204" i="34" s="1"/>
  <c r="H204" i="34"/>
  <c r="AR204" i="34" s="1"/>
  <c r="I204" i="34"/>
  <c r="AS204" i="34" s="1"/>
  <c r="J204" i="34"/>
  <c r="AT204" i="34" s="1"/>
  <c r="B205" i="34"/>
  <c r="C205" i="34"/>
  <c r="AM205" i="34" s="1"/>
  <c r="D205" i="34"/>
  <c r="AN205" i="34" s="1"/>
  <c r="E205" i="34"/>
  <c r="AO205" i="34" s="1"/>
  <c r="F205" i="34"/>
  <c r="AP205" i="34" s="1"/>
  <c r="G205" i="34"/>
  <c r="AQ205" i="34" s="1"/>
  <c r="H205" i="34"/>
  <c r="AR205" i="34" s="1"/>
  <c r="I205" i="34"/>
  <c r="AS205" i="34" s="1"/>
  <c r="J205" i="34"/>
  <c r="AT205" i="34" s="1"/>
  <c r="B206" i="34"/>
  <c r="C206" i="34"/>
  <c r="AM206" i="34" s="1"/>
  <c r="D206" i="34"/>
  <c r="AN206" i="34" s="1"/>
  <c r="E206" i="34"/>
  <c r="AO206" i="34" s="1"/>
  <c r="F206" i="34"/>
  <c r="AP206" i="34" s="1"/>
  <c r="G206" i="34"/>
  <c r="AQ206" i="34" s="1"/>
  <c r="H206" i="34"/>
  <c r="AR206" i="34" s="1"/>
  <c r="I206" i="34"/>
  <c r="AS206" i="34" s="1"/>
  <c r="J206" i="34"/>
  <c r="AT206" i="34" s="1"/>
  <c r="B207" i="34"/>
  <c r="C207" i="34"/>
  <c r="AM207" i="34" s="1"/>
  <c r="D207" i="34"/>
  <c r="AN207" i="34" s="1"/>
  <c r="E207" i="34"/>
  <c r="AO207" i="34" s="1"/>
  <c r="F207" i="34"/>
  <c r="AP207" i="34" s="1"/>
  <c r="G207" i="34"/>
  <c r="AQ207" i="34" s="1"/>
  <c r="H207" i="34"/>
  <c r="AR207" i="34" s="1"/>
  <c r="I207" i="34"/>
  <c r="AS207" i="34" s="1"/>
  <c r="J207" i="34"/>
  <c r="AT207" i="34" s="1"/>
  <c r="B208" i="34"/>
  <c r="C208" i="34"/>
  <c r="AM208" i="34" s="1"/>
  <c r="D208" i="34"/>
  <c r="AN208" i="34" s="1"/>
  <c r="E208" i="34"/>
  <c r="AO208" i="34" s="1"/>
  <c r="F208" i="34"/>
  <c r="AP208" i="34" s="1"/>
  <c r="G208" i="34"/>
  <c r="AQ208" i="34" s="1"/>
  <c r="H208" i="34"/>
  <c r="AR208" i="34" s="1"/>
  <c r="I208" i="34"/>
  <c r="AS208" i="34" s="1"/>
  <c r="J208" i="34"/>
  <c r="AT208" i="34" s="1"/>
  <c r="B209" i="34"/>
  <c r="C209" i="34"/>
  <c r="AM209" i="34" s="1"/>
  <c r="D209" i="34"/>
  <c r="AN209" i="34" s="1"/>
  <c r="E209" i="34"/>
  <c r="AO209" i="34" s="1"/>
  <c r="F209" i="34"/>
  <c r="AP209" i="34" s="1"/>
  <c r="G209" i="34"/>
  <c r="AQ209" i="34" s="1"/>
  <c r="H209" i="34"/>
  <c r="AR209" i="34" s="1"/>
  <c r="I209" i="34"/>
  <c r="AS209" i="34" s="1"/>
  <c r="J209" i="34"/>
  <c r="AT209" i="34" s="1"/>
  <c r="B210" i="34"/>
  <c r="C210" i="34"/>
  <c r="AM210" i="34" s="1"/>
  <c r="D210" i="34"/>
  <c r="AN210" i="34" s="1"/>
  <c r="E210" i="34"/>
  <c r="AO210" i="34" s="1"/>
  <c r="F210" i="34"/>
  <c r="AP210" i="34" s="1"/>
  <c r="G210" i="34"/>
  <c r="AQ210" i="34" s="1"/>
  <c r="H210" i="34"/>
  <c r="AR210" i="34" s="1"/>
  <c r="I210" i="34"/>
  <c r="AS210" i="34" s="1"/>
  <c r="J210" i="34"/>
  <c r="AT210" i="34" s="1"/>
  <c r="B198" i="34"/>
  <c r="C198" i="34"/>
  <c r="AM198" i="34" s="1"/>
  <c r="D198" i="34"/>
  <c r="AN198" i="34" s="1"/>
  <c r="E198" i="34"/>
  <c r="AO198" i="34" s="1"/>
  <c r="F198" i="34"/>
  <c r="AP198" i="34" s="1"/>
  <c r="G198" i="34"/>
  <c r="AQ198" i="34" s="1"/>
  <c r="H198" i="34"/>
  <c r="AR198" i="34" s="1"/>
  <c r="I198" i="34"/>
  <c r="AS198" i="34" s="1"/>
  <c r="J198" i="34"/>
  <c r="AT198" i="34" s="1"/>
  <c r="B222" i="34"/>
  <c r="C222" i="34"/>
  <c r="AM222" i="34" s="1"/>
  <c r="D222" i="34"/>
  <c r="AN222" i="34" s="1"/>
  <c r="E222" i="34"/>
  <c r="AO222" i="34" s="1"/>
  <c r="F222" i="34"/>
  <c r="AP222" i="34" s="1"/>
  <c r="G222" i="34"/>
  <c r="AQ222" i="34" s="1"/>
  <c r="H222" i="34"/>
  <c r="AR222" i="34" s="1"/>
  <c r="I222" i="34"/>
  <c r="AS222" i="34" s="1"/>
  <c r="J222" i="34"/>
  <c r="AT222" i="34" s="1"/>
  <c r="B223" i="34"/>
  <c r="C223" i="34"/>
  <c r="AM223" i="34" s="1"/>
  <c r="D223" i="34"/>
  <c r="AN223" i="34" s="1"/>
  <c r="E223" i="34"/>
  <c r="AO223" i="34" s="1"/>
  <c r="F223" i="34"/>
  <c r="AP223" i="34" s="1"/>
  <c r="G223" i="34"/>
  <c r="AQ223" i="34" s="1"/>
  <c r="H223" i="34"/>
  <c r="AR223" i="34" s="1"/>
  <c r="I223" i="34"/>
  <c r="AS223" i="34" s="1"/>
  <c r="J223" i="34"/>
  <c r="AT223" i="34" s="1"/>
  <c r="B224" i="34"/>
  <c r="C224" i="34"/>
  <c r="AM224" i="34" s="1"/>
  <c r="D224" i="34"/>
  <c r="AN224" i="34" s="1"/>
  <c r="E224" i="34"/>
  <c r="AO224" i="34" s="1"/>
  <c r="F224" i="34"/>
  <c r="AP224" i="34" s="1"/>
  <c r="G224" i="34"/>
  <c r="AQ224" i="34" s="1"/>
  <c r="H224" i="34"/>
  <c r="AR224" i="34" s="1"/>
  <c r="I224" i="34"/>
  <c r="AS224" i="34" s="1"/>
  <c r="J224" i="34"/>
  <c r="AT224" i="34" s="1"/>
  <c r="B225" i="34"/>
  <c r="C225" i="34"/>
  <c r="AM225" i="34" s="1"/>
  <c r="D225" i="34"/>
  <c r="AN225" i="34" s="1"/>
  <c r="E225" i="34"/>
  <c r="AO225" i="34" s="1"/>
  <c r="F225" i="34"/>
  <c r="AP225" i="34" s="1"/>
  <c r="G225" i="34"/>
  <c r="AQ225" i="34" s="1"/>
  <c r="H225" i="34"/>
  <c r="AR225" i="34" s="1"/>
  <c r="I225" i="34"/>
  <c r="AS225" i="34" s="1"/>
  <c r="J225" i="34"/>
  <c r="AT225" i="34" s="1"/>
  <c r="B226" i="34"/>
  <c r="C226" i="34"/>
  <c r="AM226" i="34" s="1"/>
  <c r="D226" i="34"/>
  <c r="AN226" i="34" s="1"/>
  <c r="E226" i="34"/>
  <c r="AO226" i="34" s="1"/>
  <c r="F226" i="34"/>
  <c r="AP226" i="34" s="1"/>
  <c r="G226" i="34"/>
  <c r="AQ226" i="34" s="1"/>
  <c r="H226" i="34"/>
  <c r="AR226" i="34" s="1"/>
  <c r="I226" i="34"/>
  <c r="AS226" i="34" s="1"/>
  <c r="J226" i="34"/>
  <c r="AT226" i="34" s="1"/>
  <c r="B227" i="34"/>
  <c r="C227" i="34"/>
  <c r="AM227" i="34" s="1"/>
  <c r="D227" i="34"/>
  <c r="AN227" i="34" s="1"/>
  <c r="E227" i="34"/>
  <c r="AO227" i="34" s="1"/>
  <c r="F227" i="34"/>
  <c r="AP227" i="34" s="1"/>
  <c r="G227" i="34"/>
  <c r="AQ227" i="34" s="1"/>
  <c r="H227" i="34"/>
  <c r="AR227" i="34" s="1"/>
  <c r="I227" i="34"/>
  <c r="AS227" i="34" s="1"/>
  <c r="J227" i="34"/>
  <c r="AT227" i="34" s="1"/>
  <c r="B228" i="34"/>
  <c r="C228" i="34"/>
  <c r="AM228" i="34" s="1"/>
  <c r="D228" i="34"/>
  <c r="AN228" i="34" s="1"/>
  <c r="E228" i="34"/>
  <c r="AO228" i="34" s="1"/>
  <c r="F228" i="34"/>
  <c r="AP228" i="34" s="1"/>
  <c r="G228" i="34"/>
  <c r="AQ228" i="34" s="1"/>
  <c r="H228" i="34"/>
  <c r="AR228" i="34" s="1"/>
  <c r="I228" i="34"/>
  <c r="AS228" i="34" s="1"/>
  <c r="J228" i="34"/>
  <c r="AT228" i="34" s="1"/>
  <c r="B229" i="34"/>
  <c r="C229" i="34"/>
  <c r="AM229" i="34" s="1"/>
  <c r="D229" i="34"/>
  <c r="AN229" i="34" s="1"/>
  <c r="E229" i="34"/>
  <c r="AO229" i="34" s="1"/>
  <c r="F229" i="34"/>
  <c r="AP229" i="34" s="1"/>
  <c r="G229" i="34"/>
  <c r="AQ229" i="34" s="1"/>
  <c r="H229" i="34"/>
  <c r="AR229" i="34" s="1"/>
  <c r="I229" i="34"/>
  <c r="AS229" i="34" s="1"/>
  <c r="J229" i="34"/>
  <c r="AT229" i="34" s="1"/>
  <c r="B230" i="34"/>
  <c r="C230" i="34"/>
  <c r="AM230" i="34" s="1"/>
  <c r="D230" i="34"/>
  <c r="AN230" i="34" s="1"/>
  <c r="E230" i="34"/>
  <c r="AO230" i="34" s="1"/>
  <c r="F230" i="34"/>
  <c r="AP230" i="34" s="1"/>
  <c r="G230" i="34"/>
  <c r="AQ230" i="34" s="1"/>
  <c r="H230" i="34"/>
  <c r="AR230" i="34" s="1"/>
  <c r="I230" i="34"/>
  <c r="AS230" i="34" s="1"/>
  <c r="J230" i="34"/>
  <c r="AT230" i="34" s="1"/>
  <c r="B231" i="34"/>
  <c r="C231" i="34"/>
  <c r="AM231" i="34" s="1"/>
  <c r="D231" i="34"/>
  <c r="AN231" i="34" s="1"/>
  <c r="E231" i="34"/>
  <c r="AO231" i="34" s="1"/>
  <c r="F231" i="34"/>
  <c r="AP231" i="34" s="1"/>
  <c r="G231" i="34"/>
  <c r="AQ231" i="34" s="1"/>
  <c r="H231" i="34"/>
  <c r="AR231" i="34" s="1"/>
  <c r="I231" i="34"/>
  <c r="AS231" i="34" s="1"/>
  <c r="J231" i="34"/>
  <c r="AT231" i="34" s="1"/>
  <c r="B232" i="34"/>
  <c r="C232" i="34"/>
  <c r="AM232" i="34" s="1"/>
  <c r="D232" i="34"/>
  <c r="AN232" i="34" s="1"/>
  <c r="E232" i="34"/>
  <c r="AO232" i="34" s="1"/>
  <c r="F232" i="34"/>
  <c r="AP232" i="34" s="1"/>
  <c r="G232" i="34"/>
  <c r="AQ232" i="34" s="1"/>
  <c r="H232" i="34"/>
  <c r="AR232" i="34" s="1"/>
  <c r="I232" i="34"/>
  <c r="AS232" i="34" s="1"/>
  <c r="J232" i="34"/>
  <c r="AT232" i="34" s="1"/>
  <c r="B233" i="34"/>
  <c r="C233" i="34"/>
  <c r="AM233" i="34" s="1"/>
  <c r="D233" i="34"/>
  <c r="AN233" i="34" s="1"/>
  <c r="E233" i="34"/>
  <c r="AO233" i="34" s="1"/>
  <c r="F233" i="34"/>
  <c r="AP233" i="34" s="1"/>
  <c r="G233" i="34"/>
  <c r="AQ233" i="34" s="1"/>
  <c r="H233" i="34"/>
  <c r="AR233" i="34" s="1"/>
  <c r="I233" i="34"/>
  <c r="AS233" i="34" s="1"/>
  <c r="J233" i="34"/>
  <c r="AT233" i="34" s="1"/>
  <c r="B221" i="34"/>
  <c r="C221" i="34"/>
  <c r="AM221" i="34" s="1"/>
  <c r="D221" i="34"/>
  <c r="AN221" i="34" s="1"/>
  <c r="E221" i="34"/>
  <c r="AO221" i="34" s="1"/>
  <c r="F221" i="34"/>
  <c r="AP221" i="34" s="1"/>
  <c r="G221" i="34"/>
  <c r="AQ221" i="34" s="1"/>
  <c r="H221" i="34"/>
  <c r="AR221" i="34" s="1"/>
  <c r="I221" i="34"/>
  <c r="AS221" i="34" s="1"/>
  <c r="J221" i="34"/>
  <c r="AT221" i="34" s="1"/>
  <c r="B245" i="34"/>
  <c r="C245" i="34"/>
  <c r="AM245" i="34" s="1"/>
  <c r="D245" i="34"/>
  <c r="AN245" i="34" s="1"/>
  <c r="E245" i="34"/>
  <c r="AO245" i="34" s="1"/>
  <c r="F245" i="34"/>
  <c r="AP245" i="34" s="1"/>
  <c r="G245" i="34"/>
  <c r="AQ245" i="34" s="1"/>
  <c r="H245" i="34"/>
  <c r="AR245" i="34" s="1"/>
  <c r="I245" i="34"/>
  <c r="AS245" i="34" s="1"/>
  <c r="J245" i="34"/>
  <c r="AT245" i="34" s="1"/>
  <c r="B246" i="34"/>
  <c r="C246" i="34"/>
  <c r="AM246" i="34" s="1"/>
  <c r="D246" i="34"/>
  <c r="AN246" i="34" s="1"/>
  <c r="E246" i="34"/>
  <c r="AO246" i="34" s="1"/>
  <c r="F246" i="34"/>
  <c r="AP246" i="34" s="1"/>
  <c r="G246" i="34"/>
  <c r="AQ246" i="34" s="1"/>
  <c r="H246" i="34"/>
  <c r="AR246" i="34" s="1"/>
  <c r="I246" i="34"/>
  <c r="AS246" i="34" s="1"/>
  <c r="J246" i="34"/>
  <c r="AT246" i="34" s="1"/>
  <c r="B247" i="34"/>
  <c r="C247" i="34"/>
  <c r="AM247" i="34" s="1"/>
  <c r="D247" i="34"/>
  <c r="AN247" i="34" s="1"/>
  <c r="E247" i="34"/>
  <c r="AO247" i="34" s="1"/>
  <c r="F247" i="34"/>
  <c r="AP247" i="34" s="1"/>
  <c r="G247" i="34"/>
  <c r="AQ247" i="34" s="1"/>
  <c r="H247" i="34"/>
  <c r="AR247" i="34" s="1"/>
  <c r="I247" i="34"/>
  <c r="AS247" i="34" s="1"/>
  <c r="J247" i="34"/>
  <c r="AT247" i="34" s="1"/>
  <c r="B248" i="34"/>
  <c r="C248" i="34"/>
  <c r="AM248" i="34" s="1"/>
  <c r="D248" i="34"/>
  <c r="AN248" i="34" s="1"/>
  <c r="E248" i="34"/>
  <c r="AO248" i="34" s="1"/>
  <c r="F248" i="34"/>
  <c r="AP248" i="34" s="1"/>
  <c r="G248" i="34"/>
  <c r="AQ248" i="34" s="1"/>
  <c r="H248" i="34"/>
  <c r="AR248" i="34" s="1"/>
  <c r="I248" i="34"/>
  <c r="AS248" i="34" s="1"/>
  <c r="J248" i="34"/>
  <c r="AT248" i="34" s="1"/>
  <c r="B249" i="34"/>
  <c r="C249" i="34"/>
  <c r="AM249" i="34" s="1"/>
  <c r="D249" i="34"/>
  <c r="AN249" i="34" s="1"/>
  <c r="E249" i="34"/>
  <c r="AO249" i="34" s="1"/>
  <c r="F249" i="34"/>
  <c r="AP249" i="34" s="1"/>
  <c r="G249" i="34"/>
  <c r="AQ249" i="34" s="1"/>
  <c r="H249" i="34"/>
  <c r="AR249" i="34" s="1"/>
  <c r="I249" i="34"/>
  <c r="AS249" i="34" s="1"/>
  <c r="J249" i="34"/>
  <c r="AT249" i="34" s="1"/>
  <c r="B250" i="34"/>
  <c r="C250" i="34"/>
  <c r="AM250" i="34" s="1"/>
  <c r="D250" i="34"/>
  <c r="AN250" i="34" s="1"/>
  <c r="E250" i="34"/>
  <c r="AO250" i="34" s="1"/>
  <c r="F250" i="34"/>
  <c r="AP250" i="34" s="1"/>
  <c r="G250" i="34"/>
  <c r="AQ250" i="34" s="1"/>
  <c r="H250" i="34"/>
  <c r="AR250" i="34" s="1"/>
  <c r="I250" i="34"/>
  <c r="AS250" i="34" s="1"/>
  <c r="J250" i="34"/>
  <c r="AT250" i="34" s="1"/>
  <c r="B251" i="34"/>
  <c r="C251" i="34"/>
  <c r="AM251" i="34" s="1"/>
  <c r="D251" i="34"/>
  <c r="AN251" i="34" s="1"/>
  <c r="E251" i="34"/>
  <c r="AO251" i="34" s="1"/>
  <c r="F251" i="34"/>
  <c r="AP251" i="34" s="1"/>
  <c r="G251" i="34"/>
  <c r="AQ251" i="34" s="1"/>
  <c r="H251" i="34"/>
  <c r="AR251" i="34" s="1"/>
  <c r="I251" i="34"/>
  <c r="AS251" i="34" s="1"/>
  <c r="J251" i="34"/>
  <c r="AT251" i="34" s="1"/>
  <c r="B252" i="34"/>
  <c r="C252" i="34"/>
  <c r="AM252" i="34" s="1"/>
  <c r="D252" i="34"/>
  <c r="AN252" i="34" s="1"/>
  <c r="E252" i="34"/>
  <c r="AO252" i="34" s="1"/>
  <c r="F252" i="34"/>
  <c r="AP252" i="34" s="1"/>
  <c r="G252" i="34"/>
  <c r="AQ252" i="34" s="1"/>
  <c r="H252" i="34"/>
  <c r="AR252" i="34" s="1"/>
  <c r="I252" i="34"/>
  <c r="AS252" i="34" s="1"/>
  <c r="J252" i="34"/>
  <c r="AT252" i="34" s="1"/>
  <c r="B253" i="34"/>
  <c r="C253" i="34"/>
  <c r="AM253" i="34" s="1"/>
  <c r="D253" i="34"/>
  <c r="AN253" i="34" s="1"/>
  <c r="E253" i="34"/>
  <c r="AO253" i="34" s="1"/>
  <c r="F253" i="34"/>
  <c r="AP253" i="34" s="1"/>
  <c r="G253" i="34"/>
  <c r="AQ253" i="34" s="1"/>
  <c r="H253" i="34"/>
  <c r="AR253" i="34" s="1"/>
  <c r="I253" i="34"/>
  <c r="AS253" i="34" s="1"/>
  <c r="J253" i="34"/>
  <c r="AT253" i="34" s="1"/>
  <c r="B254" i="34"/>
  <c r="C254" i="34"/>
  <c r="AM254" i="34" s="1"/>
  <c r="D254" i="34"/>
  <c r="AN254" i="34" s="1"/>
  <c r="E254" i="34"/>
  <c r="AO254" i="34" s="1"/>
  <c r="F254" i="34"/>
  <c r="AP254" i="34" s="1"/>
  <c r="G254" i="34"/>
  <c r="AQ254" i="34" s="1"/>
  <c r="H254" i="34"/>
  <c r="AR254" i="34" s="1"/>
  <c r="I254" i="34"/>
  <c r="AS254" i="34" s="1"/>
  <c r="J254" i="34"/>
  <c r="AT254" i="34" s="1"/>
  <c r="B255" i="34"/>
  <c r="C255" i="34"/>
  <c r="AM255" i="34" s="1"/>
  <c r="D255" i="34"/>
  <c r="AN255" i="34" s="1"/>
  <c r="E255" i="34"/>
  <c r="AO255" i="34" s="1"/>
  <c r="F255" i="34"/>
  <c r="AP255" i="34" s="1"/>
  <c r="G255" i="34"/>
  <c r="AQ255" i="34" s="1"/>
  <c r="H255" i="34"/>
  <c r="AR255" i="34" s="1"/>
  <c r="I255" i="34"/>
  <c r="AS255" i="34" s="1"/>
  <c r="J255" i="34"/>
  <c r="AT255" i="34" s="1"/>
  <c r="B256" i="34"/>
  <c r="C256" i="34"/>
  <c r="AM256" i="34" s="1"/>
  <c r="D256" i="34"/>
  <c r="AN256" i="34" s="1"/>
  <c r="E256" i="34"/>
  <c r="AO256" i="34" s="1"/>
  <c r="F256" i="34"/>
  <c r="AP256" i="34" s="1"/>
  <c r="G256" i="34"/>
  <c r="AQ256" i="34" s="1"/>
  <c r="H256" i="34"/>
  <c r="AR256" i="34" s="1"/>
  <c r="I256" i="34"/>
  <c r="AS256" i="34" s="1"/>
  <c r="J256" i="34"/>
  <c r="AT256" i="34" s="1"/>
  <c r="B244" i="34"/>
  <c r="C244" i="34"/>
  <c r="AM244" i="34" s="1"/>
  <c r="D244" i="34"/>
  <c r="AN244" i="34" s="1"/>
  <c r="E244" i="34"/>
  <c r="AO244" i="34" s="1"/>
  <c r="F244" i="34"/>
  <c r="AP244" i="34" s="1"/>
  <c r="G244" i="34"/>
  <c r="AQ244" i="34" s="1"/>
  <c r="H244" i="34"/>
  <c r="AR244" i="34" s="1"/>
  <c r="I244" i="34"/>
  <c r="AS244" i="34" s="1"/>
  <c r="J244" i="34"/>
  <c r="AT244" i="34" s="1"/>
  <c r="B268" i="34"/>
  <c r="C268" i="34"/>
  <c r="AM268" i="34" s="1"/>
  <c r="D268" i="34"/>
  <c r="AN268" i="34" s="1"/>
  <c r="E268" i="34"/>
  <c r="AO268" i="34" s="1"/>
  <c r="F268" i="34"/>
  <c r="AP268" i="34" s="1"/>
  <c r="G268" i="34"/>
  <c r="AQ268" i="34" s="1"/>
  <c r="H268" i="34"/>
  <c r="AR268" i="34" s="1"/>
  <c r="I268" i="34"/>
  <c r="AS268" i="34" s="1"/>
  <c r="J268" i="34"/>
  <c r="AT268" i="34" s="1"/>
  <c r="B269" i="34"/>
  <c r="C269" i="34"/>
  <c r="AM269" i="34" s="1"/>
  <c r="D269" i="34"/>
  <c r="AN269" i="34" s="1"/>
  <c r="E269" i="34"/>
  <c r="AO269" i="34" s="1"/>
  <c r="F269" i="34"/>
  <c r="AP269" i="34" s="1"/>
  <c r="G269" i="34"/>
  <c r="AQ269" i="34" s="1"/>
  <c r="H269" i="34"/>
  <c r="AR269" i="34" s="1"/>
  <c r="I269" i="34"/>
  <c r="AS269" i="34" s="1"/>
  <c r="J269" i="34"/>
  <c r="AT269" i="34" s="1"/>
  <c r="B270" i="34"/>
  <c r="C270" i="34"/>
  <c r="AM270" i="34" s="1"/>
  <c r="D270" i="34"/>
  <c r="AN270" i="34" s="1"/>
  <c r="E270" i="34"/>
  <c r="AO270" i="34" s="1"/>
  <c r="F270" i="34"/>
  <c r="AP270" i="34" s="1"/>
  <c r="G270" i="34"/>
  <c r="AQ270" i="34" s="1"/>
  <c r="H270" i="34"/>
  <c r="AR270" i="34" s="1"/>
  <c r="I270" i="34"/>
  <c r="AS270" i="34" s="1"/>
  <c r="J270" i="34"/>
  <c r="AT270" i="34" s="1"/>
  <c r="B271" i="34"/>
  <c r="C271" i="34"/>
  <c r="AM271" i="34" s="1"/>
  <c r="D271" i="34"/>
  <c r="AN271" i="34" s="1"/>
  <c r="E271" i="34"/>
  <c r="AO271" i="34" s="1"/>
  <c r="F271" i="34"/>
  <c r="AP271" i="34" s="1"/>
  <c r="G271" i="34"/>
  <c r="AQ271" i="34" s="1"/>
  <c r="H271" i="34"/>
  <c r="AR271" i="34" s="1"/>
  <c r="I271" i="34"/>
  <c r="AS271" i="34" s="1"/>
  <c r="J271" i="34"/>
  <c r="AT271" i="34" s="1"/>
  <c r="B272" i="34"/>
  <c r="C272" i="34"/>
  <c r="AM272" i="34" s="1"/>
  <c r="D272" i="34"/>
  <c r="AN272" i="34" s="1"/>
  <c r="E272" i="34"/>
  <c r="AO272" i="34" s="1"/>
  <c r="F272" i="34"/>
  <c r="AP272" i="34" s="1"/>
  <c r="G272" i="34"/>
  <c r="AQ272" i="34" s="1"/>
  <c r="H272" i="34"/>
  <c r="AR272" i="34" s="1"/>
  <c r="I272" i="34"/>
  <c r="AS272" i="34" s="1"/>
  <c r="J272" i="34"/>
  <c r="AT272" i="34" s="1"/>
  <c r="B273" i="34"/>
  <c r="C273" i="34"/>
  <c r="AM273" i="34" s="1"/>
  <c r="D273" i="34"/>
  <c r="AN273" i="34" s="1"/>
  <c r="E273" i="34"/>
  <c r="AO273" i="34" s="1"/>
  <c r="F273" i="34"/>
  <c r="AP273" i="34" s="1"/>
  <c r="G273" i="34"/>
  <c r="AQ273" i="34" s="1"/>
  <c r="H273" i="34"/>
  <c r="AR273" i="34" s="1"/>
  <c r="I273" i="34"/>
  <c r="AS273" i="34" s="1"/>
  <c r="J273" i="34"/>
  <c r="AT273" i="34" s="1"/>
  <c r="B274" i="34"/>
  <c r="C274" i="34"/>
  <c r="AM274" i="34" s="1"/>
  <c r="D274" i="34"/>
  <c r="AN274" i="34" s="1"/>
  <c r="E274" i="34"/>
  <c r="AO274" i="34" s="1"/>
  <c r="F274" i="34"/>
  <c r="AP274" i="34" s="1"/>
  <c r="G274" i="34"/>
  <c r="AQ274" i="34" s="1"/>
  <c r="H274" i="34"/>
  <c r="AR274" i="34" s="1"/>
  <c r="I274" i="34"/>
  <c r="AS274" i="34" s="1"/>
  <c r="J274" i="34"/>
  <c r="AT274" i="34" s="1"/>
  <c r="B275" i="34"/>
  <c r="C275" i="34"/>
  <c r="AM275" i="34" s="1"/>
  <c r="D275" i="34"/>
  <c r="AN275" i="34" s="1"/>
  <c r="E275" i="34"/>
  <c r="AO275" i="34" s="1"/>
  <c r="F275" i="34"/>
  <c r="AP275" i="34" s="1"/>
  <c r="G275" i="34"/>
  <c r="AQ275" i="34" s="1"/>
  <c r="H275" i="34"/>
  <c r="AR275" i="34" s="1"/>
  <c r="I275" i="34"/>
  <c r="AS275" i="34" s="1"/>
  <c r="J275" i="34"/>
  <c r="AT275" i="34" s="1"/>
  <c r="B276" i="34"/>
  <c r="C276" i="34"/>
  <c r="AM276" i="34" s="1"/>
  <c r="D276" i="34"/>
  <c r="AN276" i="34" s="1"/>
  <c r="E276" i="34"/>
  <c r="AO276" i="34" s="1"/>
  <c r="F276" i="34"/>
  <c r="AP276" i="34" s="1"/>
  <c r="G276" i="34"/>
  <c r="AQ276" i="34" s="1"/>
  <c r="H276" i="34"/>
  <c r="AR276" i="34" s="1"/>
  <c r="I276" i="34"/>
  <c r="AS276" i="34" s="1"/>
  <c r="J276" i="34"/>
  <c r="AT276" i="34" s="1"/>
  <c r="B277" i="34"/>
  <c r="C277" i="34"/>
  <c r="AM277" i="34" s="1"/>
  <c r="D277" i="34"/>
  <c r="AN277" i="34" s="1"/>
  <c r="E277" i="34"/>
  <c r="AO277" i="34" s="1"/>
  <c r="F277" i="34"/>
  <c r="AP277" i="34" s="1"/>
  <c r="G277" i="34"/>
  <c r="AQ277" i="34" s="1"/>
  <c r="H277" i="34"/>
  <c r="AR277" i="34" s="1"/>
  <c r="I277" i="34"/>
  <c r="AS277" i="34" s="1"/>
  <c r="J277" i="34"/>
  <c r="AT277" i="34" s="1"/>
  <c r="B278" i="34"/>
  <c r="C278" i="34"/>
  <c r="AM278" i="34" s="1"/>
  <c r="D278" i="34"/>
  <c r="AN278" i="34" s="1"/>
  <c r="E278" i="34"/>
  <c r="AO278" i="34" s="1"/>
  <c r="F278" i="34"/>
  <c r="AP278" i="34" s="1"/>
  <c r="G278" i="34"/>
  <c r="AQ278" i="34" s="1"/>
  <c r="H278" i="34"/>
  <c r="AR278" i="34" s="1"/>
  <c r="I278" i="34"/>
  <c r="AS278" i="34" s="1"/>
  <c r="J278" i="34"/>
  <c r="AT278" i="34" s="1"/>
  <c r="B279" i="34"/>
  <c r="C279" i="34"/>
  <c r="AM279" i="34" s="1"/>
  <c r="D279" i="34"/>
  <c r="AN279" i="34" s="1"/>
  <c r="E279" i="34"/>
  <c r="AO279" i="34" s="1"/>
  <c r="F279" i="34"/>
  <c r="AP279" i="34" s="1"/>
  <c r="G279" i="34"/>
  <c r="AQ279" i="34" s="1"/>
  <c r="H279" i="34"/>
  <c r="AR279" i="34" s="1"/>
  <c r="I279" i="34"/>
  <c r="AS279" i="34" s="1"/>
  <c r="J279" i="34"/>
  <c r="AT279" i="34" s="1"/>
  <c r="B267" i="34"/>
  <c r="C267" i="34"/>
  <c r="AM267" i="34" s="1"/>
  <c r="D267" i="34"/>
  <c r="AN267" i="34" s="1"/>
  <c r="E267" i="34"/>
  <c r="AO267" i="34" s="1"/>
  <c r="F267" i="34"/>
  <c r="AP267" i="34" s="1"/>
  <c r="G267" i="34"/>
  <c r="AQ267" i="34" s="1"/>
  <c r="H267" i="34"/>
  <c r="AR267" i="34" s="1"/>
  <c r="I267" i="34"/>
  <c r="AS267" i="34" s="1"/>
  <c r="J267" i="34"/>
  <c r="AT267" i="34" s="1"/>
  <c r="B15" i="34"/>
  <c r="C15" i="34"/>
  <c r="AM15" i="34" s="1"/>
  <c r="D15" i="34"/>
  <c r="AN15" i="34" s="1"/>
  <c r="E15" i="34"/>
  <c r="AO15" i="34" s="1"/>
  <c r="F15" i="34"/>
  <c r="AP15" i="34" s="1"/>
  <c r="G15" i="34"/>
  <c r="AQ15" i="34" s="1"/>
  <c r="H15" i="34"/>
  <c r="AR15" i="34" s="1"/>
  <c r="I15" i="34"/>
  <c r="AS15" i="34" s="1"/>
  <c r="J15" i="34"/>
  <c r="AT15" i="34" s="1"/>
  <c r="B16" i="34"/>
  <c r="C16" i="34"/>
  <c r="AM16" i="34" s="1"/>
  <c r="D16" i="34"/>
  <c r="AN16" i="34" s="1"/>
  <c r="E16" i="34"/>
  <c r="AO16" i="34" s="1"/>
  <c r="F16" i="34"/>
  <c r="AP16" i="34" s="1"/>
  <c r="G16" i="34"/>
  <c r="AQ16" i="34" s="1"/>
  <c r="H16" i="34"/>
  <c r="AR16" i="34" s="1"/>
  <c r="I16" i="34"/>
  <c r="AS16" i="34" s="1"/>
  <c r="J16" i="34"/>
  <c r="AT16" i="34" s="1"/>
  <c r="B17" i="34"/>
  <c r="C17" i="34"/>
  <c r="AM17" i="34" s="1"/>
  <c r="D17" i="34"/>
  <c r="AN17" i="34" s="1"/>
  <c r="E17" i="34"/>
  <c r="AO17" i="34" s="1"/>
  <c r="F17" i="34"/>
  <c r="AP17" i="34" s="1"/>
  <c r="G17" i="34"/>
  <c r="AQ17" i="34" s="1"/>
  <c r="H17" i="34"/>
  <c r="AR17" i="34" s="1"/>
  <c r="I17" i="34"/>
  <c r="AS17" i="34" s="1"/>
  <c r="J17" i="34"/>
  <c r="AT17" i="34" s="1"/>
  <c r="B18" i="34"/>
  <c r="C18" i="34"/>
  <c r="AM18" i="34" s="1"/>
  <c r="D18" i="34"/>
  <c r="AN18" i="34" s="1"/>
  <c r="E18" i="34"/>
  <c r="AO18" i="34" s="1"/>
  <c r="F18" i="34"/>
  <c r="AP18" i="34" s="1"/>
  <c r="G18" i="34"/>
  <c r="AQ18" i="34" s="1"/>
  <c r="H18" i="34"/>
  <c r="AR18" i="34" s="1"/>
  <c r="I18" i="34"/>
  <c r="AS18" i="34" s="1"/>
  <c r="J18" i="34"/>
  <c r="AT18" i="34" s="1"/>
  <c r="B19" i="34"/>
  <c r="C19" i="34"/>
  <c r="AM19" i="34" s="1"/>
  <c r="D19" i="34"/>
  <c r="AN19" i="34" s="1"/>
  <c r="E19" i="34"/>
  <c r="AO19" i="34" s="1"/>
  <c r="F19" i="34"/>
  <c r="AP19" i="34" s="1"/>
  <c r="G19" i="34"/>
  <c r="AQ19" i="34" s="1"/>
  <c r="H19" i="34"/>
  <c r="AR19" i="34" s="1"/>
  <c r="I19" i="34"/>
  <c r="AS19" i="34" s="1"/>
  <c r="J19" i="34"/>
  <c r="AT19" i="34" s="1"/>
  <c r="B20" i="34"/>
  <c r="C20" i="34"/>
  <c r="AM20" i="34" s="1"/>
  <c r="D20" i="34"/>
  <c r="AN20" i="34" s="1"/>
  <c r="E20" i="34"/>
  <c r="AO20" i="34" s="1"/>
  <c r="F20" i="34"/>
  <c r="AP20" i="34" s="1"/>
  <c r="G20" i="34"/>
  <c r="AQ20" i="34" s="1"/>
  <c r="H20" i="34"/>
  <c r="AR20" i="34" s="1"/>
  <c r="I20" i="34"/>
  <c r="AS20" i="34" s="1"/>
  <c r="J20" i="34"/>
  <c r="AT20" i="34" s="1"/>
  <c r="B21" i="34"/>
  <c r="C21" i="34"/>
  <c r="AM21" i="34" s="1"/>
  <c r="D21" i="34"/>
  <c r="AN21" i="34" s="1"/>
  <c r="E21" i="34"/>
  <c r="AO21" i="34" s="1"/>
  <c r="F21" i="34"/>
  <c r="AP21" i="34" s="1"/>
  <c r="G21" i="34"/>
  <c r="AQ21" i="34" s="1"/>
  <c r="H21" i="34"/>
  <c r="AR21" i="34" s="1"/>
  <c r="I21" i="34"/>
  <c r="AS21" i="34" s="1"/>
  <c r="J21" i="34"/>
  <c r="AT21" i="34" s="1"/>
  <c r="B22" i="34"/>
  <c r="C22" i="34"/>
  <c r="AM22" i="34" s="1"/>
  <c r="D22" i="34"/>
  <c r="AN22" i="34" s="1"/>
  <c r="E22" i="34"/>
  <c r="AO22" i="34" s="1"/>
  <c r="F22" i="34"/>
  <c r="AP22" i="34" s="1"/>
  <c r="G22" i="34"/>
  <c r="AQ22" i="34" s="1"/>
  <c r="H22" i="34"/>
  <c r="AR22" i="34" s="1"/>
  <c r="I22" i="34"/>
  <c r="AS22" i="34" s="1"/>
  <c r="J22" i="34"/>
  <c r="AT22" i="34" s="1"/>
  <c r="B23" i="34"/>
  <c r="C23" i="34"/>
  <c r="AM23" i="34" s="1"/>
  <c r="D23" i="34"/>
  <c r="AN23" i="34" s="1"/>
  <c r="E23" i="34"/>
  <c r="AO23" i="34" s="1"/>
  <c r="F23" i="34"/>
  <c r="AP23" i="34" s="1"/>
  <c r="G23" i="34"/>
  <c r="AQ23" i="34" s="1"/>
  <c r="H23" i="34"/>
  <c r="AR23" i="34" s="1"/>
  <c r="I23" i="34"/>
  <c r="AS23" i="34" s="1"/>
  <c r="J23" i="34"/>
  <c r="AT23" i="34" s="1"/>
  <c r="B24" i="34"/>
  <c r="C24" i="34"/>
  <c r="AM24" i="34" s="1"/>
  <c r="D24" i="34"/>
  <c r="AN24" i="34" s="1"/>
  <c r="E24" i="34"/>
  <c r="AO24" i="34" s="1"/>
  <c r="F24" i="34"/>
  <c r="AP24" i="34" s="1"/>
  <c r="G24" i="34"/>
  <c r="AQ24" i="34" s="1"/>
  <c r="H24" i="34"/>
  <c r="AR24" i="34" s="1"/>
  <c r="I24" i="34"/>
  <c r="AS24" i="34" s="1"/>
  <c r="J24" i="34"/>
  <c r="AT24" i="34" s="1"/>
  <c r="B25" i="34"/>
  <c r="C25" i="34"/>
  <c r="AM25" i="34" s="1"/>
  <c r="D25" i="34"/>
  <c r="AN25" i="34" s="1"/>
  <c r="E25" i="34"/>
  <c r="AO25" i="34" s="1"/>
  <c r="F25" i="34"/>
  <c r="AP25" i="34" s="1"/>
  <c r="G25" i="34"/>
  <c r="AQ25" i="34" s="1"/>
  <c r="H25" i="34"/>
  <c r="AR25" i="34" s="1"/>
  <c r="I25" i="34"/>
  <c r="AS25" i="34" s="1"/>
  <c r="J25" i="34"/>
  <c r="AT25" i="34" s="1"/>
  <c r="B26" i="34"/>
  <c r="C26" i="34"/>
  <c r="AM26" i="34" s="1"/>
  <c r="D26" i="34"/>
  <c r="AN26" i="34" s="1"/>
  <c r="E26" i="34"/>
  <c r="AO26" i="34" s="1"/>
  <c r="F26" i="34"/>
  <c r="AP26" i="34" s="1"/>
  <c r="G26" i="34"/>
  <c r="AQ26" i="34" s="1"/>
  <c r="H26" i="34"/>
  <c r="AR26" i="34" s="1"/>
  <c r="I26" i="34"/>
  <c r="AS26" i="34" s="1"/>
  <c r="J26" i="34"/>
  <c r="AT26" i="34" s="1"/>
  <c r="B14" i="34"/>
  <c r="C14" i="34"/>
  <c r="D14" i="34"/>
  <c r="E14" i="34"/>
  <c r="F14" i="34"/>
  <c r="G14" i="34"/>
  <c r="H14" i="34"/>
  <c r="I14" i="34"/>
  <c r="J14" i="34"/>
  <c r="B130" i="31"/>
  <c r="C130" i="31"/>
  <c r="AM130" i="31" s="1"/>
  <c r="D130" i="31"/>
  <c r="AN130" i="31" s="1"/>
  <c r="E130" i="31"/>
  <c r="AO130" i="31" s="1"/>
  <c r="F130" i="31"/>
  <c r="AP130" i="31" s="1"/>
  <c r="G130" i="31"/>
  <c r="AQ130" i="31" s="1"/>
  <c r="H130" i="31"/>
  <c r="AR130" i="31" s="1"/>
  <c r="I130" i="31"/>
  <c r="AS130" i="31" s="1"/>
  <c r="J130" i="31"/>
  <c r="AT130" i="31" s="1"/>
  <c r="B131" i="31"/>
  <c r="C131" i="31"/>
  <c r="AM131" i="31" s="1"/>
  <c r="D131" i="31"/>
  <c r="AN131" i="31" s="1"/>
  <c r="E131" i="31"/>
  <c r="AO131" i="31" s="1"/>
  <c r="F131" i="31"/>
  <c r="AP131" i="31" s="1"/>
  <c r="G131" i="31"/>
  <c r="AQ131" i="31" s="1"/>
  <c r="H131" i="31"/>
  <c r="AR131" i="31" s="1"/>
  <c r="I131" i="31"/>
  <c r="AS131" i="31" s="1"/>
  <c r="J131" i="31"/>
  <c r="AT131" i="31" s="1"/>
  <c r="B132" i="31"/>
  <c r="C132" i="31"/>
  <c r="AM132" i="31" s="1"/>
  <c r="D132" i="31"/>
  <c r="AN132" i="31" s="1"/>
  <c r="E132" i="31"/>
  <c r="AO132" i="31" s="1"/>
  <c r="F132" i="31"/>
  <c r="AP132" i="31" s="1"/>
  <c r="G132" i="31"/>
  <c r="AQ132" i="31" s="1"/>
  <c r="H132" i="31"/>
  <c r="AR132" i="31" s="1"/>
  <c r="I132" i="31"/>
  <c r="AS132" i="31" s="1"/>
  <c r="J132" i="31"/>
  <c r="AT132" i="31" s="1"/>
  <c r="B133" i="31"/>
  <c r="C133" i="31"/>
  <c r="AM133" i="31" s="1"/>
  <c r="D133" i="31"/>
  <c r="AN133" i="31" s="1"/>
  <c r="E133" i="31"/>
  <c r="AO133" i="31" s="1"/>
  <c r="F133" i="31"/>
  <c r="AP133" i="31" s="1"/>
  <c r="G133" i="31"/>
  <c r="AQ133" i="31" s="1"/>
  <c r="H133" i="31"/>
  <c r="AR133" i="31" s="1"/>
  <c r="I133" i="31"/>
  <c r="AS133" i="31" s="1"/>
  <c r="J133" i="31"/>
  <c r="AT133" i="31" s="1"/>
  <c r="B134" i="31"/>
  <c r="C134" i="31"/>
  <c r="AM134" i="31" s="1"/>
  <c r="D134" i="31"/>
  <c r="AN134" i="31" s="1"/>
  <c r="E134" i="31"/>
  <c r="AO134" i="31" s="1"/>
  <c r="F134" i="31"/>
  <c r="AP134" i="31" s="1"/>
  <c r="G134" i="31"/>
  <c r="AQ134" i="31" s="1"/>
  <c r="H134" i="31"/>
  <c r="AR134" i="31" s="1"/>
  <c r="I134" i="31"/>
  <c r="AS134" i="31" s="1"/>
  <c r="J134" i="31"/>
  <c r="AT134" i="31" s="1"/>
  <c r="B135" i="31"/>
  <c r="C135" i="31"/>
  <c r="AM135" i="31" s="1"/>
  <c r="D135" i="31"/>
  <c r="AN135" i="31" s="1"/>
  <c r="E135" i="31"/>
  <c r="AO135" i="31" s="1"/>
  <c r="F135" i="31"/>
  <c r="AP135" i="31" s="1"/>
  <c r="G135" i="31"/>
  <c r="AQ135" i="31" s="1"/>
  <c r="H135" i="31"/>
  <c r="AR135" i="31" s="1"/>
  <c r="I135" i="31"/>
  <c r="AS135" i="31" s="1"/>
  <c r="J135" i="31"/>
  <c r="AT135" i="31" s="1"/>
  <c r="B136" i="31"/>
  <c r="C136" i="31"/>
  <c r="AM136" i="31" s="1"/>
  <c r="D136" i="31"/>
  <c r="AN136" i="31" s="1"/>
  <c r="E136" i="31"/>
  <c r="AO136" i="31" s="1"/>
  <c r="F136" i="31"/>
  <c r="AP136" i="31" s="1"/>
  <c r="G136" i="31"/>
  <c r="AQ136" i="31" s="1"/>
  <c r="H136" i="31"/>
  <c r="AR136" i="31" s="1"/>
  <c r="I136" i="31"/>
  <c r="AS136" i="31" s="1"/>
  <c r="J136" i="31"/>
  <c r="AT136" i="31" s="1"/>
  <c r="B137" i="31"/>
  <c r="C137" i="31"/>
  <c r="AM137" i="31" s="1"/>
  <c r="D137" i="31"/>
  <c r="AN137" i="31" s="1"/>
  <c r="E137" i="31"/>
  <c r="AO137" i="31" s="1"/>
  <c r="F137" i="31"/>
  <c r="AP137" i="31" s="1"/>
  <c r="G137" i="31"/>
  <c r="AQ137" i="31" s="1"/>
  <c r="H137" i="31"/>
  <c r="AR137" i="31" s="1"/>
  <c r="I137" i="31"/>
  <c r="AS137" i="31" s="1"/>
  <c r="J137" i="31"/>
  <c r="AT137" i="31" s="1"/>
  <c r="B138" i="31"/>
  <c r="C138" i="31"/>
  <c r="AM138" i="31" s="1"/>
  <c r="D138" i="31"/>
  <c r="AN138" i="31" s="1"/>
  <c r="E138" i="31"/>
  <c r="AO138" i="31" s="1"/>
  <c r="F138" i="31"/>
  <c r="AP138" i="31" s="1"/>
  <c r="G138" i="31"/>
  <c r="AQ138" i="31" s="1"/>
  <c r="H138" i="31"/>
  <c r="AR138" i="31" s="1"/>
  <c r="I138" i="31"/>
  <c r="AS138" i="31" s="1"/>
  <c r="J138" i="31"/>
  <c r="AT138" i="31" s="1"/>
  <c r="B139" i="31"/>
  <c r="C139" i="31"/>
  <c r="AM139" i="31" s="1"/>
  <c r="D139" i="31"/>
  <c r="AN139" i="31" s="1"/>
  <c r="E139" i="31"/>
  <c r="AO139" i="31" s="1"/>
  <c r="F139" i="31"/>
  <c r="AP139" i="31" s="1"/>
  <c r="G139" i="31"/>
  <c r="AQ139" i="31" s="1"/>
  <c r="H139" i="31"/>
  <c r="AR139" i="31" s="1"/>
  <c r="I139" i="31"/>
  <c r="AS139" i="31" s="1"/>
  <c r="J139" i="31"/>
  <c r="AT139" i="31" s="1"/>
  <c r="B140" i="31"/>
  <c r="C140" i="31"/>
  <c r="AM140" i="31" s="1"/>
  <c r="D140" i="31"/>
  <c r="AN140" i="31" s="1"/>
  <c r="E140" i="31"/>
  <c r="AO140" i="31" s="1"/>
  <c r="F140" i="31"/>
  <c r="AP140" i="31" s="1"/>
  <c r="G140" i="31"/>
  <c r="AQ140" i="31" s="1"/>
  <c r="H140" i="31"/>
  <c r="AR140" i="31" s="1"/>
  <c r="I140" i="31"/>
  <c r="AS140" i="31" s="1"/>
  <c r="J140" i="31"/>
  <c r="AT140" i="31" s="1"/>
  <c r="B141" i="31"/>
  <c r="C141" i="31"/>
  <c r="AM141" i="31" s="1"/>
  <c r="D141" i="31"/>
  <c r="AN141" i="31" s="1"/>
  <c r="E141" i="31"/>
  <c r="AO141" i="31" s="1"/>
  <c r="F141" i="31"/>
  <c r="AP141" i="31" s="1"/>
  <c r="G141" i="31"/>
  <c r="AQ141" i="31" s="1"/>
  <c r="H141" i="31"/>
  <c r="AR141" i="31" s="1"/>
  <c r="I141" i="31"/>
  <c r="AS141" i="31" s="1"/>
  <c r="J141" i="31"/>
  <c r="AT141" i="31" s="1"/>
  <c r="B129" i="31"/>
  <c r="C129" i="31"/>
  <c r="AM129" i="31" s="1"/>
  <c r="D129" i="31"/>
  <c r="AN129" i="31" s="1"/>
  <c r="E129" i="31"/>
  <c r="AO129" i="31" s="1"/>
  <c r="F129" i="31"/>
  <c r="AP129" i="31" s="1"/>
  <c r="G129" i="31"/>
  <c r="AQ129" i="31" s="1"/>
  <c r="H129" i="31"/>
  <c r="AR129" i="31" s="1"/>
  <c r="I129" i="31"/>
  <c r="AS129" i="31" s="1"/>
  <c r="J129" i="31"/>
  <c r="AT129" i="31" s="1"/>
  <c r="B268" i="31"/>
  <c r="C268" i="31"/>
  <c r="AM268" i="31" s="1"/>
  <c r="D268" i="31"/>
  <c r="AN268" i="31" s="1"/>
  <c r="E268" i="31"/>
  <c r="AO268" i="31" s="1"/>
  <c r="F268" i="31"/>
  <c r="AP268" i="31" s="1"/>
  <c r="G268" i="31"/>
  <c r="AQ268" i="31" s="1"/>
  <c r="H268" i="31"/>
  <c r="AR268" i="31" s="1"/>
  <c r="I268" i="31"/>
  <c r="AS268" i="31" s="1"/>
  <c r="J268" i="31"/>
  <c r="AT268" i="31" s="1"/>
  <c r="B269" i="31"/>
  <c r="C269" i="31"/>
  <c r="AM269" i="31" s="1"/>
  <c r="D269" i="31"/>
  <c r="AN269" i="31" s="1"/>
  <c r="E269" i="31"/>
  <c r="AO269" i="31" s="1"/>
  <c r="F269" i="31"/>
  <c r="AP269" i="31" s="1"/>
  <c r="G269" i="31"/>
  <c r="AQ269" i="31" s="1"/>
  <c r="H269" i="31"/>
  <c r="AR269" i="31" s="1"/>
  <c r="I269" i="31"/>
  <c r="AS269" i="31" s="1"/>
  <c r="J269" i="31"/>
  <c r="AT269" i="31" s="1"/>
  <c r="B270" i="31"/>
  <c r="C270" i="31"/>
  <c r="AM270" i="31" s="1"/>
  <c r="D270" i="31"/>
  <c r="AN270" i="31" s="1"/>
  <c r="E270" i="31"/>
  <c r="AO270" i="31" s="1"/>
  <c r="F270" i="31"/>
  <c r="AP270" i="31" s="1"/>
  <c r="G270" i="31"/>
  <c r="AQ270" i="31" s="1"/>
  <c r="H270" i="31"/>
  <c r="AR270" i="31" s="1"/>
  <c r="I270" i="31"/>
  <c r="AS270" i="31" s="1"/>
  <c r="J270" i="31"/>
  <c r="AT270" i="31" s="1"/>
  <c r="B271" i="31"/>
  <c r="C271" i="31"/>
  <c r="AM271" i="31" s="1"/>
  <c r="D271" i="31"/>
  <c r="AN271" i="31" s="1"/>
  <c r="E271" i="31"/>
  <c r="AO271" i="31" s="1"/>
  <c r="F271" i="31"/>
  <c r="AP271" i="31" s="1"/>
  <c r="G271" i="31"/>
  <c r="AQ271" i="31" s="1"/>
  <c r="H271" i="31"/>
  <c r="AR271" i="31" s="1"/>
  <c r="I271" i="31"/>
  <c r="AS271" i="31" s="1"/>
  <c r="J271" i="31"/>
  <c r="AT271" i="31" s="1"/>
  <c r="B272" i="31"/>
  <c r="C272" i="31"/>
  <c r="AM272" i="31" s="1"/>
  <c r="D272" i="31"/>
  <c r="AN272" i="31" s="1"/>
  <c r="E272" i="31"/>
  <c r="AO272" i="31" s="1"/>
  <c r="F272" i="31"/>
  <c r="AP272" i="31" s="1"/>
  <c r="G272" i="31"/>
  <c r="AQ272" i="31" s="1"/>
  <c r="H272" i="31"/>
  <c r="AR272" i="31" s="1"/>
  <c r="I272" i="31"/>
  <c r="AS272" i="31" s="1"/>
  <c r="J272" i="31"/>
  <c r="AT272" i="31" s="1"/>
  <c r="B273" i="31"/>
  <c r="C273" i="31"/>
  <c r="AM273" i="31" s="1"/>
  <c r="D273" i="31"/>
  <c r="AN273" i="31" s="1"/>
  <c r="E273" i="31"/>
  <c r="AO273" i="31" s="1"/>
  <c r="F273" i="31"/>
  <c r="AP273" i="31" s="1"/>
  <c r="G273" i="31"/>
  <c r="AQ273" i="31" s="1"/>
  <c r="H273" i="31"/>
  <c r="AR273" i="31" s="1"/>
  <c r="I273" i="31"/>
  <c r="AS273" i="31" s="1"/>
  <c r="J273" i="31"/>
  <c r="AT273" i="31" s="1"/>
  <c r="B274" i="31"/>
  <c r="C274" i="31"/>
  <c r="AM274" i="31" s="1"/>
  <c r="D274" i="31"/>
  <c r="AN274" i="31" s="1"/>
  <c r="E274" i="31"/>
  <c r="AO274" i="31" s="1"/>
  <c r="F274" i="31"/>
  <c r="AP274" i="31" s="1"/>
  <c r="G274" i="31"/>
  <c r="AQ274" i="31" s="1"/>
  <c r="H274" i="31"/>
  <c r="AR274" i="31" s="1"/>
  <c r="I274" i="31"/>
  <c r="AS274" i="31" s="1"/>
  <c r="J274" i="31"/>
  <c r="AT274" i="31" s="1"/>
  <c r="B275" i="31"/>
  <c r="C275" i="31"/>
  <c r="AM275" i="31" s="1"/>
  <c r="D275" i="31"/>
  <c r="AN275" i="31" s="1"/>
  <c r="E275" i="31"/>
  <c r="AO275" i="31" s="1"/>
  <c r="F275" i="31"/>
  <c r="AP275" i="31" s="1"/>
  <c r="G275" i="31"/>
  <c r="AQ275" i="31" s="1"/>
  <c r="H275" i="31"/>
  <c r="AR275" i="31" s="1"/>
  <c r="I275" i="31"/>
  <c r="AS275" i="31" s="1"/>
  <c r="J275" i="31"/>
  <c r="AT275" i="31" s="1"/>
  <c r="B276" i="31"/>
  <c r="C276" i="31"/>
  <c r="AM276" i="31" s="1"/>
  <c r="D276" i="31"/>
  <c r="AN276" i="31" s="1"/>
  <c r="E276" i="31"/>
  <c r="AO276" i="31" s="1"/>
  <c r="F276" i="31"/>
  <c r="AP276" i="31" s="1"/>
  <c r="G276" i="31"/>
  <c r="AQ276" i="31" s="1"/>
  <c r="H276" i="31"/>
  <c r="AR276" i="31" s="1"/>
  <c r="I276" i="31"/>
  <c r="AS276" i="31" s="1"/>
  <c r="J276" i="31"/>
  <c r="AT276" i="31" s="1"/>
  <c r="B277" i="31"/>
  <c r="C277" i="31"/>
  <c r="AM277" i="31" s="1"/>
  <c r="D277" i="31"/>
  <c r="AN277" i="31" s="1"/>
  <c r="E277" i="31"/>
  <c r="AO277" i="31" s="1"/>
  <c r="F277" i="31"/>
  <c r="AP277" i="31" s="1"/>
  <c r="G277" i="31"/>
  <c r="AQ277" i="31" s="1"/>
  <c r="H277" i="31"/>
  <c r="AR277" i="31" s="1"/>
  <c r="I277" i="31"/>
  <c r="AS277" i="31" s="1"/>
  <c r="J277" i="31"/>
  <c r="AT277" i="31" s="1"/>
  <c r="B278" i="31"/>
  <c r="C278" i="31"/>
  <c r="AM278" i="31" s="1"/>
  <c r="D278" i="31"/>
  <c r="AN278" i="31" s="1"/>
  <c r="E278" i="31"/>
  <c r="AO278" i="31" s="1"/>
  <c r="F278" i="31"/>
  <c r="AP278" i="31" s="1"/>
  <c r="G278" i="31"/>
  <c r="AQ278" i="31" s="1"/>
  <c r="H278" i="31"/>
  <c r="AR278" i="31" s="1"/>
  <c r="I278" i="31"/>
  <c r="AS278" i="31" s="1"/>
  <c r="J278" i="31"/>
  <c r="AT278" i="31" s="1"/>
  <c r="B279" i="31"/>
  <c r="C279" i="31"/>
  <c r="AM279" i="31" s="1"/>
  <c r="D279" i="31"/>
  <c r="AN279" i="31" s="1"/>
  <c r="E279" i="31"/>
  <c r="AO279" i="31" s="1"/>
  <c r="F279" i="31"/>
  <c r="AP279" i="31" s="1"/>
  <c r="G279" i="31"/>
  <c r="AQ279" i="31" s="1"/>
  <c r="H279" i="31"/>
  <c r="AR279" i="31" s="1"/>
  <c r="I279" i="31"/>
  <c r="AS279" i="31" s="1"/>
  <c r="J279" i="31"/>
  <c r="AT279" i="31" s="1"/>
  <c r="B267" i="31"/>
  <c r="C267" i="31"/>
  <c r="AM267" i="31" s="1"/>
  <c r="D267" i="31"/>
  <c r="AN267" i="31" s="1"/>
  <c r="E267" i="31"/>
  <c r="AO267" i="31" s="1"/>
  <c r="F267" i="31"/>
  <c r="AP267" i="31" s="1"/>
  <c r="G267" i="31"/>
  <c r="AQ267" i="31" s="1"/>
  <c r="H267" i="31"/>
  <c r="AR267" i="31" s="1"/>
  <c r="I267" i="31"/>
  <c r="AS267" i="31" s="1"/>
  <c r="J267" i="31"/>
  <c r="AT267" i="31" s="1"/>
  <c r="B245" i="31"/>
  <c r="C245" i="31"/>
  <c r="AM245" i="31" s="1"/>
  <c r="D245" i="31"/>
  <c r="AN245" i="31" s="1"/>
  <c r="E245" i="31"/>
  <c r="AO245" i="31" s="1"/>
  <c r="F245" i="31"/>
  <c r="AP245" i="31" s="1"/>
  <c r="G245" i="31"/>
  <c r="AQ245" i="31" s="1"/>
  <c r="H245" i="31"/>
  <c r="AR245" i="31" s="1"/>
  <c r="I245" i="31"/>
  <c r="AS245" i="31" s="1"/>
  <c r="J245" i="31"/>
  <c r="AT245" i="31" s="1"/>
  <c r="B246" i="31"/>
  <c r="C246" i="31"/>
  <c r="AM246" i="31" s="1"/>
  <c r="D246" i="31"/>
  <c r="AN246" i="31" s="1"/>
  <c r="E246" i="31"/>
  <c r="AO246" i="31" s="1"/>
  <c r="F246" i="31"/>
  <c r="AP246" i="31" s="1"/>
  <c r="G246" i="31"/>
  <c r="AQ246" i="31" s="1"/>
  <c r="H246" i="31"/>
  <c r="AR246" i="31" s="1"/>
  <c r="I246" i="31"/>
  <c r="AS246" i="31" s="1"/>
  <c r="J246" i="31"/>
  <c r="AT246" i="31" s="1"/>
  <c r="B247" i="31"/>
  <c r="C247" i="31"/>
  <c r="AM247" i="31" s="1"/>
  <c r="D247" i="31"/>
  <c r="AN247" i="31" s="1"/>
  <c r="E247" i="31"/>
  <c r="AO247" i="31" s="1"/>
  <c r="F247" i="31"/>
  <c r="AP247" i="31" s="1"/>
  <c r="G247" i="31"/>
  <c r="AQ247" i="31" s="1"/>
  <c r="H247" i="31"/>
  <c r="AR247" i="31" s="1"/>
  <c r="I247" i="31"/>
  <c r="AS247" i="31" s="1"/>
  <c r="J247" i="31"/>
  <c r="AT247" i="31" s="1"/>
  <c r="B248" i="31"/>
  <c r="C248" i="31"/>
  <c r="AM248" i="31" s="1"/>
  <c r="D248" i="31"/>
  <c r="AN248" i="31" s="1"/>
  <c r="E248" i="31"/>
  <c r="AO248" i="31" s="1"/>
  <c r="F248" i="31"/>
  <c r="AP248" i="31" s="1"/>
  <c r="G248" i="31"/>
  <c r="AQ248" i="31" s="1"/>
  <c r="H248" i="31"/>
  <c r="AR248" i="31" s="1"/>
  <c r="I248" i="31"/>
  <c r="AS248" i="31" s="1"/>
  <c r="J248" i="31"/>
  <c r="AT248" i="31" s="1"/>
  <c r="B249" i="31"/>
  <c r="C249" i="31"/>
  <c r="AM249" i="31" s="1"/>
  <c r="D249" i="31"/>
  <c r="AN249" i="31" s="1"/>
  <c r="E249" i="31"/>
  <c r="AO249" i="31" s="1"/>
  <c r="F249" i="31"/>
  <c r="AP249" i="31" s="1"/>
  <c r="G249" i="31"/>
  <c r="AQ249" i="31" s="1"/>
  <c r="H249" i="31"/>
  <c r="AR249" i="31" s="1"/>
  <c r="I249" i="31"/>
  <c r="AS249" i="31" s="1"/>
  <c r="J249" i="31"/>
  <c r="AT249" i="31" s="1"/>
  <c r="B250" i="31"/>
  <c r="C250" i="31"/>
  <c r="AM250" i="31" s="1"/>
  <c r="D250" i="31"/>
  <c r="AN250" i="31" s="1"/>
  <c r="E250" i="31"/>
  <c r="AO250" i="31" s="1"/>
  <c r="F250" i="31"/>
  <c r="AP250" i="31" s="1"/>
  <c r="G250" i="31"/>
  <c r="AQ250" i="31" s="1"/>
  <c r="H250" i="31"/>
  <c r="AR250" i="31" s="1"/>
  <c r="I250" i="31"/>
  <c r="AS250" i="31" s="1"/>
  <c r="J250" i="31"/>
  <c r="AT250" i="31" s="1"/>
  <c r="B251" i="31"/>
  <c r="C251" i="31"/>
  <c r="AM251" i="31" s="1"/>
  <c r="D251" i="31"/>
  <c r="AN251" i="31" s="1"/>
  <c r="E251" i="31"/>
  <c r="AO251" i="31" s="1"/>
  <c r="F251" i="31"/>
  <c r="AP251" i="31" s="1"/>
  <c r="G251" i="31"/>
  <c r="AQ251" i="31" s="1"/>
  <c r="H251" i="31"/>
  <c r="AR251" i="31" s="1"/>
  <c r="I251" i="31"/>
  <c r="AS251" i="31" s="1"/>
  <c r="J251" i="31"/>
  <c r="AT251" i="31" s="1"/>
  <c r="B252" i="31"/>
  <c r="C252" i="31"/>
  <c r="AM252" i="31" s="1"/>
  <c r="D252" i="31"/>
  <c r="AN252" i="31" s="1"/>
  <c r="E252" i="31"/>
  <c r="AO252" i="31" s="1"/>
  <c r="F252" i="31"/>
  <c r="AP252" i="31" s="1"/>
  <c r="G252" i="31"/>
  <c r="AQ252" i="31" s="1"/>
  <c r="H252" i="31"/>
  <c r="AR252" i="31" s="1"/>
  <c r="I252" i="31"/>
  <c r="AS252" i="31" s="1"/>
  <c r="J252" i="31"/>
  <c r="AT252" i="31" s="1"/>
  <c r="B253" i="31"/>
  <c r="C253" i="31"/>
  <c r="AM253" i="31" s="1"/>
  <c r="D253" i="31"/>
  <c r="AN253" i="31" s="1"/>
  <c r="E253" i="31"/>
  <c r="AO253" i="31" s="1"/>
  <c r="F253" i="31"/>
  <c r="AP253" i="31" s="1"/>
  <c r="G253" i="31"/>
  <c r="AQ253" i="31" s="1"/>
  <c r="H253" i="31"/>
  <c r="AR253" i="31" s="1"/>
  <c r="I253" i="31"/>
  <c r="AS253" i="31" s="1"/>
  <c r="J253" i="31"/>
  <c r="AT253" i="31" s="1"/>
  <c r="B254" i="31"/>
  <c r="C254" i="31"/>
  <c r="AM254" i="31" s="1"/>
  <c r="D254" i="31"/>
  <c r="AN254" i="31" s="1"/>
  <c r="E254" i="31"/>
  <c r="AO254" i="31" s="1"/>
  <c r="F254" i="31"/>
  <c r="AP254" i="31" s="1"/>
  <c r="G254" i="31"/>
  <c r="AQ254" i="31" s="1"/>
  <c r="H254" i="31"/>
  <c r="AR254" i="31" s="1"/>
  <c r="I254" i="31"/>
  <c r="AS254" i="31" s="1"/>
  <c r="J254" i="31"/>
  <c r="AT254" i="31" s="1"/>
  <c r="B255" i="31"/>
  <c r="C255" i="31"/>
  <c r="AM255" i="31" s="1"/>
  <c r="D255" i="31"/>
  <c r="AN255" i="31" s="1"/>
  <c r="E255" i="31"/>
  <c r="AO255" i="31" s="1"/>
  <c r="F255" i="31"/>
  <c r="AP255" i="31" s="1"/>
  <c r="G255" i="31"/>
  <c r="AQ255" i="31" s="1"/>
  <c r="H255" i="31"/>
  <c r="AR255" i="31" s="1"/>
  <c r="I255" i="31"/>
  <c r="AS255" i="31" s="1"/>
  <c r="J255" i="31"/>
  <c r="AT255" i="31" s="1"/>
  <c r="B256" i="31"/>
  <c r="C256" i="31"/>
  <c r="AM256" i="31" s="1"/>
  <c r="D256" i="31"/>
  <c r="AN256" i="31" s="1"/>
  <c r="E256" i="31"/>
  <c r="AO256" i="31" s="1"/>
  <c r="F256" i="31"/>
  <c r="AP256" i="31" s="1"/>
  <c r="G256" i="31"/>
  <c r="AQ256" i="31" s="1"/>
  <c r="H256" i="31"/>
  <c r="AR256" i="31" s="1"/>
  <c r="I256" i="31"/>
  <c r="AS256" i="31" s="1"/>
  <c r="J256" i="31"/>
  <c r="AT256" i="31" s="1"/>
  <c r="B244" i="31"/>
  <c r="C244" i="31"/>
  <c r="AM244" i="31" s="1"/>
  <c r="D244" i="31"/>
  <c r="AN244" i="31" s="1"/>
  <c r="E244" i="31"/>
  <c r="AO244" i="31" s="1"/>
  <c r="F244" i="31"/>
  <c r="AP244" i="31" s="1"/>
  <c r="G244" i="31"/>
  <c r="AQ244" i="31" s="1"/>
  <c r="H244" i="31"/>
  <c r="AR244" i="31" s="1"/>
  <c r="I244" i="31"/>
  <c r="AS244" i="31" s="1"/>
  <c r="J244" i="31"/>
  <c r="AT244" i="31" s="1"/>
  <c r="B222" i="31"/>
  <c r="C222" i="31"/>
  <c r="AM222" i="31" s="1"/>
  <c r="D222" i="31"/>
  <c r="AN222" i="31" s="1"/>
  <c r="E222" i="31"/>
  <c r="AO222" i="31" s="1"/>
  <c r="F222" i="31"/>
  <c r="AP222" i="31" s="1"/>
  <c r="G222" i="31"/>
  <c r="AQ222" i="31" s="1"/>
  <c r="H222" i="31"/>
  <c r="AR222" i="31" s="1"/>
  <c r="I222" i="31"/>
  <c r="AS222" i="31" s="1"/>
  <c r="J222" i="31"/>
  <c r="AT222" i="31" s="1"/>
  <c r="B223" i="31"/>
  <c r="C223" i="31"/>
  <c r="AM223" i="31" s="1"/>
  <c r="D223" i="31"/>
  <c r="AN223" i="31" s="1"/>
  <c r="E223" i="31"/>
  <c r="AO223" i="31" s="1"/>
  <c r="F223" i="31"/>
  <c r="AP223" i="31" s="1"/>
  <c r="G223" i="31"/>
  <c r="AQ223" i="31" s="1"/>
  <c r="H223" i="31"/>
  <c r="AR223" i="31" s="1"/>
  <c r="I223" i="31"/>
  <c r="AS223" i="31" s="1"/>
  <c r="J223" i="31"/>
  <c r="AT223" i="31" s="1"/>
  <c r="B224" i="31"/>
  <c r="C224" i="31"/>
  <c r="AM224" i="31" s="1"/>
  <c r="D224" i="31"/>
  <c r="AN224" i="31" s="1"/>
  <c r="E224" i="31"/>
  <c r="AO224" i="31" s="1"/>
  <c r="F224" i="31"/>
  <c r="AP224" i="31" s="1"/>
  <c r="G224" i="31"/>
  <c r="AQ224" i="31" s="1"/>
  <c r="H224" i="31"/>
  <c r="AR224" i="31" s="1"/>
  <c r="I224" i="31"/>
  <c r="AS224" i="31" s="1"/>
  <c r="J224" i="31"/>
  <c r="AT224" i="31" s="1"/>
  <c r="B225" i="31"/>
  <c r="C225" i="31"/>
  <c r="AM225" i="31" s="1"/>
  <c r="D225" i="31"/>
  <c r="AN225" i="31" s="1"/>
  <c r="E225" i="31"/>
  <c r="AO225" i="31" s="1"/>
  <c r="F225" i="31"/>
  <c r="AP225" i="31" s="1"/>
  <c r="G225" i="31"/>
  <c r="AQ225" i="31" s="1"/>
  <c r="H225" i="31"/>
  <c r="AR225" i="31" s="1"/>
  <c r="I225" i="31"/>
  <c r="AS225" i="31" s="1"/>
  <c r="J225" i="31"/>
  <c r="AT225" i="31" s="1"/>
  <c r="B226" i="31"/>
  <c r="C226" i="31"/>
  <c r="AM226" i="31" s="1"/>
  <c r="D226" i="31"/>
  <c r="AN226" i="31" s="1"/>
  <c r="E226" i="31"/>
  <c r="AO226" i="31" s="1"/>
  <c r="F226" i="31"/>
  <c r="AP226" i="31" s="1"/>
  <c r="G226" i="31"/>
  <c r="AQ226" i="31" s="1"/>
  <c r="H226" i="31"/>
  <c r="AR226" i="31" s="1"/>
  <c r="I226" i="31"/>
  <c r="AS226" i="31" s="1"/>
  <c r="J226" i="31"/>
  <c r="AT226" i="31" s="1"/>
  <c r="B227" i="31"/>
  <c r="C227" i="31"/>
  <c r="AM227" i="31" s="1"/>
  <c r="D227" i="31"/>
  <c r="AN227" i="31" s="1"/>
  <c r="E227" i="31"/>
  <c r="AO227" i="31" s="1"/>
  <c r="F227" i="31"/>
  <c r="AP227" i="31" s="1"/>
  <c r="G227" i="31"/>
  <c r="AQ227" i="31" s="1"/>
  <c r="H227" i="31"/>
  <c r="AR227" i="31" s="1"/>
  <c r="I227" i="31"/>
  <c r="AS227" i="31" s="1"/>
  <c r="J227" i="31"/>
  <c r="AT227" i="31" s="1"/>
  <c r="B228" i="31"/>
  <c r="C228" i="31"/>
  <c r="AM228" i="31" s="1"/>
  <c r="D228" i="31"/>
  <c r="AN228" i="31" s="1"/>
  <c r="E228" i="31"/>
  <c r="AO228" i="31" s="1"/>
  <c r="F228" i="31"/>
  <c r="AP228" i="31" s="1"/>
  <c r="G228" i="31"/>
  <c r="AQ228" i="31" s="1"/>
  <c r="H228" i="31"/>
  <c r="AR228" i="31" s="1"/>
  <c r="I228" i="31"/>
  <c r="AS228" i="31" s="1"/>
  <c r="J228" i="31"/>
  <c r="AT228" i="31" s="1"/>
  <c r="B229" i="31"/>
  <c r="C229" i="31"/>
  <c r="AM229" i="31" s="1"/>
  <c r="D229" i="31"/>
  <c r="AN229" i="31" s="1"/>
  <c r="E229" i="31"/>
  <c r="AO229" i="31" s="1"/>
  <c r="F229" i="31"/>
  <c r="AP229" i="31" s="1"/>
  <c r="G229" i="31"/>
  <c r="AQ229" i="31" s="1"/>
  <c r="H229" i="31"/>
  <c r="AR229" i="31" s="1"/>
  <c r="I229" i="31"/>
  <c r="AS229" i="31" s="1"/>
  <c r="J229" i="31"/>
  <c r="AT229" i="31" s="1"/>
  <c r="B230" i="31"/>
  <c r="C230" i="31"/>
  <c r="AM230" i="31" s="1"/>
  <c r="D230" i="31"/>
  <c r="AN230" i="31" s="1"/>
  <c r="E230" i="31"/>
  <c r="AO230" i="31" s="1"/>
  <c r="F230" i="31"/>
  <c r="AP230" i="31" s="1"/>
  <c r="G230" i="31"/>
  <c r="AQ230" i="31" s="1"/>
  <c r="H230" i="31"/>
  <c r="AR230" i="31" s="1"/>
  <c r="I230" i="31"/>
  <c r="AS230" i="31" s="1"/>
  <c r="J230" i="31"/>
  <c r="AT230" i="31" s="1"/>
  <c r="B231" i="31"/>
  <c r="C231" i="31"/>
  <c r="AM231" i="31" s="1"/>
  <c r="D231" i="31"/>
  <c r="AN231" i="31" s="1"/>
  <c r="E231" i="31"/>
  <c r="AO231" i="31" s="1"/>
  <c r="F231" i="31"/>
  <c r="AP231" i="31" s="1"/>
  <c r="G231" i="31"/>
  <c r="AQ231" i="31" s="1"/>
  <c r="H231" i="31"/>
  <c r="AR231" i="31" s="1"/>
  <c r="I231" i="31"/>
  <c r="AS231" i="31" s="1"/>
  <c r="J231" i="31"/>
  <c r="AT231" i="31" s="1"/>
  <c r="B232" i="31"/>
  <c r="C232" i="31"/>
  <c r="AM232" i="31" s="1"/>
  <c r="D232" i="31"/>
  <c r="AN232" i="31" s="1"/>
  <c r="E232" i="31"/>
  <c r="AO232" i="31" s="1"/>
  <c r="F232" i="31"/>
  <c r="AP232" i="31" s="1"/>
  <c r="G232" i="31"/>
  <c r="AQ232" i="31" s="1"/>
  <c r="H232" i="31"/>
  <c r="AR232" i="31" s="1"/>
  <c r="I232" i="31"/>
  <c r="AS232" i="31" s="1"/>
  <c r="J232" i="31"/>
  <c r="AT232" i="31" s="1"/>
  <c r="B233" i="31"/>
  <c r="C233" i="31"/>
  <c r="AM233" i="31" s="1"/>
  <c r="D233" i="31"/>
  <c r="AN233" i="31" s="1"/>
  <c r="E233" i="31"/>
  <c r="AO233" i="31" s="1"/>
  <c r="F233" i="31"/>
  <c r="AP233" i="31" s="1"/>
  <c r="G233" i="31"/>
  <c r="AQ233" i="31" s="1"/>
  <c r="H233" i="31"/>
  <c r="AR233" i="31" s="1"/>
  <c r="I233" i="31"/>
  <c r="AS233" i="31" s="1"/>
  <c r="J233" i="31"/>
  <c r="AT233" i="31" s="1"/>
  <c r="B221" i="31"/>
  <c r="C221" i="31"/>
  <c r="AM221" i="31" s="1"/>
  <c r="D221" i="31"/>
  <c r="AN221" i="31" s="1"/>
  <c r="E221" i="31"/>
  <c r="AO221" i="31" s="1"/>
  <c r="F221" i="31"/>
  <c r="AP221" i="31" s="1"/>
  <c r="G221" i="31"/>
  <c r="AQ221" i="31" s="1"/>
  <c r="H221" i="31"/>
  <c r="AR221" i="31" s="1"/>
  <c r="I221" i="31"/>
  <c r="AS221" i="31" s="1"/>
  <c r="J221" i="31"/>
  <c r="AT221" i="31" s="1"/>
  <c r="B199" i="31"/>
  <c r="C199" i="31"/>
  <c r="AM199" i="31" s="1"/>
  <c r="D199" i="31"/>
  <c r="AN199" i="31" s="1"/>
  <c r="E199" i="31"/>
  <c r="AO199" i="31" s="1"/>
  <c r="F199" i="31"/>
  <c r="AP199" i="31" s="1"/>
  <c r="G199" i="31"/>
  <c r="AQ199" i="31" s="1"/>
  <c r="H199" i="31"/>
  <c r="AR199" i="31" s="1"/>
  <c r="I199" i="31"/>
  <c r="AS199" i="31" s="1"/>
  <c r="J199" i="31"/>
  <c r="AT199" i="31" s="1"/>
  <c r="B200" i="31"/>
  <c r="C200" i="31"/>
  <c r="AM200" i="31" s="1"/>
  <c r="D200" i="31"/>
  <c r="AN200" i="31" s="1"/>
  <c r="E200" i="31"/>
  <c r="AO200" i="31" s="1"/>
  <c r="F200" i="31"/>
  <c r="AP200" i="31" s="1"/>
  <c r="G200" i="31"/>
  <c r="AQ200" i="31" s="1"/>
  <c r="H200" i="31"/>
  <c r="AR200" i="31" s="1"/>
  <c r="I200" i="31"/>
  <c r="AS200" i="31" s="1"/>
  <c r="J200" i="31"/>
  <c r="AT200" i="31" s="1"/>
  <c r="B201" i="31"/>
  <c r="C201" i="31"/>
  <c r="AM201" i="31" s="1"/>
  <c r="D201" i="31"/>
  <c r="AN201" i="31" s="1"/>
  <c r="E201" i="31"/>
  <c r="AO201" i="31" s="1"/>
  <c r="F201" i="31"/>
  <c r="AP201" i="31" s="1"/>
  <c r="G201" i="31"/>
  <c r="AQ201" i="31" s="1"/>
  <c r="H201" i="31"/>
  <c r="AR201" i="31" s="1"/>
  <c r="I201" i="31"/>
  <c r="AS201" i="31" s="1"/>
  <c r="J201" i="31"/>
  <c r="AT201" i="31" s="1"/>
  <c r="B202" i="31"/>
  <c r="C202" i="31"/>
  <c r="AM202" i="31" s="1"/>
  <c r="D202" i="31"/>
  <c r="AN202" i="31" s="1"/>
  <c r="E202" i="31"/>
  <c r="AO202" i="31" s="1"/>
  <c r="F202" i="31"/>
  <c r="AP202" i="31" s="1"/>
  <c r="G202" i="31"/>
  <c r="AQ202" i="31" s="1"/>
  <c r="H202" i="31"/>
  <c r="AR202" i="31" s="1"/>
  <c r="I202" i="31"/>
  <c r="AS202" i="31" s="1"/>
  <c r="J202" i="31"/>
  <c r="AT202" i="31" s="1"/>
  <c r="B203" i="31"/>
  <c r="C203" i="31"/>
  <c r="AM203" i="31" s="1"/>
  <c r="D203" i="31"/>
  <c r="AN203" i="31" s="1"/>
  <c r="E203" i="31"/>
  <c r="AO203" i="31" s="1"/>
  <c r="F203" i="31"/>
  <c r="AP203" i="31" s="1"/>
  <c r="G203" i="31"/>
  <c r="AQ203" i="31" s="1"/>
  <c r="H203" i="31"/>
  <c r="AR203" i="31" s="1"/>
  <c r="I203" i="31"/>
  <c r="AS203" i="31" s="1"/>
  <c r="J203" i="31"/>
  <c r="AT203" i="31" s="1"/>
  <c r="B204" i="31"/>
  <c r="C204" i="31"/>
  <c r="AM204" i="31" s="1"/>
  <c r="D204" i="31"/>
  <c r="AN204" i="31" s="1"/>
  <c r="E204" i="31"/>
  <c r="AO204" i="31" s="1"/>
  <c r="F204" i="31"/>
  <c r="AP204" i="31" s="1"/>
  <c r="G204" i="31"/>
  <c r="AQ204" i="31" s="1"/>
  <c r="H204" i="31"/>
  <c r="AR204" i="31" s="1"/>
  <c r="I204" i="31"/>
  <c r="AS204" i="31" s="1"/>
  <c r="J204" i="31"/>
  <c r="AT204" i="31" s="1"/>
  <c r="B205" i="31"/>
  <c r="C205" i="31"/>
  <c r="AM205" i="31" s="1"/>
  <c r="D205" i="31"/>
  <c r="AN205" i="31" s="1"/>
  <c r="E205" i="31"/>
  <c r="AO205" i="31" s="1"/>
  <c r="F205" i="31"/>
  <c r="AP205" i="31" s="1"/>
  <c r="G205" i="31"/>
  <c r="AQ205" i="31" s="1"/>
  <c r="H205" i="31"/>
  <c r="AR205" i="31" s="1"/>
  <c r="I205" i="31"/>
  <c r="AS205" i="31" s="1"/>
  <c r="J205" i="31"/>
  <c r="AT205" i="31" s="1"/>
  <c r="B206" i="31"/>
  <c r="C206" i="31"/>
  <c r="AM206" i="31" s="1"/>
  <c r="D206" i="31"/>
  <c r="AN206" i="31" s="1"/>
  <c r="E206" i="31"/>
  <c r="AO206" i="31" s="1"/>
  <c r="F206" i="31"/>
  <c r="AP206" i="31" s="1"/>
  <c r="G206" i="31"/>
  <c r="AQ206" i="31" s="1"/>
  <c r="H206" i="31"/>
  <c r="AR206" i="31" s="1"/>
  <c r="I206" i="31"/>
  <c r="AS206" i="31" s="1"/>
  <c r="J206" i="31"/>
  <c r="AT206" i="31" s="1"/>
  <c r="B207" i="31"/>
  <c r="C207" i="31"/>
  <c r="AM207" i="31" s="1"/>
  <c r="D207" i="31"/>
  <c r="AN207" i="31" s="1"/>
  <c r="E207" i="31"/>
  <c r="AO207" i="31" s="1"/>
  <c r="F207" i="31"/>
  <c r="AP207" i="31" s="1"/>
  <c r="G207" i="31"/>
  <c r="AQ207" i="31" s="1"/>
  <c r="H207" i="31"/>
  <c r="AR207" i="31" s="1"/>
  <c r="I207" i="31"/>
  <c r="AS207" i="31" s="1"/>
  <c r="J207" i="31"/>
  <c r="AT207" i="31" s="1"/>
  <c r="B208" i="31"/>
  <c r="C208" i="31"/>
  <c r="AM208" i="31" s="1"/>
  <c r="D208" i="31"/>
  <c r="AN208" i="31" s="1"/>
  <c r="E208" i="31"/>
  <c r="AO208" i="31" s="1"/>
  <c r="F208" i="31"/>
  <c r="AP208" i="31" s="1"/>
  <c r="G208" i="31"/>
  <c r="AQ208" i="31" s="1"/>
  <c r="H208" i="31"/>
  <c r="AR208" i="31" s="1"/>
  <c r="I208" i="31"/>
  <c r="AS208" i="31" s="1"/>
  <c r="J208" i="31"/>
  <c r="AT208" i="31" s="1"/>
  <c r="B209" i="31"/>
  <c r="C209" i="31"/>
  <c r="AM209" i="31" s="1"/>
  <c r="D209" i="31"/>
  <c r="AN209" i="31" s="1"/>
  <c r="E209" i="31"/>
  <c r="AO209" i="31" s="1"/>
  <c r="F209" i="31"/>
  <c r="AP209" i="31" s="1"/>
  <c r="G209" i="31"/>
  <c r="AQ209" i="31" s="1"/>
  <c r="H209" i="31"/>
  <c r="AR209" i="31" s="1"/>
  <c r="I209" i="31"/>
  <c r="AS209" i="31" s="1"/>
  <c r="J209" i="31"/>
  <c r="AT209" i="31" s="1"/>
  <c r="B210" i="31"/>
  <c r="C210" i="31"/>
  <c r="AM210" i="31" s="1"/>
  <c r="D210" i="31"/>
  <c r="AN210" i="31" s="1"/>
  <c r="E210" i="31"/>
  <c r="AO210" i="31" s="1"/>
  <c r="F210" i="31"/>
  <c r="AP210" i="31" s="1"/>
  <c r="G210" i="31"/>
  <c r="AQ210" i="31" s="1"/>
  <c r="H210" i="31"/>
  <c r="AR210" i="31" s="1"/>
  <c r="I210" i="31"/>
  <c r="AS210" i="31" s="1"/>
  <c r="J210" i="31"/>
  <c r="AT210" i="31" s="1"/>
  <c r="B198" i="31"/>
  <c r="C198" i="31"/>
  <c r="AM198" i="31" s="1"/>
  <c r="D198" i="31"/>
  <c r="AN198" i="31" s="1"/>
  <c r="E198" i="31"/>
  <c r="AO198" i="31" s="1"/>
  <c r="F198" i="31"/>
  <c r="AP198" i="31" s="1"/>
  <c r="G198" i="31"/>
  <c r="AQ198" i="31" s="1"/>
  <c r="H198" i="31"/>
  <c r="AR198" i="31" s="1"/>
  <c r="I198" i="31"/>
  <c r="AS198" i="31" s="1"/>
  <c r="J198" i="31"/>
  <c r="AT198" i="31" s="1"/>
  <c r="B176" i="31"/>
  <c r="C176" i="31"/>
  <c r="AM176" i="31" s="1"/>
  <c r="D176" i="31"/>
  <c r="AN176" i="31" s="1"/>
  <c r="E176" i="31"/>
  <c r="AO176" i="31" s="1"/>
  <c r="F176" i="31"/>
  <c r="AP176" i="31" s="1"/>
  <c r="G176" i="31"/>
  <c r="AQ176" i="31" s="1"/>
  <c r="H176" i="31"/>
  <c r="AR176" i="31" s="1"/>
  <c r="I176" i="31"/>
  <c r="AS176" i="31" s="1"/>
  <c r="J176" i="31"/>
  <c r="AT176" i="31" s="1"/>
  <c r="B177" i="31"/>
  <c r="C177" i="31"/>
  <c r="AM177" i="31" s="1"/>
  <c r="D177" i="31"/>
  <c r="AN177" i="31" s="1"/>
  <c r="E177" i="31"/>
  <c r="AO177" i="31" s="1"/>
  <c r="F177" i="31"/>
  <c r="AP177" i="31" s="1"/>
  <c r="G177" i="31"/>
  <c r="AQ177" i="31" s="1"/>
  <c r="H177" i="31"/>
  <c r="AR177" i="31" s="1"/>
  <c r="I177" i="31"/>
  <c r="AS177" i="31" s="1"/>
  <c r="J177" i="31"/>
  <c r="AT177" i="31" s="1"/>
  <c r="B178" i="31"/>
  <c r="C178" i="31"/>
  <c r="AM178" i="31" s="1"/>
  <c r="D178" i="31"/>
  <c r="AN178" i="31" s="1"/>
  <c r="E178" i="31"/>
  <c r="AO178" i="31" s="1"/>
  <c r="F178" i="31"/>
  <c r="AP178" i="31" s="1"/>
  <c r="G178" i="31"/>
  <c r="AQ178" i="31" s="1"/>
  <c r="H178" i="31"/>
  <c r="AR178" i="31" s="1"/>
  <c r="I178" i="31"/>
  <c r="AS178" i="31" s="1"/>
  <c r="J178" i="31"/>
  <c r="AT178" i="31" s="1"/>
  <c r="B179" i="31"/>
  <c r="C179" i="31"/>
  <c r="AM179" i="31" s="1"/>
  <c r="D179" i="31"/>
  <c r="AN179" i="31" s="1"/>
  <c r="E179" i="31"/>
  <c r="AO179" i="31" s="1"/>
  <c r="F179" i="31"/>
  <c r="AP179" i="31" s="1"/>
  <c r="G179" i="31"/>
  <c r="AQ179" i="31" s="1"/>
  <c r="H179" i="31"/>
  <c r="AR179" i="31" s="1"/>
  <c r="I179" i="31"/>
  <c r="AS179" i="31" s="1"/>
  <c r="J179" i="31"/>
  <c r="AT179" i="31" s="1"/>
  <c r="B180" i="31"/>
  <c r="C180" i="31"/>
  <c r="AM180" i="31" s="1"/>
  <c r="D180" i="31"/>
  <c r="AN180" i="31" s="1"/>
  <c r="E180" i="31"/>
  <c r="AO180" i="31" s="1"/>
  <c r="F180" i="31"/>
  <c r="AP180" i="31" s="1"/>
  <c r="G180" i="31"/>
  <c r="AQ180" i="31" s="1"/>
  <c r="H180" i="31"/>
  <c r="AR180" i="31" s="1"/>
  <c r="I180" i="31"/>
  <c r="AS180" i="31" s="1"/>
  <c r="J180" i="31"/>
  <c r="AT180" i="31" s="1"/>
  <c r="B181" i="31"/>
  <c r="C181" i="31"/>
  <c r="AM181" i="31" s="1"/>
  <c r="D181" i="31"/>
  <c r="AN181" i="31" s="1"/>
  <c r="E181" i="31"/>
  <c r="AO181" i="31" s="1"/>
  <c r="F181" i="31"/>
  <c r="AP181" i="31" s="1"/>
  <c r="G181" i="31"/>
  <c r="AQ181" i="31" s="1"/>
  <c r="H181" i="31"/>
  <c r="AR181" i="31" s="1"/>
  <c r="I181" i="31"/>
  <c r="AS181" i="31" s="1"/>
  <c r="J181" i="31"/>
  <c r="AT181" i="31" s="1"/>
  <c r="B182" i="31"/>
  <c r="C182" i="31"/>
  <c r="AM182" i="31" s="1"/>
  <c r="D182" i="31"/>
  <c r="AN182" i="31" s="1"/>
  <c r="E182" i="31"/>
  <c r="AO182" i="31" s="1"/>
  <c r="F182" i="31"/>
  <c r="AP182" i="31" s="1"/>
  <c r="G182" i="31"/>
  <c r="AQ182" i="31" s="1"/>
  <c r="H182" i="31"/>
  <c r="AR182" i="31" s="1"/>
  <c r="I182" i="31"/>
  <c r="AS182" i="31" s="1"/>
  <c r="J182" i="31"/>
  <c r="AT182" i="31" s="1"/>
  <c r="B183" i="31"/>
  <c r="C183" i="31"/>
  <c r="AM183" i="31" s="1"/>
  <c r="D183" i="31"/>
  <c r="AN183" i="31" s="1"/>
  <c r="E183" i="31"/>
  <c r="AO183" i="31" s="1"/>
  <c r="F183" i="31"/>
  <c r="AP183" i="31" s="1"/>
  <c r="G183" i="31"/>
  <c r="AQ183" i="31" s="1"/>
  <c r="H183" i="31"/>
  <c r="AR183" i="31" s="1"/>
  <c r="I183" i="31"/>
  <c r="AS183" i="31" s="1"/>
  <c r="J183" i="31"/>
  <c r="AT183" i="31" s="1"/>
  <c r="B184" i="31"/>
  <c r="C184" i="31"/>
  <c r="AM184" i="31" s="1"/>
  <c r="D184" i="31"/>
  <c r="AN184" i="31" s="1"/>
  <c r="E184" i="31"/>
  <c r="AO184" i="31" s="1"/>
  <c r="F184" i="31"/>
  <c r="AP184" i="31" s="1"/>
  <c r="G184" i="31"/>
  <c r="AQ184" i="31" s="1"/>
  <c r="H184" i="31"/>
  <c r="AR184" i="31" s="1"/>
  <c r="I184" i="31"/>
  <c r="AS184" i="31" s="1"/>
  <c r="J184" i="31"/>
  <c r="AT184" i="31" s="1"/>
  <c r="B185" i="31"/>
  <c r="C185" i="31"/>
  <c r="AM185" i="31" s="1"/>
  <c r="D185" i="31"/>
  <c r="AN185" i="31" s="1"/>
  <c r="E185" i="31"/>
  <c r="AO185" i="31" s="1"/>
  <c r="F185" i="31"/>
  <c r="AP185" i="31" s="1"/>
  <c r="G185" i="31"/>
  <c r="AQ185" i="31" s="1"/>
  <c r="H185" i="31"/>
  <c r="AR185" i="31" s="1"/>
  <c r="I185" i="31"/>
  <c r="AS185" i="31" s="1"/>
  <c r="J185" i="31"/>
  <c r="AT185" i="31" s="1"/>
  <c r="B186" i="31"/>
  <c r="C186" i="31"/>
  <c r="AM186" i="31" s="1"/>
  <c r="D186" i="31"/>
  <c r="AN186" i="31" s="1"/>
  <c r="E186" i="31"/>
  <c r="AO186" i="31" s="1"/>
  <c r="F186" i="31"/>
  <c r="AP186" i="31" s="1"/>
  <c r="G186" i="31"/>
  <c r="AQ186" i="31" s="1"/>
  <c r="H186" i="31"/>
  <c r="AR186" i="31" s="1"/>
  <c r="I186" i="31"/>
  <c r="AS186" i="31" s="1"/>
  <c r="J186" i="31"/>
  <c r="AT186" i="31" s="1"/>
  <c r="B187" i="31"/>
  <c r="C187" i="31"/>
  <c r="AM187" i="31" s="1"/>
  <c r="D187" i="31"/>
  <c r="AN187" i="31" s="1"/>
  <c r="E187" i="31"/>
  <c r="AO187" i="31" s="1"/>
  <c r="F187" i="31"/>
  <c r="AP187" i="31" s="1"/>
  <c r="G187" i="31"/>
  <c r="AQ187" i="31" s="1"/>
  <c r="H187" i="31"/>
  <c r="AR187" i="31" s="1"/>
  <c r="I187" i="31"/>
  <c r="AS187" i="31" s="1"/>
  <c r="J187" i="31"/>
  <c r="AT187" i="31" s="1"/>
  <c r="B175" i="31"/>
  <c r="C175" i="31"/>
  <c r="AM175" i="31" s="1"/>
  <c r="D175" i="31"/>
  <c r="AN175" i="31" s="1"/>
  <c r="E175" i="31"/>
  <c r="AO175" i="31" s="1"/>
  <c r="F175" i="31"/>
  <c r="AP175" i="31" s="1"/>
  <c r="G175" i="31"/>
  <c r="AQ175" i="31" s="1"/>
  <c r="H175" i="31"/>
  <c r="AR175" i="31" s="1"/>
  <c r="I175" i="31"/>
  <c r="AS175" i="31" s="1"/>
  <c r="J175" i="31"/>
  <c r="AT175" i="31" s="1"/>
  <c r="B153" i="31"/>
  <c r="C153" i="31"/>
  <c r="AM153" i="31" s="1"/>
  <c r="D153" i="31"/>
  <c r="AN153" i="31" s="1"/>
  <c r="E153" i="31"/>
  <c r="AO153" i="31" s="1"/>
  <c r="F153" i="31"/>
  <c r="AP153" i="31" s="1"/>
  <c r="G153" i="31"/>
  <c r="AQ153" i="31" s="1"/>
  <c r="H153" i="31"/>
  <c r="AR153" i="31" s="1"/>
  <c r="I153" i="31"/>
  <c r="AS153" i="31" s="1"/>
  <c r="J153" i="31"/>
  <c r="AT153" i="31" s="1"/>
  <c r="B154" i="31"/>
  <c r="C154" i="31"/>
  <c r="AM154" i="31" s="1"/>
  <c r="D154" i="31"/>
  <c r="AN154" i="31" s="1"/>
  <c r="E154" i="31"/>
  <c r="AO154" i="31" s="1"/>
  <c r="F154" i="31"/>
  <c r="AP154" i="31" s="1"/>
  <c r="G154" i="31"/>
  <c r="AQ154" i="31" s="1"/>
  <c r="H154" i="31"/>
  <c r="AR154" i="31" s="1"/>
  <c r="I154" i="31"/>
  <c r="AS154" i="31" s="1"/>
  <c r="J154" i="31"/>
  <c r="AT154" i="31" s="1"/>
  <c r="B155" i="31"/>
  <c r="C155" i="31"/>
  <c r="AM155" i="31" s="1"/>
  <c r="D155" i="31"/>
  <c r="AN155" i="31" s="1"/>
  <c r="E155" i="31"/>
  <c r="AO155" i="31" s="1"/>
  <c r="F155" i="31"/>
  <c r="AP155" i="31" s="1"/>
  <c r="G155" i="31"/>
  <c r="AQ155" i="31" s="1"/>
  <c r="H155" i="31"/>
  <c r="AR155" i="31" s="1"/>
  <c r="I155" i="31"/>
  <c r="AS155" i="31" s="1"/>
  <c r="J155" i="31"/>
  <c r="AT155" i="31" s="1"/>
  <c r="B156" i="31"/>
  <c r="C156" i="31"/>
  <c r="AM156" i="31" s="1"/>
  <c r="D156" i="31"/>
  <c r="AN156" i="31" s="1"/>
  <c r="E156" i="31"/>
  <c r="AO156" i="31" s="1"/>
  <c r="F156" i="31"/>
  <c r="AP156" i="31" s="1"/>
  <c r="G156" i="31"/>
  <c r="AQ156" i="31" s="1"/>
  <c r="H156" i="31"/>
  <c r="AR156" i="31" s="1"/>
  <c r="I156" i="31"/>
  <c r="AS156" i="31" s="1"/>
  <c r="J156" i="31"/>
  <c r="AT156" i="31" s="1"/>
  <c r="B157" i="31"/>
  <c r="C157" i="31"/>
  <c r="AM157" i="31" s="1"/>
  <c r="D157" i="31"/>
  <c r="AN157" i="31" s="1"/>
  <c r="E157" i="31"/>
  <c r="AO157" i="31" s="1"/>
  <c r="F157" i="31"/>
  <c r="AP157" i="31" s="1"/>
  <c r="G157" i="31"/>
  <c r="AQ157" i="31" s="1"/>
  <c r="H157" i="31"/>
  <c r="AR157" i="31" s="1"/>
  <c r="I157" i="31"/>
  <c r="AS157" i="31" s="1"/>
  <c r="J157" i="31"/>
  <c r="AT157" i="31" s="1"/>
  <c r="B158" i="31"/>
  <c r="C158" i="31"/>
  <c r="AM158" i="31" s="1"/>
  <c r="D158" i="31"/>
  <c r="AN158" i="31" s="1"/>
  <c r="E158" i="31"/>
  <c r="AO158" i="31" s="1"/>
  <c r="F158" i="31"/>
  <c r="AP158" i="31" s="1"/>
  <c r="G158" i="31"/>
  <c r="AQ158" i="31" s="1"/>
  <c r="H158" i="31"/>
  <c r="AR158" i="31" s="1"/>
  <c r="I158" i="31"/>
  <c r="AS158" i="31" s="1"/>
  <c r="J158" i="31"/>
  <c r="AT158" i="31" s="1"/>
  <c r="B159" i="31"/>
  <c r="C159" i="31"/>
  <c r="AM159" i="31" s="1"/>
  <c r="D159" i="31"/>
  <c r="AN159" i="31" s="1"/>
  <c r="E159" i="31"/>
  <c r="AO159" i="31" s="1"/>
  <c r="F159" i="31"/>
  <c r="AP159" i="31" s="1"/>
  <c r="G159" i="31"/>
  <c r="AQ159" i="31" s="1"/>
  <c r="H159" i="31"/>
  <c r="AR159" i="31" s="1"/>
  <c r="I159" i="31"/>
  <c r="AS159" i="31" s="1"/>
  <c r="J159" i="31"/>
  <c r="AT159" i="31" s="1"/>
  <c r="B160" i="31"/>
  <c r="C160" i="31"/>
  <c r="AM160" i="31" s="1"/>
  <c r="D160" i="31"/>
  <c r="AN160" i="31" s="1"/>
  <c r="E160" i="31"/>
  <c r="AO160" i="31" s="1"/>
  <c r="F160" i="31"/>
  <c r="AP160" i="31" s="1"/>
  <c r="G160" i="31"/>
  <c r="AQ160" i="31" s="1"/>
  <c r="H160" i="31"/>
  <c r="AR160" i="31" s="1"/>
  <c r="I160" i="31"/>
  <c r="AS160" i="31" s="1"/>
  <c r="J160" i="31"/>
  <c r="AT160" i="31" s="1"/>
  <c r="B161" i="31"/>
  <c r="C161" i="31"/>
  <c r="AM161" i="31" s="1"/>
  <c r="D161" i="31"/>
  <c r="AN161" i="31" s="1"/>
  <c r="E161" i="31"/>
  <c r="AO161" i="31" s="1"/>
  <c r="F161" i="31"/>
  <c r="AP161" i="31" s="1"/>
  <c r="G161" i="31"/>
  <c r="AQ161" i="31" s="1"/>
  <c r="H161" i="31"/>
  <c r="AR161" i="31" s="1"/>
  <c r="I161" i="31"/>
  <c r="AS161" i="31" s="1"/>
  <c r="J161" i="31"/>
  <c r="AT161" i="31" s="1"/>
  <c r="B162" i="31"/>
  <c r="C162" i="31"/>
  <c r="AM162" i="31" s="1"/>
  <c r="D162" i="31"/>
  <c r="AN162" i="31" s="1"/>
  <c r="E162" i="31"/>
  <c r="AO162" i="31" s="1"/>
  <c r="F162" i="31"/>
  <c r="AP162" i="31" s="1"/>
  <c r="G162" i="31"/>
  <c r="AQ162" i="31" s="1"/>
  <c r="H162" i="31"/>
  <c r="AR162" i="31" s="1"/>
  <c r="I162" i="31"/>
  <c r="AS162" i="31" s="1"/>
  <c r="J162" i="31"/>
  <c r="AT162" i="31" s="1"/>
  <c r="B163" i="31"/>
  <c r="C163" i="31"/>
  <c r="AM163" i="31" s="1"/>
  <c r="D163" i="31"/>
  <c r="AN163" i="31" s="1"/>
  <c r="E163" i="31"/>
  <c r="AO163" i="31" s="1"/>
  <c r="F163" i="31"/>
  <c r="AP163" i="31" s="1"/>
  <c r="G163" i="31"/>
  <c r="AQ163" i="31" s="1"/>
  <c r="H163" i="31"/>
  <c r="AR163" i="31" s="1"/>
  <c r="I163" i="31"/>
  <c r="AS163" i="31" s="1"/>
  <c r="J163" i="31"/>
  <c r="AT163" i="31" s="1"/>
  <c r="B164" i="31"/>
  <c r="C164" i="31"/>
  <c r="AM164" i="31" s="1"/>
  <c r="D164" i="31"/>
  <c r="AN164" i="31" s="1"/>
  <c r="E164" i="31"/>
  <c r="AO164" i="31" s="1"/>
  <c r="F164" i="31"/>
  <c r="AP164" i="31" s="1"/>
  <c r="G164" i="31"/>
  <c r="AQ164" i="31" s="1"/>
  <c r="H164" i="31"/>
  <c r="AR164" i="31" s="1"/>
  <c r="I164" i="31"/>
  <c r="AS164" i="31" s="1"/>
  <c r="J164" i="31"/>
  <c r="AT164" i="31" s="1"/>
  <c r="B152" i="31"/>
  <c r="C152" i="31"/>
  <c r="AM152" i="31" s="1"/>
  <c r="D152" i="31"/>
  <c r="AN152" i="31" s="1"/>
  <c r="E152" i="31"/>
  <c r="AO152" i="31" s="1"/>
  <c r="F152" i="31"/>
  <c r="AP152" i="31" s="1"/>
  <c r="G152" i="31"/>
  <c r="AQ152" i="31" s="1"/>
  <c r="H152" i="31"/>
  <c r="AR152" i="31" s="1"/>
  <c r="I152" i="31"/>
  <c r="AS152" i="31" s="1"/>
  <c r="J152" i="31"/>
  <c r="AT152" i="31" s="1"/>
  <c r="B107" i="31"/>
  <c r="C107" i="31"/>
  <c r="AM107" i="31" s="1"/>
  <c r="D107" i="31"/>
  <c r="AN107" i="31" s="1"/>
  <c r="E107" i="31"/>
  <c r="AO107" i="31" s="1"/>
  <c r="F107" i="31"/>
  <c r="AP107" i="31" s="1"/>
  <c r="G107" i="31"/>
  <c r="AQ107" i="31" s="1"/>
  <c r="H107" i="31"/>
  <c r="AR107" i="31" s="1"/>
  <c r="I107" i="31"/>
  <c r="AS107" i="31" s="1"/>
  <c r="J107" i="31"/>
  <c r="AT107" i="31" s="1"/>
  <c r="B108" i="31"/>
  <c r="C108" i="31"/>
  <c r="AM108" i="31" s="1"/>
  <c r="D108" i="31"/>
  <c r="AN108" i="31" s="1"/>
  <c r="E108" i="31"/>
  <c r="AO108" i="31" s="1"/>
  <c r="F108" i="31"/>
  <c r="AP108" i="31" s="1"/>
  <c r="G108" i="31"/>
  <c r="AQ108" i="31" s="1"/>
  <c r="H108" i="31"/>
  <c r="AR108" i="31" s="1"/>
  <c r="I108" i="31"/>
  <c r="AS108" i="31" s="1"/>
  <c r="J108" i="31"/>
  <c r="AT108" i="31" s="1"/>
  <c r="B109" i="31"/>
  <c r="C109" i="31"/>
  <c r="AM109" i="31" s="1"/>
  <c r="D109" i="31"/>
  <c r="AN109" i="31" s="1"/>
  <c r="E109" i="31"/>
  <c r="AO109" i="31" s="1"/>
  <c r="F109" i="31"/>
  <c r="AP109" i="31" s="1"/>
  <c r="G109" i="31"/>
  <c r="AQ109" i="31" s="1"/>
  <c r="H109" i="31"/>
  <c r="AR109" i="31" s="1"/>
  <c r="I109" i="31"/>
  <c r="AS109" i="31" s="1"/>
  <c r="J109" i="31"/>
  <c r="AT109" i="31" s="1"/>
  <c r="B110" i="31"/>
  <c r="C110" i="31"/>
  <c r="AM110" i="31" s="1"/>
  <c r="D110" i="31"/>
  <c r="AN110" i="31" s="1"/>
  <c r="E110" i="31"/>
  <c r="AO110" i="31" s="1"/>
  <c r="F110" i="31"/>
  <c r="AP110" i="31" s="1"/>
  <c r="G110" i="31"/>
  <c r="AQ110" i="31" s="1"/>
  <c r="H110" i="31"/>
  <c r="AR110" i="31" s="1"/>
  <c r="I110" i="31"/>
  <c r="AS110" i="31" s="1"/>
  <c r="J110" i="31"/>
  <c r="AT110" i="31" s="1"/>
  <c r="B111" i="31"/>
  <c r="C111" i="31"/>
  <c r="AM111" i="31" s="1"/>
  <c r="D111" i="31"/>
  <c r="AN111" i="31" s="1"/>
  <c r="E111" i="31"/>
  <c r="AO111" i="31" s="1"/>
  <c r="F111" i="31"/>
  <c r="AP111" i="31" s="1"/>
  <c r="G111" i="31"/>
  <c r="AQ111" i="31" s="1"/>
  <c r="H111" i="31"/>
  <c r="AR111" i="31" s="1"/>
  <c r="I111" i="31"/>
  <c r="AS111" i="31" s="1"/>
  <c r="J111" i="31"/>
  <c r="AT111" i="31" s="1"/>
  <c r="B112" i="31"/>
  <c r="C112" i="31"/>
  <c r="AM112" i="31" s="1"/>
  <c r="D112" i="31"/>
  <c r="AN112" i="31" s="1"/>
  <c r="E112" i="31"/>
  <c r="AO112" i="31" s="1"/>
  <c r="F112" i="31"/>
  <c r="AP112" i="31" s="1"/>
  <c r="G112" i="31"/>
  <c r="AQ112" i="31" s="1"/>
  <c r="H112" i="31"/>
  <c r="AR112" i="31" s="1"/>
  <c r="I112" i="31"/>
  <c r="AS112" i="31" s="1"/>
  <c r="J112" i="31"/>
  <c r="AT112" i="31" s="1"/>
  <c r="B113" i="31"/>
  <c r="C113" i="31"/>
  <c r="AM113" i="31" s="1"/>
  <c r="D113" i="31"/>
  <c r="AN113" i="31" s="1"/>
  <c r="E113" i="31"/>
  <c r="AO113" i="31" s="1"/>
  <c r="F113" i="31"/>
  <c r="AP113" i="31" s="1"/>
  <c r="G113" i="31"/>
  <c r="AQ113" i="31" s="1"/>
  <c r="H113" i="31"/>
  <c r="AR113" i="31" s="1"/>
  <c r="I113" i="31"/>
  <c r="AS113" i="31" s="1"/>
  <c r="J113" i="31"/>
  <c r="AT113" i="31" s="1"/>
  <c r="B114" i="31"/>
  <c r="C114" i="31"/>
  <c r="AM114" i="31" s="1"/>
  <c r="D114" i="31"/>
  <c r="AN114" i="31" s="1"/>
  <c r="E114" i="31"/>
  <c r="AO114" i="31" s="1"/>
  <c r="F114" i="31"/>
  <c r="AP114" i="31" s="1"/>
  <c r="G114" i="31"/>
  <c r="AQ114" i="31" s="1"/>
  <c r="H114" i="31"/>
  <c r="AR114" i="31" s="1"/>
  <c r="I114" i="31"/>
  <c r="AS114" i="31" s="1"/>
  <c r="J114" i="31"/>
  <c r="AT114" i="31" s="1"/>
  <c r="B115" i="31"/>
  <c r="C115" i="31"/>
  <c r="AM115" i="31" s="1"/>
  <c r="D115" i="31"/>
  <c r="AN115" i="31" s="1"/>
  <c r="E115" i="31"/>
  <c r="AO115" i="31" s="1"/>
  <c r="F115" i="31"/>
  <c r="AP115" i="31" s="1"/>
  <c r="G115" i="31"/>
  <c r="AQ115" i="31" s="1"/>
  <c r="H115" i="31"/>
  <c r="AR115" i="31" s="1"/>
  <c r="I115" i="31"/>
  <c r="AS115" i="31" s="1"/>
  <c r="J115" i="31"/>
  <c r="AT115" i="31" s="1"/>
  <c r="B116" i="31"/>
  <c r="C116" i="31"/>
  <c r="AM116" i="31" s="1"/>
  <c r="D116" i="31"/>
  <c r="AN116" i="31" s="1"/>
  <c r="E116" i="31"/>
  <c r="AO116" i="31" s="1"/>
  <c r="F116" i="31"/>
  <c r="AP116" i="31" s="1"/>
  <c r="G116" i="31"/>
  <c r="AQ116" i="31" s="1"/>
  <c r="H116" i="31"/>
  <c r="AR116" i="31" s="1"/>
  <c r="I116" i="31"/>
  <c r="AS116" i="31" s="1"/>
  <c r="J116" i="31"/>
  <c r="AT116" i="31" s="1"/>
  <c r="B117" i="31"/>
  <c r="C117" i="31"/>
  <c r="AM117" i="31" s="1"/>
  <c r="D117" i="31"/>
  <c r="AN117" i="31" s="1"/>
  <c r="E117" i="31"/>
  <c r="AO117" i="31" s="1"/>
  <c r="F117" i="31"/>
  <c r="AP117" i="31" s="1"/>
  <c r="G117" i="31"/>
  <c r="AQ117" i="31" s="1"/>
  <c r="H117" i="31"/>
  <c r="AR117" i="31" s="1"/>
  <c r="I117" i="31"/>
  <c r="AS117" i="31" s="1"/>
  <c r="J117" i="31"/>
  <c r="AT117" i="31" s="1"/>
  <c r="B118" i="31"/>
  <c r="C118" i="31"/>
  <c r="AM118" i="31" s="1"/>
  <c r="D118" i="31"/>
  <c r="AN118" i="31" s="1"/>
  <c r="E118" i="31"/>
  <c r="AO118" i="31" s="1"/>
  <c r="F118" i="31"/>
  <c r="AP118" i="31" s="1"/>
  <c r="G118" i="31"/>
  <c r="AQ118" i="31" s="1"/>
  <c r="H118" i="31"/>
  <c r="AR118" i="31" s="1"/>
  <c r="I118" i="31"/>
  <c r="AS118" i="31" s="1"/>
  <c r="J118" i="31"/>
  <c r="AT118" i="31" s="1"/>
  <c r="B106" i="31"/>
  <c r="C106" i="31"/>
  <c r="AM106" i="31" s="1"/>
  <c r="D106" i="31"/>
  <c r="AN106" i="31" s="1"/>
  <c r="E106" i="31"/>
  <c r="AO106" i="31" s="1"/>
  <c r="F106" i="31"/>
  <c r="AP106" i="31" s="1"/>
  <c r="G106" i="31"/>
  <c r="AQ106" i="31" s="1"/>
  <c r="H106" i="31"/>
  <c r="AR106" i="31" s="1"/>
  <c r="I106" i="31"/>
  <c r="AS106" i="31" s="1"/>
  <c r="J106" i="31"/>
  <c r="AT106" i="31" s="1"/>
  <c r="B84" i="31"/>
  <c r="C84" i="31"/>
  <c r="AM84" i="31" s="1"/>
  <c r="D84" i="31"/>
  <c r="AN84" i="31" s="1"/>
  <c r="E84" i="31"/>
  <c r="AO84" i="31" s="1"/>
  <c r="F84" i="31"/>
  <c r="AP84" i="31" s="1"/>
  <c r="G84" i="31"/>
  <c r="AQ84" i="31" s="1"/>
  <c r="H84" i="31"/>
  <c r="AR84" i="31" s="1"/>
  <c r="I84" i="31"/>
  <c r="AS84" i="31" s="1"/>
  <c r="J84" i="31"/>
  <c r="AT84" i="31" s="1"/>
  <c r="B85" i="31"/>
  <c r="C85" i="31"/>
  <c r="AM85" i="31" s="1"/>
  <c r="D85" i="31"/>
  <c r="AN85" i="31" s="1"/>
  <c r="E85" i="31"/>
  <c r="AO85" i="31" s="1"/>
  <c r="F85" i="31"/>
  <c r="AP85" i="31" s="1"/>
  <c r="G85" i="31"/>
  <c r="AQ85" i="31" s="1"/>
  <c r="H85" i="31"/>
  <c r="AR85" i="31" s="1"/>
  <c r="I85" i="31"/>
  <c r="AS85" i="31" s="1"/>
  <c r="J85" i="31"/>
  <c r="AT85" i="31" s="1"/>
  <c r="B86" i="31"/>
  <c r="C86" i="31"/>
  <c r="AM86" i="31" s="1"/>
  <c r="D86" i="31"/>
  <c r="AN86" i="31" s="1"/>
  <c r="E86" i="31"/>
  <c r="AO86" i="31" s="1"/>
  <c r="F86" i="31"/>
  <c r="AP86" i="31" s="1"/>
  <c r="G86" i="31"/>
  <c r="AQ86" i="31" s="1"/>
  <c r="H86" i="31"/>
  <c r="AR86" i="31" s="1"/>
  <c r="I86" i="31"/>
  <c r="AS86" i="31" s="1"/>
  <c r="J86" i="31"/>
  <c r="AT86" i="31" s="1"/>
  <c r="B87" i="31"/>
  <c r="C87" i="31"/>
  <c r="AM87" i="31" s="1"/>
  <c r="D87" i="31"/>
  <c r="AN87" i="31" s="1"/>
  <c r="E87" i="31"/>
  <c r="AO87" i="31" s="1"/>
  <c r="F87" i="31"/>
  <c r="AP87" i="31" s="1"/>
  <c r="G87" i="31"/>
  <c r="AQ87" i="31" s="1"/>
  <c r="H87" i="31"/>
  <c r="AR87" i="31" s="1"/>
  <c r="I87" i="31"/>
  <c r="AS87" i="31" s="1"/>
  <c r="J87" i="31"/>
  <c r="AT87" i="31" s="1"/>
  <c r="B88" i="31"/>
  <c r="C88" i="31"/>
  <c r="AM88" i="31" s="1"/>
  <c r="D88" i="31"/>
  <c r="AN88" i="31" s="1"/>
  <c r="E88" i="31"/>
  <c r="AO88" i="31" s="1"/>
  <c r="F88" i="31"/>
  <c r="AP88" i="31" s="1"/>
  <c r="G88" i="31"/>
  <c r="AQ88" i="31" s="1"/>
  <c r="H88" i="31"/>
  <c r="AR88" i="31" s="1"/>
  <c r="I88" i="31"/>
  <c r="AS88" i="31" s="1"/>
  <c r="J88" i="31"/>
  <c r="AT88" i="31" s="1"/>
  <c r="B89" i="31"/>
  <c r="C89" i="31"/>
  <c r="AM89" i="31" s="1"/>
  <c r="D89" i="31"/>
  <c r="AN89" i="31" s="1"/>
  <c r="E89" i="31"/>
  <c r="AO89" i="31" s="1"/>
  <c r="F89" i="31"/>
  <c r="AP89" i="31" s="1"/>
  <c r="G89" i="31"/>
  <c r="AQ89" i="31" s="1"/>
  <c r="H89" i="31"/>
  <c r="AR89" i="31" s="1"/>
  <c r="I89" i="31"/>
  <c r="AS89" i="31" s="1"/>
  <c r="J89" i="31"/>
  <c r="AT89" i="31" s="1"/>
  <c r="B90" i="31"/>
  <c r="C90" i="31"/>
  <c r="AM90" i="31" s="1"/>
  <c r="D90" i="31"/>
  <c r="AN90" i="31" s="1"/>
  <c r="E90" i="31"/>
  <c r="AO90" i="31" s="1"/>
  <c r="F90" i="31"/>
  <c r="AP90" i="31" s="1"/>
  <c r="G90" i="31"/>
  <c r="AQ90" i="31" s="1"/>
  <c r="H90" i="31"/>
  <c r="AR90" i="31" s="1"/>
  <c r="I90" i="31"/>
  <c r="AS90" i="31" s="1"/>
  <c r="J90" i="31"/>
  <c r="AT90" i="31" s="1"/>
  <c r="B91" i="31"/>
  <c r="C91" i="31"/>
  <c r="AM91" i="31" s="1"/>
  <c r="D91" i="31"/>
  <c r="AN91" i="31" s="1"/>
  <c r="E91" i="31"/>
  <c r="AO91" i="31" s="1"/>
  <c r="F91" i="31"/>
  <c r="AP91" i="31" s="1"/>
  <c r="G91" i="31"/>
  <c r="AQ91" i="31" s="1"/>
  <c r="H91" i="31"/>
  <c r="AR91" i="31" s="1"/>
  <c r="I91" i="31"/>
  <c r="AS91" i="31" s="1"/>
  <c r="J91" i="31"/>
  <c r="AT91" i="31" s="1"/>
  <c r="B92" i="31"/>
  <c r="C92" i="31"/>
  <c r="AM92" i="31" s="1"/>
  <c r="D92" i="31"/>
  <c r="AN92" i="31" s="1"/>
  <c r="E92" i="31"/>
  <c r="AO92" i="31" s="1"/>
  <c r="F92" i="31"/>
  <c r="AP92" i="31" s="1"/>
  <c r="G92" i="31"/>
  <c r="AQ92" i="31" s="1"/>
  <c r="H92" i="31"/>
  <c r="AR92" i="31" s="1"/>
  <c r="I92" i="31"/>
  <c r="AS92" i="31" s="1"/>
  <c r="J92" i="31"/>
  <c r="AT92" i="31" s="1"/>
  <c r="B93" i="31"/>
  <c r="C93" i="31"/>
  <c r="AM93" i="31" s="1"/>
  <c r="D93" i="31"/>
  <c r="AN93" i="31" s="1"/>
  <c r="E93" i="31"/>
  <c r="AO93" i="31" s="1"/>
  <c r="F93" i="31"/>
  <c r="AP93" i="31" s="1"/>
  <c r="G93" i="31"/>
  <c r="AQ93" i="31" s="1"/>
  <c r="H93" i="31"/>
  <c r="AR93" i="31" s="1"/>
  <c r="I93" i="31"/>
  <c r="AS93" i="31" s="1"/>
  <c r="J93" i="31"/>
  <c r="AT93" i="31" s="1"/>
  <c r="B94" i="31"/>
  <c r="C94" i="31"/>
  <c r="AM94" i="31" s="1"/>
  <c r="D94" i="31"/>
  <c r="AN94" i="31" s="1"/>
  <c r="E94" i="31"/>
  <c r="AO94" i="31" s="1"/>
  <c r="F94" i="31"/>
  <c r="AP94" i="31" s="1"/>
  <c r="G94" i="31"/>
  <c r="AQ94" i="31" s="1"/>
  <c r="H94" i="31"/>
  <c r="AR94" i="31" s="1"/>
  <c r="I94" i="31"/>
  <c r="AS94" i="31" s="1"/>
  <c r="J94" i="31"/>
  <c r="AT94" i="31" s="1"/>
  <c r="B95" i="31"/>
  <c r="C95" i="31"/>
  <c r="AM95" i="31" s="1"/>
  <c r="D95" i="31"/>
  <c r="AN95" i="31" s="1"/>
  <c r="E95" i="31"/>
  <c r="AO95" i="31" s="1"/>
  <c r="F95" i="31"/>
  <c r="AP95" i="31" s="1"/>
  <c r="G95" i="31"/>
  <c r="AQ95" i="31" s="1"/>
  <c r="H95" i="31"/>
  <c r="AR95" i="31" s="1"/>
  <c r="I95" i="31"/>
  <c r="AS95" i="31" s="1"/>
  <c r="J95" i="31"/>
  <c r="AT95" i="31" s="1"/>
  <c r="B83" i="31"/>
  <c r="C83" i="31"/>
  <c r="AM83" i="31" s="1"/>
  <c r="D83" i="31"/>
  <c r="AN83" i="31" s="1"/>
  <c r="E83" i="31"/>
  <c r="AO83" i="31" s="1"/>
  <c r="F83" i="31"/>
  <c r="AP83" i="31" s="1"/>
  <c r="G83" i="31"/>
  <c r="AQ83" i="31" s="1"/>
  <c r="H83" i="31"/>
  <c r="AR83" i="31" s="1"/>
  <c r="I83" i="31"/>
  <c r="AS83" i="31" s="1"/>
  <c r="J83" i="31"/>
  <c r="AT83" i="31" s="1"/>
  <c r="B61" i="31"/>
  <c r="C61" i="31"/>
  <c r="AM61" i="31" s="1"/>
  <c r="D61" i="31"/>
  <c r="AN61" i="31" s="1"/>
  <c r="E61" i="31"/>
  <c r="AO61" i="31" s="1"/>
  <c r="F61" i="31"/>
  <c r="AP61" i="31" s="1"/>
  <c r="G61" i="31"/>
  <c r="AQ61" i="31" s="1"/>
  <c r="H61" i="31"/>
  <c r="AR61" i="31" s="1"/>
  <c r="I61" i="31"/>
  <c r="AS61" i="31" s="1"/>
  <c r="J61" i="31"/>
  <c r="AT61" i="31" s="1"/>
  <c r="B62" i="31"/>
  <c r="C62" i="31"/>
  <c r="AM62" i="31" s="1"/>
  <c r="D62" i="31"/>
  <c r="AN62" i="31" s="1"/>
  <c r="E62" i="31"/>
  <c r="AO62" i="31" s="1"/>
  <c r="F62" i="31"/>
  <c r="AP62" i="31" s="1"/>
  <c r="G62" i="31"/>
  <c r="AQ62" i="31" s="1"/>
  <c r="H62" i="31"/>
  <c r="AR62" i="31" s="1"/>
  <c r="J62" i="31"/>
  <c r="AT62" i="31" s="1"/>
  <c r="B63" i="31"/>
  <c r="C63" i="31"/>
  <c r="AM63" i="31" s="1"/>
  <c r="D63" i="31"/>
  <c r="AN63" i="31" s="1"/>
  <c r="E63" i="31"/>
  <c r="AO63" i="31" s="1"/>
  <c r="F63" i="31"/>
  <c r="AP63" i="31" s="1"/>
  <c r="G63" i="31"/>
  <c r="AQ63" i="31" s="1"/>
  <c r="H63" i="31"/>
  <c r="AR63" i="31" s="1"/>
  <c r="I63" i="31"/>
  <c r="AS63" i="31" s="1"/>
  <c r="J63" i="31"/>
  <c r="AT63" i="31" s="1"/>
  <c r="B64" i="31"/>
  <c r="C64" i="31"/>
  <c r="AM64" i="31" s="1"/>
  <c r="D64" i="31"/>
  <c r="AN64" i="31" s="1"/>
  <c r="E64" i="31"/>
  <c r="AO64" i="31" s="1"/>
  <c r="F64" i="31"/>
  <c r="AP64" i="31" s="1"/>
  <c r="G64" i="31"/>
  <c r="AQ64" i="31" s="1"/>
  <c r="H64" i="31"/>
  <c r="AR64" i="31" s="1"/>
  <c r="I64" i="31"/>
  <c r="AS64" i="31" s="1"/>
  <c r="J64" i="31"/>
  <c r="AT64" i="31" s="1"/>
  <c r="B65" i="31"/>
  <c r="C65" i="31"/>
  <c r="AM65" i="31" s="1"/>
  <c r="D65" i="31"/>
  <c r="AN65" i="31" s="1"/>
  <c r="E65" i="31"/>
  <c r="AO65" i="31" s="1"/>
  <c r="F65" i="31"/>
  <c r="AP65" i="31" s="1"/>
  <c r="G65" i="31"/>
  <c r="AQ65" i="31" s="1"/>
  <c r="H65" i="31"/>
  <c r="AR65" i="31" s="1"/>
  <c r="I65" i="31"/>
  <c r="AS65" i="31" s="1"/>
  <c r="J65" i="31"/>
  <c r="AT65" i="31" s="1"/>
  <c r="B66" i="31"/>
  <c r="C66" i="31"/>
  <c r="AM66" i="31" s="1"/>
  <c r="D66" i="31"/>
  <c r="AN66" i="31" s="1"/>
  <c r="E66" i="31"/>
  <c r="AO66" i="31" s="1"/>
  <c r="F66" i="31"/>
  <c r="AP66" i="31" s="1"/>
  <c r="G66" i="31"/>
  <c r="AQ66" i="31" s="1"/>
  <c r="H66" i="31"/>
  <c r="AR66" i="31" s="1"/>
  <c r="I66" i="31"/>
  <c r="AS66" i="31" s="1"/>
  <c r="J66" i="31"/>
  <c r="AT66" i="31" s="1"/>
  <c r="B67" i="31"/>
  <c r="C67" i="31"/>
  <c r="AM67" i="31" s="1"/>
  <c r="D67" i="31"/>
  <c r="AN67" i="31" s="1"/>
  <c r="E67" i="31"/>
  <c r="AO67" i="31" s="1"/>
  <c r="F67" i="31"/>
  <c r="AP67" i="31" s="1"/>
  <c r="G67" i="31"/>
  <c r="AQ67" i="31" s="1"/>
  <c r="H67" i="31"/>
  <c r="AR67" i="31" s="1"/>
  <c r="I67" i="31"/>
  <c r="AS67" i="31" s="1"/>
  <c r="J67" i="31"/>
  <c r="AT67" i="31" s="1"/>
  <c r="B68" i="31"/>
  <c r="C68" i="31"/>
  <c r="AM68" i="31" s="1"/>
  <c r="D68" i="31"/>
  <c r="AN68" i="31" s="1"/>
  <c r="E68" i="31"/>
  <c r="AO68" i="31" s="1"/>
  <c r="F68" i="31"/>
  <c r="AP68" i="31" s="1"/>
  <c r="G68" i="31"/>
  <c r="AQ68" i="31" s="1"/>
  <c r="H68" i="31"/>
  <c r="AR68" i="31" s="1"/>
  <c r="I68" i="31"/>
  <c r="AS68" i="31" s="1"/>
  <c r="J68" i="31"/>
  <c r="AT68" i="31" s="1"/>
  <c r="B69" i="31"/>
  <c r="C69" i="31"/>
  <c r="AM69" i="31" s="1"/>
  <c r="D69" i="31"/>
  <c r="AN69" i="31" s="1"/>
  <c r="E69" i="31"/>
  <c r="AO69" i="31" s="1"/>
  <c r="F69" i="31"/>
  <c r="AP69" i="31" s="1"/>
  <c r="G69" i="31"/>
  <c r="AQ69" i="31" s="1"/>
  <c r="H69" i="31"/>
  <c r="AR69" i="31" s="1"/>
  <c r="I69" i="31"/>
  <c r="AS69" i="31" s="1"/>
  <c r="J69" i="31"/>
  <c r="AT69" i="31" s="1"/>
  <c r="B70" i="31"/>
  <c r="C70" i="31"/>
  <c r="AM70" i="31" s="1"/>
  <c r="D70" i="31"/>
  <c r="AN70" i="31" s="1"/>
  <c r="E70" i="31"/>
  <c r="AO70" i="31" s="1"/>
  <c r="F70" i="31"/>
  <c r="AP70" i="31" s="1"/>
  <c r="G70" i="31"/>
  <c r="AQ70" i="31" s="1"/>
  <c r="H70" i="31"/>
  <c r="AR70" i="31" s="1"/>
  <c r="I70" i="31"/>
  <c r="AS70" i="31" s="1"/>
  <c r="J70" i="31"/>
  <c r="AT70" i="31" s="1"/>
  <c r="B71" i="31"/>
  <c r="C71" i="31"/>
  <c r="AM71" i="31" s="1"/>
  <c r="D71" i="31"/>
  <c r="AN71" i="31" s="1"/>
  <c r="E71" i="31"/>
  <c r="AO71" i="31" s="1"/>
  <c r="F71" i="31"/>
  <c r="AP71" i="31" s="1"/>
  <c r="G71" i="31"/>
  <c r="AQ71" i="31" s="1"/>
  <c r="H71" i="31"/>
  <c r="AR71" i="31" s="1"/>
  <c r="I71" i="31"/>
  <c r="AS71" i="31" s="1"/>
  <c r="J71" i="31"/>
  <c r="AT71" i="31" s="1"/>
  <c r="B72" i="31"/>
  <c r="C72" i="31"/>
  <c r="AM72" i="31" s="1"/>
  <c r="D72" i="31"/>
  <c r="AN72" i="31" s="1"/>
  <c r="E72" i="31"/>
  <c r="AO72" i="31" s="1"/>
  <c r="F72" i="31"/>
  <c r="AP72" i="31" s="1"/>
  <c r="G72" i="31"/>
  <c r="AQ72" i="31" s="1"/>
  <c r="H72" i="31"/>
  <c r="AR72" i="31" s="1"/>
  <c r="I72" i="31"/>
  <c r="AS72" i="31" s="1"/>
  <c r="J72" i="31"/>
  <c r="AT72" i="31" s="1"/>
  <c r="B60" i="31"/>
  <c r="C60" i="31"/>
  <c r="AM60" i="31" s="1"/>
  <c r="D60" i="31"/>
  <c r="AN60" i="31" s="1"/>
  <c r="E60" i="31"/>
  <c r="AO60" i="31" s="1"/>
  <c r="F60" i="31"/>
  <c r="AP60" i="31" s="1"/>
  <c r="G60" i="31"/>
  <c r="AQ60" i="31" s="1"/>
  <c r="H60" i="31"/>
  <c r="AR60" i="31" s="1"/>
  <c r="I60" i="31"/>
  <c r="AS60" i="31" s="1"/>
  <c r="J60" i="31"/>
  <c r="AT60" i="31" s="1"/>
  <c r="B38" i="31"/>
  <c r="C38" i="31"/>
  <c r="AM38" i="31" s="1"/>
  <c r="D38" i="31"/>
  <c r="AN38" i="31" s="1"/>
  <c r="E38" i="31"/>
  <c r="AO38" i="31" s="1"/>
  <c r="F38" i="31"/>
  <c r="AP38" i="31" s="1"/>
  <c r="G38" i="31"/>
  <c r="AQ38" i="31" s="1"/>
  <c r="H38" i="31"/>
  <c r="AR38" i="31" s="1"/>
  <c r="I38" i="31"/>
  <c r="AS38" i="31" s="1"/>
  <c r="J38" i="31"/>
  <c r="AT38" i="31" s="1"/>
  <c r="B39" i="31"/>
  <c r="D39" i="31"/>
  <c r="AN39" i="31" s="1"/>
  <c r="E39" i="31"/>
  <c r="AO39" i="31" s="1"/>
  <c r="G39" i="31"/>
  <c r="AQ39" i="31" s="1"/>
  <c r="H39" i="31"/>
  <c r="AR39" i="31" s="1"/>
  <c r="I39" i="31"/>
  <c r="AS39" i="31" s="1"/>
  <c r="J39" i="31"/>
  <c r="AT39" i="31" s="1"/>
  <c r="B40" i="31"/>
  <c r="C40" i="31"/>
  <c r="AM40" i="31" s="1"/>
  <c r="D40" i="31"/>
  <c r="AN40" i="31" s="1"/>
  <c r="E40" i="31"/>
  <c r="AO40" i="31" s="1"/>
  <c r="F40" i="31"/>
  <c r="AP40" i="31" s="1"/>
  <c r="G40" i="31"/>
  <c r="AQ40" i="31" s="1"/>
  <c r="H40" i="31"/>
  <c r="AR40" i="31" s="1"/>
  <c r="I40" i="31"/>
  <c r="AS40" i="31" s="1"/>
  <c r="J40" i="31"/>
  <c r="AT40" i="31" s="1"/>
  <c r="B41" i="31"/>
  <c r="C41" i="31"/>
  <c r="AM41" i="31" s="1"/>
  <c r="D41" i="31"/>
  <c r="AN41" i="31" s="1"/>
  <c r="E41" i="31"/>
  <c r="AO41" i="31" s="1"/>
  <c r="F41" i="31"/>
  <c r="AP41" i="31" s="1"/>
  <c r="G41" i="31"/>
  <c r="AQ41" i="31" s="1"/>
  <c r="H41" i="31"/>
  <c r="AR41" i="31" s="1"/>
  <c r="I41" i="31"/>
  <c r="AS41" i="31" s="1"/>
  <c r="J41" i="31"/>
  <c r="AT41" i="31" s="1"/>
  <c r="B42" i="31"/>
  <c r="C42" i="31"/>
  <c r="AM42" i="31" s="1"/>
  <c r="D42" i="31"/>
  <c r="AN42" i="31" s="1"/>
  <c r="E42" i="31"/>
  <c r="AO42" i="31" s="1"/>
  <c r="F42" i="31"/>
  <c r="AP42" i="31" s="1"/>
  <c r="G42" i="31"/>
  <c r="AQ42" i="31" s="1"/>
  <c r="H42" i="31"/>
  <c r="AR42" i="31" s="1"/>
  <c r="I42" i="31"/>
  <c r="AS42" i="31" s="1"/>
  <c r="J42" i="31"/>
  <c r="AT42" i="31" s="1"/>
  <c r="B43" i="31"/>
  <c r="C43" i="31"/>
  <c r="AM43" i="31" s="1"/>
  <c r="D43" i="31"/>
  <c r="AN43" i="31" s="1"/>
  <c r="E43" i="31"/>
  <c r="AO43" i="31" s="1"/>
  <c r="F43" i="31"/>
  <c r="AP43" i="31" s="1"/>
  <c r="G43" i="31"/>
  <c r="AQ43" i="31" s="1"/>
  <c r="H43" i="31"/>
  <c r="AR43" i="31" s="1"/>
  <c r="I43" i="31"/>
  <c r="AS43" i="31" s="1"/>
  <c r="J43" i="31"/>
  <c r="AT43" i="31" s="1"/>
  <c r="B44" i="31"/>
  <c r="C44" i="31"/>
  <c r="AM44" i="31" s="1"/>
  <c r="D44" i="31"/>
  <c r="AN44" i="31" s="1"/>
  <c r="E44" i="31"/>
  <c r="AO44" i="31" s="1"/>
  <c r="F44" i="31"/>
  <c r="AP44" i="31" s="1"/>
  <c r="G44" i="31"/>
  <c r="AQ44" i="31" s="1"/>
  <c r="H44" i="31"/>
  <c r="AR44" i="31" s="1"/>
  <c r="I44" i="31"/>
  <c r="AS44" i="31" s="1"/>
  <c r="J44" i="31"/>
  <c r="AT44" i="31" s="1"/>
  <c r="B45" i="31"/>
  <c r="C45" i="31"/>
  <c r="AM45" i="31" s="1"/>
  <c r="D45" i="31"/>
  <c r="AN45" i="31" s="1"/>
  <c r="E45" i="31"/>
  <c r="AO45" i="31" s="1"/>
  <c r="F45" i="31"/>
  <c r="AP45" i="31" s="1"/>
  <c r="G45" i="31"/>
  <c r="AQ45" i="31" s="1"/>
  <c r="H45" i="31"/>
  <c r="AR45" i="31" s="1"/>
  <c r="I45" i="31"/>
  <c r="AS45" i="31" s="1"/>
  <c r="J45" i="31"/>
  <c r="AT45" i="31" s="1"/>
  <c r="B46" i="31"/>
  <c r="C46" i="31"/>
  <c r="AM46" i="31" s="1"/>
  <c r="D46" i="31"/>
  <c r="AN46" i="31" s="1"/>
  <c r="E46" i="31"/>
  <c r="AO46" i="31" s="1"/>
  <c r="F46" i="31"/>
  <c r="AP46" i="31" s="1"/>
  <c r="G46" i="31"/>
  <c r="AQ46" i="31" s="1"/>
  <c r="H46" i="31"/>
  <c r="AR46" i="31" s="1"/>
  <c r="I46" i="31"/>
  <c r="AS46" i="31" s="1"/>
  <c r="J46" i="31"/>
  <c r="AT46" i="31" s="1"/>
  <c r="B47" i="31"/>
  <c r="C47" i="31"/>
  <c r="AM47" i="31" s="1"/>
  <c r="D47" i="31"/>
  <c r="AN47" i="31" s="1"/>
  <c r="E47" i="31"/>
  <c r="AO47" i="31" s="1"/>
  <c r="F47" i="31"/>
  <c r="AP47" i="31" s="1"/>
  <c r="G47" i="31"/>
  <c r="AQ47" i="31" s="1"/>
  <c r="H47" i="31"/>
  <c r="AR47" i="31" s="1"/>
  <c r="I47" i="31"/>
  <c r="AS47" i="31" s="1"/>
  <c r="J47" i="31"/>
  <c r="AT47" i="31" s="1"/>
  <c r="B48" i="31"/>
  <c r="C48" i="31"/>
  <c r="AM48" i="31" s="1"/>
  <c r="D48" i="31"/>
  <c r="AN48" i="31" s="1"/>
  <c r="E48" i="31"/>
  <c r="AO48" i="31" s="1"/>
  <c r="F48" i="31"/>
  <c r="AP48" i="31" s="1"/>
  <c r="G48" i="31"/>
  <c r="AQ48" i="31" s="1"/>
  <c r="H48" i="31"/>
  <c r="AR48" i="31" s="1"/>
  <c r="I48" i="31"/>
  <c r="AS48" i="31" s="1"/>
  <c r="J48" i="31"/>
  <c r="AT48" i="31" s="1"/>
  <c r="B49" i="31"/>
  <c r="C49" i="31"/>
  <c r="AM49" i="31" s="1"/>
  <c r="D49" i="31"/>
  <c r="AN49" i="31" s="1"/>
  <c r="E49" i="31"/>
  <c r="AO49" i="31" s="1"/>
  <c r="F49" i="31"/>
  <c r="AP49" i="31" s="1"/>
  <c r="G49" i="31"/>
  <c r="AQ49" i="31" s="1"/>
  <c r="H49" i="31"/>
  <c r="AR49" i="31" s="1"/>
  <c r="I49" i="31"/>
  <c r="AS49" i="31" s="1"/>
  <c r="J49" i="31"/>
  <c r="AT49" i="31" s="1"/>
  <c r="B37" i="31"/>
  <c r="C37" i="31"/>
  <c r="AM37" i="31" s="1"/>
  <c r="D37" i="31"/>
  <c r="AN37" i="31" s="1"/>
  <c r="E37" i="31"/>
  <c r="AO37" i="31" s="1"/>
  <c r="F37" i="31"/>
  <c r="AP37" i="31" s="1"/>
  <c r="G37" i="31"/>
  <c r="AQ37" i="31" s="1"/>
  <c r="H37" i="31"/>
  <c r="AR37" i="31" s="1"/>
  <c r="I37" i="31"/>
  <c r="AS37" i="31" s="1"/>
  <c r="J37" i="31"/>
  <c r="AT37" i="31" s="1"/>
  <c r="M9" i="31"/>
  <c r="B15" i="31"/>
  <c r="C15" i="31"/>
  <c r="D15" i="31"/>
  <c r="AN15" i="31" s="1"/>
  <c r="E15" i="31"/>
  <c r="AO15" i="31" s="1"/>
  <c r="F15" i="31"/>
  <c r="G15" i="31"/>
  <c r="H15" i="31"/>
  <c r="AR15" i="31" s="1"/>
  <c r="I15" i="31"/>
  <c r="AS15" i="31" s="1"/>
  <c r="J15" i="31"/>
  <c r="B16" i="31"/>
  <c r="C16" i="31"/>
  <c r="AM16" i="31" s="1"/>
  <c r="D16" i="31"/>
  <c r="AN16" i="31" s="1"/>
  <c r="E16" i="31"/>
  <c r="F16" i="31"/>
  <c r="G16" i="31"/>
  <c r="AQ16" i="31" s="1"/>
  <c r="H16" i="31"/>
  <c r="AR16" i="31" s="1"/>
  <c r="I16" i="31"/>
  <c r="J16" i="31"/>
  <c r="B17" i="31"/>
  <c r="C17" i="31"/>
  <c r="AM17" i="31" s="1"/>
  <c r="D17" i="31"/>
  <c r="E17" i="31"/>
  <c r="F17" i="31"/>
  <c r="AP17" i="31" s="1"/>
  <c r="G17" i="31"/>
  <c r="AQ17" i="31" s="1"/>
  <c r="H17" i="31"/>
  <c r="I17" i="31"/>
  <c r="J17" i="31"/>
  <c r="AT17" i="31" s="1"/>
  <c r="B18" i="31"/>
  <c r="C18" i="31"/>
  <c r="D18" i="31"/>
  <c r="E18" i="31"/>
  <c r="AO18" i="31" s="1"/>
  <c r="F18" i="31"/>
  <c r="AP18" i="31" s="1"/>
  <c r="G18" i="31"/>
  <c r="H18" i="31"/>
  <c r="I18" i="31"/>
  <c r="AS18" i="31" s="1"/>
  <c r="J18" i="31"/>
  <c r="AT18" i="31" s="1"/>
  <c r="B19" i="31"/>
  <c r="C19" i="31"/>
  <c r="D19" i="31"/>
  <c r="AN19" i="31" s="1"/>
  <c r="E19" i="31"/>
  <c r="AO19" i="31" s="1"/>
  <c r="F19" i="31"/>
  <c r="G19" i="31"/>
  <c r="H19" i="31"/>
  <c r="AR19" i="31" s="1"/>
  <c r="I19" i="31"/>
  <c r="AS19" i="31" s="1"/>
  <c r="J19" i="31"/>
  <c r="B20" i="31"/>
  <c r="C20" i="31"/>
  <c r="AM20" i="31" s="1"/>
  <c r="D20" i="31"/>
  <c r="AN20" i="31" s="1"/>
  <c r="E20" i="31"/>
  <c r="F20" i="31"/>
  <c r="G20" i="31"/>
  <c r="AQ20" i="31" s="1"/>
  <c r="H20" i="31"/>
  <c r="AR20" i="31" s="1"/>
  <c r="I20" i="31"/>
  <c r="J20" i="31"/>
  <c r="B21" i="31"/>
  <c r="C21" i="31"/>
  <c r="AM21" i="31" s="1"/>
  <c r="D21" i="31"/>
  <c r="E21" i="31"/>
  <c r="F21" i="31"/>
  <c r="AP21" i="31" s="1"/>
  <c r="G21" i="31"/>
  <c r="AQ21" i="31" s="1"/>
  <c r="H21" i="31"/>
  <c r="I21" i="31"/>
  <c r="J21" i="31"/>
  <c r="AT21" i="31" s="1"/>
  <c r="B22" i="31"/>
  <c r="C22" i="31"/>
  <c r="D22" i="31"/>
  <c r="E22" i="31"/>
  <c r="AO22" i="31" s="1"/>
  <c r="F22" i="31"/>
  <c r="AP22" i="31" s="1"/>
  <c r="G22" i="31"/>
  <c r="H22" i="31"/>
  <c r="I22" i="31"/>
  <c r="AS22" i="31" s="1"/>
  <c r="J22" i="31"/>
  <c r="AT22" i="31" s="1"/>
  <c r="B23" i="31"/>
  <c r="C23" i="31"/>
  <c r="D23" i="31"/>
  <c r="AN23" i="31" s="1"/>
  <c r="E23" i="31"/>
  <c r="AO23" i="31" s="1"/>
  <c r="F23" i="31"/>
  <c r="G23" i="31"/>
  <c r="H23" i="31"/>
  <c r="AR23" i="31" s="1"/>
  <c r="I23" i="31"/>
  <c r="AS23" i="31" s="1"/>
  <c r="J23" i="31"/>
  <c r="B24" i="31"/>
  <c r="C24" i="31"/>
  <c r="AM24" i="31" s="1"/>
  <c r="D24" i="31"/>
  <c r="AN24" i="31" s="1"/>
  <c r="E24" i="31"/>
  <c r="F24" i="31"/>
  <c r="G24" i="31"/>
  <c r="AQ24" i="31" s="1"/>
  <c r="H24" i="31"/>
  <c r="AR24" i="31" s="1"/>
  <c r="I24" i="31"/>
  <c r="J24" i="31"/>
  <c r="B25" i="31"/>
  <c r="C25" i="31"/>
  <c r="AM25" i="31" s="1"/>
  <c r="D25" i="31"/>
  <c r="E25" i="31"/>
  <c r="F25" i="31"/>
  <c r="AP25" i="31" s="1"/>
  <c r="G25" i="31"/>
  <c r="AQ25" i="31" s="1"/>
  <c r="H25" i="31"/>
  <c r="I25" i="31"/>
  <c r="J25" i="31"/>
  <c r="AT25" i="31" s="1"/>
  <c r="B26" i="31"/>
  <c r="C26" i="31"/>
  <c r="D26" i="31"/>
  <c r="E26" i="31"/>
  <c r="AO26" i="31" s="1"/>
  <c r="F26" i="31"/>
  <c r="AP26" i="31" s="1"/>
  <c r="G26" i="31"/>
  <c r="H26" i="31"/>
  <c r="I26" i="31"/>
  <c r="AS26" i="31" s="1"/>
  <c r="J26" i="31"/>
  <c r="AT26" i="31" s="1"/>
  <c r="B14" i="31"/>
  <c r="C14" i="31"/>
  <c r="D14" i="31"/>
  <c r="E14" i="31"/>
  <c r="F14" i="31"/>
  <c r="G14" i="31"/>
  <c r="H14" i="31"/>
  <c r="I14" i="31"/>
  <c r="J14" i="31"/>
  <c r="BE41" i="31" l="1"/>
  <c r="BA41" i="31"/>
  <c r="AW41" i="31"/>
  <c r="BD41" i="31"/>
  <c r="AZ41" i="31"/>
  <c r="AV41" i="31"/>
  <c r="BC41" i="31"/>
  <c r="AY41" i="31"/>
  <c r="BB41" i="31"/>
  <c r="AL41" i="31"/>
  <c r="AX41" i="31"/>
  <c r="BF41" i="31"/>
  <c r="BC39" i="31"/>
  <c r="AY39" i="31"/>
  <c r="BF39" i="31"/>
  <c r="BB39" i="31"/>
  <c r="AX39" i="31"/>
  <c r="AL39" i="31"/>
  <c r="BE39" i="31"/>
  <c r="BA39" i="31"/>
  <c r="AW39" i="31"/>
  <c r="AV39" i="31"/>
  <c r="BD39" i="31"/>
  <c r="AZ39" i="31"/>
  <c r="BD118" i="31"/>
  <c r="AZ118" i="31"/>
  <c r="AV118" i="31"/>
  <c r="BC118" i="31"/>
  <c r="AY118" i="31"/>
  <c r="BF118" i="31"/>
  <c r="BB118" i="31"/>
  <c r="AX118" i="31"/>
  <c r="AL118" i="31"/>
  <c r="BE118" i="31"/>
  <c r="BA118" i="31"/>
  <c r="AW118" i="31"/>
  <c r="BE161" i="31"/>
  <c r="BA161" i="31"/>
  <c r="AW161" i="31"/>
  <c r="BC161" i="31"/>
  <c r="AY161" i="31"/>
  <c r="BB161" i="31"/>
  <c r="AZ161" i="31"/>
  <c r="AL161" i="31"/>
  <c r="BF161" i="31"/>
  <c r="AX161" i="31"/>
  <c r="BD161" i="31"/>
  <c r="AV161" i="31"/>
  <c r="BD153" i="31"/>
  <c r="AZ153" i="31"/>
  <c r="AV153" i="31"/>
  <c r="BC153" i="31"/>
  <c r="AY153" i="31"/>
  <c r="BF153" i="31"/>
  <c r="BB153" i="31"/>
  <c r="AX153" i="31"/>
  <c r="AL153" i="31"/>
  <c r="BE153" i="31"/>
  <c r="BA153" i="31"/>
  <c r="AW153" i="31"/>
  <c r="BD209" i="31"/>
  <c r="AZ209" i="31"/>
  <c r="AV209" i="31"/>
  <c r="BC209" i="31"/>
  <c r="AY209" i="31"/>
  <c r="BF209" i="31"/>
  <c r="BB209" i="31"/>
  <c r="AX209" i="31"/>
  <c r="AL209" i="31"/>
  <c r="BE209" i="31"/>
  <c r="BA209" i="31"/>
  <c r="AW209" i="31"/>
  <c r="BC225" i="31"/>
  <c r="AY225" i="31"/>
  <c r="BF225" i="31"/>
  <c r="BB225" i="31"/>
  <c r="AX225" i="31"/>
  <c r="AL225" i="31"/>
  <c r="BE225" i="31"/>
  <c r="BA225" i="31"/>
  <c r="AW225" i="31"/>
  <c r="BD225" i="31"/>
  <c r="AZ225" i="31"/>
  <c r="AV225" i="31"/>
  <c r="BD232" i="34"/>
  <c r="AZ232" i="34"/>
  <c r="AV232" i="34"/>
  <c r="BF232" i="34"/>
  <c r="BB232" i="34"/>
  <c r="AX232" i="34"/>
  <c r="AL232" i="34"/>
  <c r="BA232" i="34"/>
  <c r="AY232" i="34"/>
  <c r="BE232" i="34"/>
  <c r="AW232" i="34"/>
  <c r="BC232" i="34"/>
  <c r="BF228" i="34"/>
  <c r="BB228" i="34"/>
  <c r="AX228" i="34"/>
  <c r="AL228" i="34"/>
  <c r="BE228" i="34"/>
  <c r="BA228" i="34"/>
  <c r="AW228" i="34"/>
  <c r="BD228" i="34"/>
  <c r="AZ228" i="34"/>
  <c r="AV228" i="34"/>
  <c r="BC228" i="34"/>
  <c r="AY228" i="34"/>
  <c r="BE202" i="34"/>
  <c r="BA202" i="34"/>
  <c r="AW202" i="34"/>
  <c r="BD202" i="34"/>
  <c r="AZ202" i="34"/>
  <c r="AV202" i="34"/>
  <c r="BC202" i="34"/>
  <c r="AY202" i="34"/>
  <c r="BF202" i="34"/>
  <c r="BB202" i="34"/>
  <c r="AL202" i="34"/>
  <c r="AX202" i="34"/>
  <c r="AW14" i="31"/>
  <c r="BA14" i="31"/>
  <c r="BE14" i="31"/>
  <c r="AX14" i="31"/>
  <c r="BB14" i="31"/>
  <c r="BF14" i="31"/>
  <c r="AY14" i="31"/>
  <c r="BC14" i="31"/>
  <c r="AV14" i="31"/>
  <c r="AZ14" i="31"/>
  <c r="BD14" i="31"/>
  <c r="AY23" i="31"/>
  <c r="BC23" i="31"/>
  <c r="AZ23" i="31"/>
  <c r="BD23" i="31"/>
  <c r="AW23" i="31"/>
  <c r="BA23" i="31"/>
  <c r="BE23" i="31"/>
  <c r="AV23" i="31"/>
  <c r="AX23" i="31"/>
  <c r="BB23" i="31"/>
  <c r="BF23" i="31"/>
  <c r="AY19" i="31"/>
  <c r="BC19" i="31"/>
  <c r="AZ19" i="31"/>
  <c r="BD19" i="31"/>
  <c r="AW19" i="31"/>
  <c r="BA19" i="31"/>
  <c r="BE19" i="31"/>
  <c r="AV19" i="31"/>
  <c r="BF19" i="31"/>
  <c r="AX19" i="31"/>
  <c r="BB19" i="31"/>
  <c r="AY15" i="31"/>
  <c r="BC15" i="31"/>
  <c r="AZ15" i="31"/>
  <c r="BD15" i="31"/>
  <c r="AW15" i="31"/>
  <c r="BA15" i="31"/>
  <c r="BE15" i="31"/>
  <c r="AV15" i="31"/>
  <c r="AX15" i="31"/>
  <c r="BB15" i="31"/>
  <c r="BF15" i="31"/>
  <c r="BF48" i="31"/>
  <c r="BB48" i="31"/>
  <c r="AX48" i="31"/>
  <c r="AL48" i="31"/>
  <c r="BE48" i="31"/>
  <c r="BA48" i="31"/>
  <c r="AW48" i="31"/>
  <c r="BD48" i="31"/>
  <c r="AZ48" i="31"/>
  <c r="AV48" i="31"/>
  <c r="AY48" i="31"/>
  <c r="BC48" i="31"/>
  <c r="BF44" i="31"/>
  <c r="BB44" i="31"/>
  <c r="AX44" i="31"/>
  <c r="AL44" i="31"/>
  <c r="BE44" i="31"/>
  <c r="BA44" i="31"/>
  <c r="AW44" i="31"/>
  <c r="BD44" i="31"/>
  <c r="AZ44" i="31"/>
  <c r="AV44" i="31"/>
  <c r="BC44" i="31"/>
  <c r="AY44" i="31"/>
  <c r="BF40" i="31"/>
  <c r="BB40" i="31"/>
  <c r="AX40" i="31"/>
  <c r="AL40" i="31"/>
  <c r="BE40" i="31"/>
  <c r="BA40" i="31"/>
  <c r="AW40" i="31"/>
  <c r="BD40" i="31"/>
  <c r="AZ40" i="31"/>
  <c r="AV40" i="31"/>
  <c r="BC40" i="31"/>
  <c r="AY40" i="31"/>
  <c r="BD38" i="31"/>
  <c r="AZ38" i="31"/>
  <c r="AV38" i="31"/>
  <c r="BC38" i="31"/>
  <c r="AY38" i="31"/>
  <c r="BF38" i="31"/>
  <c r="BB38" i="31"/>
  <c r="AX38" i="31"/>
  <c r="AL38" i="31"/>
  <c r="BA38" i="31"/>
  <c r="AW38" i="31"/>
  <c r="BE38" i="31"/>
  <c r="BC70" i="31"/>
  <c r="AY70" i="31"/>
  <c r="BF70" i="31"/>
  <c r="BB70" i="31"/>
  <c r="AX70" i="31"/>
  <c r="AL70" i="31"/>
  <c r="BE70" i="31"/>
  <c r="BA70" i="31"/>
  <c r="AW70" i="31"/>
  <c r="BD70" i="31"/>
  <c r="AZ70" i="31"/>
  <c r="AV70" i="31"/>
  <c r="BC66" i="31"/>
  <c r="AY66" i="31"/>
  <c r="BF66" i="31"/>
  <c r="BB66" i="31"/>
  <c r="AX66" i="31"/>
  <c r="AL66" i="31"/>
  <c r="BE66" i="31"/>
  <c r="BA66" i="31"/>
  <c r="AW66" i="31"/>
  <c r="BD66" i="31"/>
  <c r="AZ66" i="31"/>
  <c r="AV66" i="31"/>
  <c r="BD61" i="31"/>
  <c r="AZ61" i="31"/>
  <c r="AV61" i="31"/>
  <c r="BC61" i="31"/>
  <c r="AY61" i="31"/>
  <c r="BF61" i="31"/>
  <c r="BB61" i="31"/>
  <c r="AX61" i="31"/>
  <c r="AL61" i="31"/>
  <c r="BA61" i="31"/>
  <c r="AW61" i="31"/>
  <c r="BE61" i="31"/>
  <c r="BF93" i="31"/>
  <c r="BB93" i="31"/>
  <c r="AX93" i="31"/>
  <c r="AL93" i="31"/>
  <c r="BE93" i="31"/>
  <c r="BA93" i="31"/>
  <c r="AW93" i="31"/>
  <c r="BD93" i="31"/>
  <c r="AZ93" i="31"/>
  <c r="AV93" i="31"/>
  <c r="BC93" i="31"/>
  <c r="AY93" i="31"/>
  <c r="BF89" i="31"/>
  <c r="BB89" i="31"/>
  <c r="AX89" i="31"/>
  <c r="AL89" i="31"/>
  <c r="BE89" i="31"/>
  <c r="BA89" i="31"/>
  <c r="AW89" i="31"/>
  <c r="BD89" i="31"/>
  <c r="AZ89" i="31"/>
  <c r="AV89" i="31"/>
  <c r="BC89" i="31"/>
  <c r="AY89" i="31"/>
  <c r="BF85" i="31"/>
  <c r="BB85" i="31"/>
  <c r="AX85" i="31"/>
  <c r="AL85" i="31"/>
  <c r="BE85" i="31"/>
  <c r="BA85" i="31"/>
  <c r="AW85" i="31"/>
  <c r="BD85" i="31"/>
  <c r="AZ85" i="31"/>
  <c r="AV85" i="31"/>
  <c r="BC85" i="31"/>
  <c r="AY85" i="31"/>
  <c r="BE117" i="31"/>
  <c r="BA117" i="31"/>
  <c r="AW117" i="31"/>
  <c r="BD117" i="31"/>
  <c r="AZ117" i="31"/>
  <c r="AV117" i="31"/>
  <c r="BC117" i="31"/>
  <c r="AY117" i="31"/>
  <c r="AX117" i="31"/>
  <c r="AL117" i="31"/>
  <c r="BF117" i="31"/>
  <c r="BB117" i="31"/>
  <c r="BE113" i="31"/>
  <c r="BA113" i="31"/>
  <c r="AW113" i="31"/>
  <c r="BD113" i="31"/>
  <c r="AZ113" i="31"/>
  <c r="AV113" i="31"/>
  <c r="BC113" i="31"/>
  <c r="AY113" i="31"/>
  <c r="AX113" i="31"/>
  <c r="AL113" i="31"/>
  <c r="BF113" i="31"/>
  <c r="BB113" i="31"/>
  <c r="BE109" i="31"/>
  <c r="BA109" i="31"/>
  <c r="AW109" i="31"/>
  <c r="BD109" i="31"/>
  <c r="AZ109" i="31"/>
  <c r="AV109" i="31"/>
  <c r="BC109" i="31"/>
  <c r="AY109" i="31"/>
  <c r="AX109" i="31"/>
  <c r="AL109" i="31"/>
  <c r="BF109" i="31"/>
  <c r="BB109" i="31"/>
  <c r="BF164" i="31"/>
  <c r="BB164" i="31"/>
  <c r="AX164" i="31"/>
  <c r="AL164" i="31"/>
  <c r="BD164" i="31"/>
  <c r="AZ164" i="31"/>
  <c r="AV164" i="31"/>
  <c r="BA164" i="31"/>
  <c r="AY164" i="31"/>
  <c r="BE164" i="31"/>
  <c r="AW164" i="31"/>
  <c r="BC164" i="31"/>
  <c r="BF160" i="31"/>
  <c r="BB160" i="31"/>
  <c r="AX160" i="31"/>
  <c r="AL160" i="31"/>
  <c r="BD160" i="31"/>
  <c r="AZ160" i="31"/>
  <c r="AV160" i="31"/>
  <c r="BA160" i="31"/>
  <c r="AY160" i="31"/>
  <c r="BE160" i="31"/>
  <c r="AW160" i="31"/>
  <c r="BC160" i="31"/>
  <c r="BF156" i="31"/>
  <c r="BB156" i="31"/>
  <c r="AX156" i="31"/>
  <c r="AL156" i="31"/>
  <c r="BD156" i="31"/>
  <c r="AZ156" i="31"/>
  <c r="AV156" i="31"/>
  <c r="BA156" i="31"/>
  <c r="AY156" i="31"/>
  <c r="BE156" i="31"/>
  <c r="AW156" i="31"/>
  <c r="BC156" i="31"/>
  <c r="BE208" i="31"/>
  <c r="BA208" i="31"/>
  <c r="AW208" i="31"/>
  <c r="BD208" i="31"/>
  <c r="AZ208" i="31"/>
  <c r="AV208" i="31"/>
  <c r="BC208" i="31"/>
  <c r="AY208" i="31"/>
  <c r="BB208" i="31"/>
  <c r="AX208" i="31"/>
  <c r="AL208" i="31"/>
  <c r="BF208" i="31"/>
  <c r="BE204" i="31"/>
  <c r="BA204" i="31"/>
  <c r="AW204" i="31"/>
  <c r="BD204" i="31"/>
  <c r="AZ204" i="31"/>
  <c r="AV204" i="31"/>
  <c r="BC204" i="31"/>
  <c r="AY204" i="31"/>
  <c r="BB204" i="31"/>
  <c r="AX204" i="31"/>
  <c r="AL204" i="31"/>
  <c r="BF204" i="31"/>
  <c r="BE200" i="31"/>
  <c r="BA200" i="31"/>
  <c r="AW200" i="31"/>
  <c r="BC200" i="31"/>
  <c r="AY200" i="31"/>
  <c r="BD200" i="31"/>
  <c r="AV200" i="31"/>
  <c r="BB200" i="31"/>
  <c r="AZ200" i="31"/>
  <c r="AL200" i="31"/>
  <c r="BF200" i="31"/>
  <c r="AX200" i="31"/>
  <c r="BD232" i="31"/>
  <c r="AZ232" i="31"/>
  <c r="AV232" i="31"/>
  <c r="BC232" i="31"/>
  <c r="AY232" i="31"/>
  <c r="BF232" i="31"/>
  <c r="BB232" i="31"/>
  <c r="AX232" i="31"/>
  <c r="AL232" i="31"/>
  <c r="AW232" i="31"/>
  <c r="BE232" i="31"/>
  <c r="BA232" i="31"/>
  <c r="BD228" i="31"/>
  <c r="AZ228" i="31"/>
  <c r="AV228" i="31"/>
  <c r="BC228" i="31"/>
  <c r="AY228" i="31"/>
  <c r="BF228" i="31"/>
  <c r="BB228" i="31"/>
  <c r="AX228" i="31"/>
  <c r="AL228" i="31"/>
  <c r="AW228" i="31"/>
  <c r="BE228" i="31"/>
  <c r="BA228" i="31"/>
  <c r="BD224" i="31"/>
  <c r="AZ224" i="31"/>
  <c r="AV224" i="31"/>
  <c r="BC224" i="31"/>
  <c r="AY224" i="31"/>
  <c r="BF224" i="31"/>
  <c r="BB224" i="31"/>
  <c r="AX224" i="31"/>
  <c r="AL224" i="31"/>
  <c r="AW224" i="31"/>
  <c r="BE224" i="31"/>
  <c r="BA224" i="31"/>
  <c r="BE267" i="31"/>
  <c r="BA267" i="31"/>
  <c r="AW267" i="31"/>
  <c r="BD267" i="31"/>
  <c r="AZ267" i="31"/>
  <c r="AV267" i="31"/>
  <c r="BC267" i="31"/>
  <c r="AY267" i="31"/>
  <c r="BF267" i="31"/>
  <c r="BB267" i="31"/>
  <c r="AL267" i="31"/>
  <c r="AX267" i="31"/>
  <c r="BD276" i="31"/>
  <c r="AZ276" i="31"/>
  <c r="AV276" i="31"/>
  <c r="BC276" i="31"/>
  <c r="AY276" i="31"/>
  <c r="BF276" i="31"/>
  <c r="BB276" i="31"/>
  <c r="AX276" i="31"/>
  <c r="AL276" i="31"/>
  <c r="BE276" i="31"/>
  <c r="BA276" i="31"/>
  <c r="AW276" i="31"/>
  <c r="BD272" i="31"/>
  <c r="AZ272" i="31"/>
  <c r="AV272" i="31"/>
  <c r="BC272" i="31"/>
  <c r="AY272" i="31"/>
  <c r="BF272" i="31"/>
  <c r="BB272" i="31"/>
  <c r="AX272" i="31"/>
  <c r="AL272" i="31"/>
  <c r="AW272" i="31"/>
  <c r="BE272" i="31"/>
  <c r="BA272" i="31"/>
  <c r="BD268" i="31"/>
  <c r="AZ268" i="31"/>
  <c r="AV268" i="31"/>
  <c r="BC268" i="31"/>
  <c r="AY268" i="31"/>
  <c r="BF268" i="31"/>
  <c r="BB268" i="31"/>
  <c r="AX268" i="31"/>
  <c r="AL268" i="31"/>
  <c r="BA268" i="31"/>
  <c r="AW268" i="31"/>
  <c r="BE268" i="31"/>
  <c r="BE139" i="31"/>
  <c r="BA139" i="31"/>
  <c r="AW139" i="31"/>
  <c r="BD139" i="31"/>
  <c r="AZ139" i="31"/>
  <c r="AV139" i="31"/>
  <c r="BC139" i="31"/>
  <c r="AY139" i="31"/>
  <c r="AX139" i="31"/>
  <c r="AL139" i="31"/>
  <c r="BF139" i="31"/>
  <c r="BB139" i="31"/>
  <c r="BE135" i="31"/>
  <c r="BA135" i="31"/>
  <c r="AW135" i="31"/>
  <c r="BD135" i="31"/>
  <c r="AZ135" i="31"/>
  <c r="AV135" i="31"/>
  <c r="BC135" i="31"/>
  <c r="AY135" i="31"/>
  <c r="AX135" i="31"/>
  <c r="AL135" i="31"/>
  <c r="BF135" i="31"/>
  <c r="BB135" i="31"/>
  <c r="BE131" i="31"/>
  <c r="BA131" i="31"/>
  <c r="AW131" i="31"/>
  <c r="BD131" i="31"/>
  <c r="AZ131" i="31"/>
  <c r="AV131" i="31"/>
  <c r="BC131" i="31"/>
  <c r="AY131" i="31"/>
  <c r="AX131" i="31"/>
  <c r="AL131" i="31"/>
  <c r="BF131" i="31"/>
  <c r="BB131" i="31"/>
  <c r="AW25" i="34"/>
  <c r="BA25" i="34"/>
  <c r="BE25" i="34"/>
  <c r="AX25" i="34"/>
  <c r="BB25" i="34"/>
  <c r="BF25" i="34"/>
  <c r="AY25" i="34"/>
  <c r="BC25" i="34"/>
  <c r="AV25" i="34"/>
  <c r="AZ25" i="34"/>
  <c r="BD25" i="34"/>
  <c r="AW21" i="34"/>
  <c r="BA21" i="34"/>
  <c r="BE21" i="34"/>
  <c r="AX21" i="34"/>
  <c r="BB21" i="34"/>
  <c r="BF21" i="34"/>
  <c r="AY21" i="34"/>
  <c r="BC21" i="34"/>
  <c r="AV21" i="34"/>
  <c r="BD21" i="34"/>
  <c r="AZ21" i="34"/>
  <c r="AW17" i="34"/>
  <c r="BA17" i="34"/>
  <c r="BE17" i="34"/>
  <c r="AX17" i="34"/>
  <c r="BB17" i="34"/>
  <c r="BF17" i="34"/>
  <c r="AY17" i="34"/>
  <c r="BC17" i="34"/>
  <c r="AV17" i="34"/>
  <c r="AZ17" i="34"/>
  <c r="BD17" i="34"/>
  <c r="BC279" i="34"/>
  <c r="AY279" i="34"/>
  <c r="BF279" i="34"/>
  <c r="BB279" i="34"/>
  <c r="AX279" i="34"/>
  <c r="AL279" i="34"/>
  <c r="BE279" i="34"/>
  <c r="BA279" i="34"/>
  <c r="AW279" i="34"/>
  <c r="BD279" i="34"/>
  <c r="AZ279" i="34"/>
  <c r="AV279" i="34"/>
  <c r="BC275" i="34"/>
  <c r="AY275" i="34"/>
  <c r="BF275" i="34"/>
  <c r="BB275" i="34"/>
  <c r="AX275" i="34"/>
  <c r="AL275" i="34"/>
  <c r="BE275" i="34"/>
  <c r="BA275" i="34"/>
  <c r="AW275" i="34"/>
  <c r="BD275" i="34"/>
  <c r="AZ275" i="34"/>
  <c r="AV275" i="34"/>
  <c r="BC271" i="34"/>
  <c r="AY271" i="34"/>
  <c r="BF271" i="34"/>
  <c r="BB271" i="34"/>
  <c r="AX271" i="34"/>
  <c r="AL271" i="34"/>
  <c r="BE271" i="34"/>
  <c r="BA271" i="34"/>
  <c r="AW271" i="34"/>
  <c r="AV271" i="34"/>
  <c r="BD271" i="34"/>
  <c r="AZ271" i="34"/>
  <c r="BE231" i="34"/>
  <c r="BA231" i="34"/>
  <c r="AW231" i="34"/>
  <c r="BC231" i="34"/>
  <c r="AY231" i="34"/>
  <c r="BF231" i="34"/>
  <c r="AX231" i="34"/>
  <c r="BD231" i="34"/>
  <c r="AV231" i="34"/>
  <c r="BB231" i="34"/>
  <c r="AL231" i="34"/>
  <c r="AZ231" i="34"/>
  <c r="BC227" i="34"/>
  <c r="AY227" i="34"/>
  <c r="BF227" i="34"/>
  <c r="BB227" i="34"/>
  <c r="AX227" i="34"/>
  <c r="AL227" i="34"/>
  <c r="BE227" i="34"/>
  <c r="BA227" i="34"/>
  <c r="AW227" i="34"/>
  <c r="BD227" i="34"/>
  <c r="AZ227" i="34"/>
  <c r="AV227" i="34"/>
  <c r="BC223" i="34"/>
  <c r="AY223" i="34"/>
  <c r="BF223" i="34"/>
  <c r="BB223" i="34"/>
  <c r="AX223" i="34"/>
  <c r="AL223" i="34"/>
  <c r="BE223" i="34"/>
  <c r="BA223" i="34"/>
  <c r="AW223" i="34"/>
  <c r="AV223" i="34"/>
  <c r="BD223" i="34"/>
  <c r="AZ223" i="34"/>
  <c r="BF209" i="34"/>
  <c r="BB209" i="34"/>
  <c r="AX209" i="34"/>
  <c r="AL209" i="34"/>
  <c r="BE209" i="34"/>
  <c r="BA209" i="34"/>
  <c r="AW209" i="34"/>
  <c r="BD209" i="34"/>
  <c r="AZ209" i="34"/>
  <c r="AV209" i="34"/>
  <c r="BC209" i="34"/>
  <c r="AY209" i="34"/>
  <c r="BF205" i="34"/>
  <c r="BB205" i="34"/>
  <c r="AX205" i="34"/>
  <c r="AL205" i="34"/>
  <c r="BE205" i="34"/>
  <c r="BA205" i="34"/>
  <c r="AW205" i="34"/>
  <c r="BD205" i="34"/>
  <c r="AZ205" i="34"/>
  <c r="AV205" i="34"/>
  <c r="BC205" i="34"/>
  <c r="AY205" i="34"/>
  <c r="BF201" i="34"/>
  <c r="BB201" i="34"/>
  <c r="AX201" i="34"/>
  <c r="AL201" i="34"/>
  <c r="BE201" i="34"/>
  <c r="BA201" i="34"/>
  <c r="AW201" i="34"/>
  <c r="BD201" i="34"/>
  <c r="AZ201" i="34"/>
  <c r="AV201" i="34"/>
  <c r="BC201" i="34"/>
  <c r="AY201" i="34"/>
  <c r="BE152" i="34"/>
  <c r="BA152" i="34"/>
  <c r="AW152" i="34"/>
  <c r="BD152" i="34"/>
  <c r="AZ152" i="34"/>
  <c r="AV152" i="34"/>
  <c r="BC152" i="34"/>
  <c r="AY152" i="34"/>
  <c r="BB152" i="34"/>
  <c r="AL152" i="34"/>
  <c r="AX152" i="34"/>
  <c r="BF152" i="34"/>
  <c r="BD161" i="34"/>
  <c r="AZ161" i="34"/>
  <c r="AV161" i="34"/>
  <c r="BC161" i="34"/>
  <c r="AY161" i="34"/>
  <c r="BF161" i="34"/>
  <c r="BB161" i="34"/>
  <c r="AX161" i="34"/>
  <c r="AL161" i="34"/>
  <c r="BE161" i="34"/>
  <c r="BA161" i="34"/>
  <c r="AW161" i="34"/>
  <c r="BD157" i="34"/>
  <c r="AZ157" i="34"/>
  <c r="AV157" i="34"/>
  <c r="BC157" i="34"/>
  <c r="AY157" i="34"/>
  <c r="BF157" i="34"/>
  <c r="BB157" i="34"/>
  <c r="AX157" i="34"/>
  <c r="AL157" i="34"/>
  <c r="BE157" i="34"/>
  <c r="BA157" i="34"/>
  <c r="AW157" i="34"/>
  <c r="BD153" i="34"/>
  <c r="AZ153" i="34"/>
  <c r="AV153" i="34"/>
  <c r="BC153" i="34"/>
  <c r="AY153" i="34"/>
  <c r="BF153" i="34"/>
  <c r="BB153" i="34"/>
  <c r="AX153" i="34"/>
  <c r="AL153" i="34"/>
  <c r="AW153" i="34"/>
  <c r="BE153" i="34"/>
  <c r="BA153" i="34"/>
  <c r="BC139" i="34"/>
  <c r="AY139" i="34"/>
  <c r="BF139" i="34"/>
  <c r="BB139" i="34"/>
  <c r="AX139" i="34"/>
  <c r="AL139" i="34"/>
  <c r="BE139" i="34"/>
  <c r="BA139" i="34"/>
  <c r="AW139" i="34"/>
  <c r="AV139" i="34"/>
  <c r="BD139" i="34"/>
  <c r="AZ139" i="34"/>
  <c r="BC135" i="34"/>
  <c r="AY135" i="34"/>
  <c r="BF135" i="34"/>
  <c r="BB135" i="34"/>
  <c r="AX135" i="34"/>
  <c r="AL135" i="34"/>
  <c r="BE135" i="34"/>
  <c r="BA135" i="34"/>
  <c r="AW135" i="34"/>
  <c r="AZ135" i="34"/>
  <c r="AV135" i="34"/>
  <c r="BD135" i="34"/>
  <c r="BF131" i="34"/>
  <c r="BB131" i="34"/>
  <c r="AX131" i="34"/>
  <c r="AL131" i="34"/>
  <c r="BE131" i="34"/>
  <c r="BA131" i="34"/>
  <c r="AW131" i="34"/>
  <c r="BD131" i="34"/>
  <c r="AV131" i="34"/>
  <c r="BC131" i="34"/>
  <c r="AZ131" i="34"/>
  <c r="AY131" i="34"/>
  <c r="BC117" i="34"/>
  <c r="AY117" i="34"/>
  <c r="BF117" i="34"/>
  <c r="BB117" i="34"/>
  <c r="AX117" i="34"/>
  <c r="AL117" i="34"/>
  <c r="BE117" i="34"/>
  <c r="BA117" i="34"/>
  <c r="AW117" i="34"/>
  <c r="AV117" i="34"/>
  <c r="BD117" i="34"/>
  <c r="AZ117" i="34"/>
  <c r="BC113" i="34"/>
  <c r="AY113" i="34"/>
  <c r="BF113" i="34"/>
  <c r="BB113" i="34"/>
  <c r="AX113" i="34"/>
  <c r="AL113" i="34"/>
  <c r="BE113" i="34"/>
  <c r="BA113" i="34"/>
  <c r="AW113" i="34"/>
  <c r="AZ113" i="34"/>
  <c r="AV113" i="34"/>
  <c r="BD113" i="34"/>
  <c r="BC109" i="34"/>
  <c r="AY109" i="34"/>
  <c r="BF109" i="34"/>
  <c r="BB109" i="34"/>
  <c r="AX109" i="34"/>
  <c r="AL109" i="34"/>
  <c r="BE109" i="34"/>
  <c r="BA109" i="34"/>
  <c r="AW109" i="34"/>
  <c r="BD109" i="34"/>
  <c r="AZ109" i="34"/>
  <c r="AV109" i="34"/>
  <c r="BE95" i="34"/>
  <c r="BA95" i="34"/>
  <c r="AW95" i="34"/>
  <c r="BD95" i="34"/>
  <c r="AZ95" i="34"/>
  <c r="AV95" i="34"/>
  <c r="BC95" i="34"/>
  <c r="AY95" i="34"/>
  <c r="BF95" i="34"/>
  <c r="BB95" i="34"/>
  <c r="AL95" i="34"/>
  <c r="AX95" i="34"/>
  <c r="BE91" i="34"/>
  <c r="BA91" i="34"/>
  <c r="AW91" i="34"/>
  <c r="BD91" i="34"/>
  <c r="AZ91" i="34"/>
  <c r="AV91" i="34"/>
  <c r="BC91" i="34"/>
  <c r="AY91" i="34"/>
  <c r="AX91" i="34"/>
  <c r="BF91" i="34"/>
  <c r="BB91" i="34"/>
  <c r="AL91" i="34"/>
  <c r="BE87" i="34"/>
  <c r="BA87" i="34"/>
  <c r="AW87" i="34"/>
  <c r="BD87" i="34"/>
  <c r="AZ87" i="34"/>
  <c r="AV87" i="34"/>
  <c r="BC87" i="34"/>
  <c r="AY87" i="34"/>
  <c r="BB87" i="34"/>
  <c r="AL87" i="34"/>
  <c r="AX87" i="34"/>
  <c r="BF87" i="34"/>
  <c r="BE60" i="34"/>
  <c r="BA60" i="34"/>
  <c r="AW60" i="34"/>
  <c r="BD60" i="34"/>
  <c r="AZ60" i="34"/>
  <c r="AV60" i="34"/>
  <c r="BC60" i="34"/>
  <c r="AY60" i="34"/>
  <c r="BF60" i="34"/>
  <c r="BB60" i="34"/>
  <c r="AL60" i="34"/>
  <c r="AX60" i="34"/>
  <c r="BD69" i="34"/>
  <c r="AZ69" i="34"/>
  <c r="AV69" i="34"/>
  <c r="BC69" i="34"/>
  <c r="AY69" i="34"/>
  <c r="BF69" i="34"/>
  <c r="BB69" i="34"/>
  <c r="AX69" i="34"/>
  <c r="AL69" i="34"/>
  <c r="AW69" i="34"/>
  <c r="BE69" i="34"/>
  <c r="BA69" i="34"/>
  <c r="BD65" i="34"/>
  <c r="AZ65" i="34"/>
  <c r="AV65" i="34"/>
  <c r="BC65" i="34"/>
  <c r="AY65" i="34"/>
  <c r="BF65" i="34"/>
  <c r="BB65" i="34"/>
  <c r="AX65" i="34"/>
  <c r="AL65" i="34"/>
  <c r="BA65" i="34"/>
  <c r="AW65" i="34"/>
  <c r="BE65" i="34"/>
  <c r="BD61" i="34"/>
  <c r="AZ61" i="34"/>
  <c r="AV61" i="34"/>
  <c r="BC61" i="34"/>
  <c r="AY61" i="34"/>
  <c r="BF61" i="34"/>
  <c r="BB61" i="34"/>
  <c r="AX61" i="34"/>
  <c r="AL61" i="34"/>
  <c r="BE61" i="34"/>
  <c r="BA61" i="34"/>
  <c r="AW61" i="34"/>
  <c r="BE47" i="34"/>
  <c r="BA47" i="34"/>
  <c r="AW47" i="34"/>
  <c r="BD47" i="34"/>
  <c r="AZ47" i="34"/>
  <c r="AV47" i="34"/>
  <c r="BC47" i="34"/>
  <c r="AY47" i="34"/>
  <c r="BB47" i="34"/>
  <c r="AL47" i="34"/>
  <c r="AX47" i="34"/>
  <c r="BF47" i="34"/>
  <c r="BE43" i="34"/>
  <c r="BA43" i="34"/>
  <c r="AW43" i="34"/>
  <c r="BD43" i="34"/>
  <c r="AZ43" i="34"/>
  <c r="AV43" i="34"/>
  <c r="BC43" i="34"/>
  <c r="AY43" i="34"/>
  <c r="BF43" i="34"/>
  <c r="BB43" i="34"/>
  <c r="AL43" i="34"/>
  <c r="AX43" i="34"/>
  <c r="BE39" i="34"/>
  <c r="BA39" i="34"/>
  <c r="AW39" i="34"/>
  <c r="BD39" i="34"/>
  <c r="AZ39" i="34"/>
  <c r="AV39" i="34"/>
  <c r="BC39" i="34"/>
  <c r="AY39" i="34"/>
  <c r="BF39" i="34"/>
  <c r="BB39" i="34"/>
  <c r="AL39" i="34"/>
  <c r="AX39" i="34"/>
  <c r="AW24" i="31"/>
  <c r="BA24" i="31"/>
  <c r="BE24" i="31"/>
  <c r="AX24" i="31"/>
  <c r="BB24" i="31"/>
  <c r="BF24" i="31"/>
  <c r="AY24" i="31"/>
  <c r="BC24" i="31"/>
  <c r="BD24" i="31"/>
  <c r="AV24" i="31"/>
  <c r="AZ24" i="31"/>
  <c r="AW16" i="31"/>
  <c r="BA16" i="31"/>
  <c r="BE16" i="31"/>
  <c r="AX16" i="31"/>
  <c r="BB16" i="31"/>
  <c r="BF16" i="31"/>
  <c r="AY16" i="31"/>
  <c r="BC16" i="31"/>
  <c r="BD16" i="31"/>
  <c r="AV16" i="31"/>
  <c r="AZ16" i="31"/>
  <c r="BE49" i="31"/>
  <c r="BA49" i="31"/>
  <c r="AW49" i="31"/>
  <c r="BD49" i="31"/>
  <c r="AZ49" i="31"/>
  <c r="AV49" i="31"/>
  <c r="BC49" i="31"/>
  <c r="AY49" i="31"/>
  <c r="BF49" i="31"/>
  <c r="BB49" i="31"/>
  <c r="AL49" i="31"/>
  <c r="AX49" i="31"/>
  <c r="BF71" i="31"/>
  <c r="BB71" i="31"/>
  <c r="AX71" i="31"/>
  <c r="AL71" i="31"/>
  <c r="BE71" i="31"/>
  <c r="BA71" i="31"/>
  <c r="AW71" i="31"/>
  <c r="BD71" i="31"/>
  <c r="AZ71" i="31"/>
  <c r="AV71" i="31"/>
  <c r="BC71" i="31"/>
  <c r="AY71" i="31"/>
  <c r="BF63" i="31"/>
  <c r="BB63" i="31"/>
  <c r="AX63" i="31"/>
  <c r="AL63" i="31"/>
  <c r="BE63" i="31"/>
  <c r="BA63" i="31"/>
  <c r="AW63" i="31"/>
  <c r="BD63" i="31"/>
  <c r="AZ63" i="31"/>
  <c r="AV63" i="31"/>
  <c r="BC63" i="31"/>
  <c r="AY63" i="31"/>
  <c r="BE86" i="31"/>
  <c r="BA86" i="31"/>
  <c r="AW86" i="31"/>
  <c r="BD86" i="31"/>
  <c r="AZ86" i="31"/>
  <c r="AV86" i="31"/>
  <c r="BC86" i="31"/>
  <c r="AY86" i="31"/>
  <c r="BF86" i="31"/>
  <c r="BB86" i="31"/>
  <c r="AL86" i="31"/>
  <c r="AX86" i="31"/>
  <c r="BE157" i="31"/>
  <c r="BA157" i="31"/>
  <c r="AW157" i="31"/>
  <c r="BC157" i="31"/>
  <c r="AY157" i="31"/>
  <c r="BB157" i="31"/>
  <c r="AZ157" i="31"/>
  <c r="AL157" i="31"/>
  <c r="BF157" i="31"/>
  <c r="AX157" i="31"/>
  <c r="BD157" i="31"/>
  <c r="AV157" i="31"/>
  <c r="BD205" i="31"/>
  <c r="AZ205" i="31"/>
  <c r="AV205" i="31"/>
  <c r="BC205" i="31"/>
  <c r="AY205" i="31"/>
  <c r="BF205" i="31"/>
  <c r="BB205" i="31"/>
  <c r="AX205" i="31"/>
  <c r="AL205" i="31"/>
  <c r="BE205" i="31"/>
  <c r="BA205" i="31"/>
  <c r="Q205" i="31" s="1"/>
  <c r="AW205" i="31"/>
  <c r="BD201" i="31"/>
  <c r="AZ201" i="31"/>
  <c r="AV201" i="31"/>
  <c r="BF201" i="31"/>
  <c r="BB201" i="31"/>
  <c r="AX201" i="31"/>
  <c r="AL201" i="31"/>
  <c r="AY201" i="31"/>
  <c r="BE201" i="31"/>
  <c r="AW201" i="31"/>
  <c r="BC201" i="31"/>
  <c r="BA201" i="31"/>
  <c r="BC273" i="31"/>
  <c r="AY273" i="31"/>
  <c r="BF273" i="31"/>
  <c r="BB273" i="31"/>
  <c r="AX273" i="31"/>
  <c r="AL273" i="31"/>
  <c r="BE273" i="31"/>
  <c r="BA273" i="31"/>
  <c r="AW273" i="31"/>
  <c r="BD273" i="31"/>
  <c r="AZ273" i="31"/>
  <c r="AV273" i="31"/>
  <c r="BD136" i="31"/>
  <c r="AZ136" i="31"/>
  <c r="AV136" i="31"/>
  <c r="BC136" i="31"/>
  <c r="AY136" i="31"/>
  <c r="BF136" i="31"/>
  <c r="BB136" i="31"/>
  <c r="AX136" i="31"/>
  <c r="AL136" i="31"/>
  <c r="BE136" i="31"/>
  <c r="BA136" i="31"/>
  <c r="AW136" i="31"/>
  <c r="BC267" i="34"/>
  <c r="AY267" i="34"/>
  <c r="BE267" i="34"/>
  <c r="BA267" i="34"/>
  <c r="AW267" i="34"/>
  <c r="BD267" i="34"/>
  <c r="AV267" i="34"/>
  <c r="BB267" i="34"/>
  <c r="AL267" i="34"/>
  <c r="AZ267" i="34"/>
  <c r="BF267" i="34"/>
  <c r="AX267" i="34"/>
  <c r="BF272" i="34"/>
  <c r="BB272" i="34"/>
  <c r="AX272" i="34"/>
  <c r="AL272" i="34"/>
  <c r="BE272" i="34"/>
  <c r="BA272" i="34"/>
  <c r="AW272" i="34"/>
  <c r="BD272" i="34"/>
  <c r="AZ272" i="34"/>
  <c r="AV272" i="34"/>
  <c r="BC272" i="34"/>
  <c r="AY272" i="34"/>
  <c r="BF268" i="34"/>
  <c r="BB268" i="34"/>
  <c r="AX268" i="34"/>
  <c r="AL268" i="34"/>
  <c r="BD268" i="34"/>
  <c r="AZ268" i="34"/>
  <c r="AV268" i="34"/>
  <c r="AY268" i="34"/>
  <c r="BE268" i="34"/>
  <c r="AW268" i="34"/>
  <c r="BC268" i="34"/>
  <c r="BA268" i="34"/>
  <c r="BE210" i="34"/>
  <c r="BA210" i="34"/>
  <c r="AW210" i="34"/>
  <c r="BD210" i="34"/>
  <c r="AZ210" i="34"/>
  <c r="AV210" i="34"/>
  <c r="BC210" i="34"/>
  <c r="AY210" i="34"/>
  <c r="AX210" i="34"/>
  <c r="BF210" i="34"/>
  <c r="BB210" i="34"/>
  <c r="AL210" i="34"/>
  <c r="AW26" i="31"/>
  <c r="BA26" i="31"/>
  <c r="BE26" i="31"/>
  <c r="AX26" i="31"/>
  <c r="BB26" i="31"/>
  <c r="BF26" i="31"/>
  <c r="AV26" i="31"/>
  <c r="AY26" i="31"/>
  <c r="BC26" i="31"/>
  <c r="AZ26" i="31"/>
  <c r="BD26" i="31"/>
  <c r="AW22" i="31"/>
  <c r="BA22" i="31"/>
  <c r="BE22" i="31"/>
  <c r="AX22" i="31"/>
  <c r="BB22" i="31"/>
  <c r="BF22" i="31"/>
  <c r="AV22" i="31"/>
  <c r="AY22" i="31"/>
  <c r="BC22" i="31"/>
  <c r="AZ22" i="31"/>
  <c r="BD22" i="31"/>
  <c r="AW18" i="31"/>
  <c r="BA18" i="31"/>
  <c r="BE18" i="31"/>
  <c r="AX18" i="31"/>
  <c r="BB18" i="31"/>
  <c r="BF18" i="31"/>
  <c r="AV18" i="31"/>
  <c r="AY18" i="31"/>
  <c r="BC18" i="31"/>
  <c r="AZ18" i="31"/>
  <c r="BD18" i="31"/>
  <c r="BC47" i="31"/>
  <c r="AY47" i="31"/>
  <c r="BF47" i="31"/>
  <c r="BB47" i="31"/>
  <c r="AX47" i="31"/>
  <c r="AL47" i="31"/>
  <c r="BE47" i="31"/>
  <c r="BA47" i="31"/>
  <c r="AW47" i="31"/>
  <c r="BD47" i="31"/>
  <c r="AZ47" i="31"/>
  <c r="AV47" i="31"/>
  <c r="BC43" i="31"/>
  <c r="AY43" i="31"/>
  <c r="BF43" i="31"/>
  <c r="BB43" i="31"/>
  <c r="AX43" i="31"/>
  <c r="AL43" i="31"/>
  <c r="BE43" i="31"/>
  <c r="BA43" i="31"/>
  <c r="AW43" i="31"/>
  <c r="BD43" i="31"/>
  <c r="AZ43" i="31"/>
  <c r="AV43" i="31"/>
  <c r="BE60" i="31"/>
  <c r="BA60" i="31"/>
  <c r="AW60" i="31"/>
  <c r="BD60" i="31"/>
  <c r="AZ60" i="31"/>
  <c r="AV60" i="31"/>
  <c r="BC60" i="31"/>
  <c r="AY60" i="31"/>
  <c r="BF60" i="31"/>
  <c r="BB60" i="31"/>
  <c r="AL60" i="31"/>
  <c r="AX60" i="31"/>
  <c r="BD69" i="31"/>
  <c r="AZ69" i="31"/>
  <c r="P69" i="31" s="1"/>
  <c r="AV69" i="31"/>
  <c r="BC69" i="31"/>
  <c r="AY69" i="31"/>
  <c r="BF69" i="31"/>
  <c r="BB69" i="31"/>
  <c r="AX69" i="31"/>
  <c r="AL69" i="31"/>
  <c r="BA69" i="31"/>
  <c r="AW69" i="31"/>
  <c r="BE69" i="31"/>
  <c r="BD65" i="31"/>
  <c r="AZ65" i="31"/>
  <c r="AV65" i="31"/>
  <c r="BC65" i="31"/>
  <c r="AY65" i="31"/>
  <c r="BF65" i="31"/>
  <c r="BB65" i="31"/>
  <c r="AX65" i="31"/>
  <c r="AL65" i="31"/>
  <c r="BA65" i="31"/>
  <c r="Q65" i="31" s="1"/>
  <c r="AW65" i="31"/>
  <c r="BE65" i="31"/>
  <c r="BD83" i="31"/>
  <c r="AZ83" i="31"/>
  <c r="AV83" i="31"/>
  <c r="BC83" i="31"/>
  <c r="AY83" i="31"/>
  <c r="BF83" i="31"/>
  <c r="BB83" i="31"/>
  <c r="AX83" i="31"/>
  <c r="AL83" i="31"/>
  <c r="BA83" i="31"/>
  <c r="Q83" i="31" s="1"/>
  <c r="AW83" i="31"/>
  <c r="BE83" i="31"/>
  <c r="BC92" i="31"/>
  <c r="AY92" i="31"/>
  <c r="BF92" i="31"/>
  <c r="BB92" i="31"/>
  <c r="AX92" i="31"/>
  <c r="AL92" i="31"/>
  <c r="BE92" i="31"/>
  <c r="BA92" i="31"/>
  <c r="AW92" i="31"/>
  <c r="BD92" i="31"/>
  <c r="AZ92" i="31"/>
  <c r="AV92" i="31"/>
  <c r="BC88" i="31"/>
  <c r="AY88" i="31"/>
  <c r="BF88" i="31"/>
  <c r="BB88" i="31"/>
  <c r="AX88" i="31"/>
  <c r="AL88" i="31"/>
  <c r="BE88" i="31"/>
  <c r="BA88" i="31"/>
  <c r="AW88" i="31"/>
  <c r="BD88" i="31"/>
  <c r="AZ88" i="31"/>
  <c r="AV88" i="31"/>
  <c r="BC84" i="31"/>
  <c r="AY84" i="31"/>
  <c r="BF84" i="31"/>
  <c r="BB84" i="31"/>
  <c r="AX84" i="31"/>
  <c r="AL84" i="31"/>
  <c r="BE84" i="31"/>
  <c r="BA84" i="31"/>
  <c r="AW84" i="31"/>
  <c r="BD84" i="31"/>
  <c r="AZ84" i="31"/>
  <c r="AV84" i="31"/>
  <c r="BF116" i="31"/>
  <c r="BB116" i="31"/>
  <c r="AX116" i="31"/>
  <c r="AL116" i="31"/>
  <c r="BE116" i="31"/>
  <c r="BA116" i="31"/>
  <c r="AW116" i="31"/>
  <c r="BD116" i="31"/>
  <c r="AZ116" i="31"/>
  <c r="AV116" i="31"/>
  <c r="BC116" i="31"/>
  <c r="AY116" i="31"/>
  <c r="BF112" i="31"/>
  <c r="BB112" i="31"/>
  <c r="AX112" i="31"/>
  <c r="AL112" i="31"/>
  <c r="BE112" i="31"/>
  <c r="BA112" i="31"/>
  <c r="AW112" i="31"/>
  <c r="BD112" i="31"/>
  <c r="AZ112" i="31"/>
  <c r="AV112" i="31"/>
  <c r="BC112" i="31"/>
  <c r="AY112" i="31"/>
  <c r="BF108" i="31"/>
  <c r="BB108" i="31"/>
  <c r="AX108" i="31"/>
  <c r="AL108" i="31"/>
  <c r="BE108" i="31"/>
  <c r="BA108" i="31"/>
  <c r="AW108" i="31"/>
  <c r="BD108" i="31"/>
  <c r="AZ108" i="31"/>
  <c r="AV108" i="31"/>
  <c r="BC108" i="31"/>
  <c r="AY108" i="31"/>
  <c r="BC163" i="31"/>
  <c r="AY163" i="31"/>
  <c r="BE163" i="31"/>
  <c r="BA163" i="31"/>
  <c r="AW163" i="31"/>
  <c r="BF163" i="31"/>
  <c r="AX163" i="31"/>
  <c r="BD163" i="31"/>
  <c r="AV163" i="31"/>
  <c r="BB163" i="31"/>
  <c r="AL163" i="31"/>
  <c r="AZ163" i="31"/>
  <c r="BC159" i="31"/>
  <c r="AY159" i="31"/>
  <c r="BE159" i="31"/>
  <c r="BA159" i="31"/>
  <c r="AW159" i="31"/>
  <c r="BF159" i="31"/>
  <c r="AX159" i="31"/>
  <c r="BD159" i="31"/>
  <c r="AV159" i="31"/>
  <c r="BB159" i="31"/>
  <c r="AL159" i="31"/>
  <c r="AZ159" i="31"/>
  <c r="BC155" i="31"/>
  <c r="AY155" i="31"/>
  <c r="BE155" i="31"/>
  <c r="BF155" i="31"/>
  <c r="AZ155" i="31"/>
  <c r="BD155" i="31"/>
  <c r="AX155" i="31"/>
  <c r="BB155" i="31"/>
  <c r="AW155" i="31"/>
  <c r="AV155" i="31"/>
  <c r="AL155" i="31"/>
  <c r="BA155" i="31"/>
  <c r="BC198" i="31"/>
  <c r="AY198" i="31"/>
  <c r="BE198" i="31"/>
  <c r="BA198" i="31"/>
  <c r="AW198" i="31"/>
  <c r="AZ198" i="31"/>
  <c r="P198" i="31" s="1"/>
  <c r="AL198" i="31"/>
  <c r="BF198" i="31"/>
  <c r="AX198" i="31"/>
  <c r="BD198" i="31"/>
  <c r="AV198" i="31"/>
  <c r="BB198" i="31"/>
  <c r="BF207" i="31"/>
  <c r="BB207" i="31"/>
  <c r="AX207" i="31"/>
  <c r="AL207" i="31"/>
  <c r="BE207" i="31"/>
  <c r="BA207" i="31"/>
  <c r="AW207" i="31"/>
  <c r="BD207" i="31"/>
  <c r="AZ207" i="31"/>
  <c r="AV207" i="31"/>
  <c r="BC207" i="31"/>
  <c r="AY207" i="31"/>
  <c r="BF203" i="31"/>
  <c r="BB203" i="31"/>
  <c r="AX203" i="31"/>
  <c r="AL203" i="31"/>
  <c r="BE203" i="31"/>
  <c r="BA203" i="31"/>
  <c r="AW203" i="31"/>
  <c r="BD203" i="31"/>
  <c r="AZ203" i="31"/>
  <c r="AV203" i="31"/>
  <c r="BC203" i="31"/>
  <c r="AY203" i="31"/>
  <c r="BF199" i="31"/>
  <c r="BB199" i="31"/>
  <c r="AX199" i="31"/>
  <c r="AL199" i="31"/>
  <c r="BD199" i="31"/>
  <c r="AZ199" i="31"/>
  <c r="AV199" i="31"/>
  <c r="BC199" i="31"/>
  <c r="BA199" i="31"/>
  <c r="AY199" i="31"/>
  <c r="BE199" i="31"/>
  <c r="AW199" i="31"/>
  <c r="BE231" i="31"/>
  <c r="BA231" i="31"/>
  <c r="AW231" i="31"/>
  <c r="BD231" i="31"/>
  <c r="AZ231" i="31"/>
  <c r="AV231" i="31"/>
  <c r="N231" i="31" s="1"/>
  <c r="BC231" i="31"/>
  <c r="AY231" i="31"/>
  <c r="BF231" i="31"/>
  <c r="BB231" i="31"/>
  <c r="AX231" i="31"/>
  <c r="AL231" i="31"/>
  <c r="BE227" i="31"/>
  <c r="BA227" i="31"/>
  <c r="AW227" i="31"/>
  <c r="BD227" i="31"/>
  <c r="AZ227" i="31"/>
  <c r="AV227" i="31"/>
  <c r="BC227" i="31"/>
  <c r="AY227" i="31"/>
  <c r="BF227" i="31"/>
  <c r="BB227" i="31"/>
  <c r="AX227" i="31"/>
  <c r="AL227" i="31"/>
  <c r="BE223" i="31"/>
  <c r="BA223" i="31"/>
  <c r="AW223" i="31"/>
  <c r="BD223" i="31"/>
  <c r="AZ223" i="31"/>
  <c r="AV223" i="31"/>
  <c r="BC223" i="31"/>
  <c r="AY223" i="31"/>
  <c r="BF223" i="31"/>
  <c r="BB223" i="31"/>
  <c r="AX223" i="31"/>
  <c r="AL223" i="31"/>
  <c r="BE279" i="31"/>
  <c r="BA279" i="31"/>
  <c r="AW279" i="31"/>
  <c r="BD279" i="31"/>
  <c r="AZ279" i="31"/>
  <c r="AV279" i="31"/>
  <c r="BC279" i="31"/>
  <c r="AY279" i="31"/>
  <c r="BF279" i="31"/>
  <c r="BB279" i="31"/>
  <c r="AL279" i="31"/>
  <c r="AX279" i="31"/>
  <c r="BE275" i="31"/>
  <c r="BA275" i="31"/>
  <c r="AW275" i="31"/>
  <c r="BD275" i="31"/>
  <c r="AZ275" i="31"/>
  <c r="AV275" i="31"/>
  <c r="BC275" i="31"/>
  <c r="AY275" i="31"/>
  <c r="AX275" i="31"/>
  <c r="BF275" i="31"/>
  <c r="AL275" i="31"/>
  <c r="BB275" i="31"/>
  <c r="BE271" i="31"/>
  <c r="BA271" i="31"/>
  <c r="AW271" i="31"/>
  <c r="BD271" i="31"/>
  <c r="AZ271" i="31"/>
  <c r="AV271" i="31"/>
  <c r="BC271" i="31"/>
  <c r="AY271" i="31"/>
  <c r="BB271" i="31"/>
  <c r="AL271" i="31"/>
  <c r="AX271" i="31"/>
  <c r="BF271" i="31"/>
  <c r="BC129" i="31"/>
  <c r="AY129" i="31"/>
  <c r="BF129" i="31"/>
  <c r="BB129" i="31"/>
  <c r="AX129" i="31"/>
  <c r="AL129" i="31"/>
  <c r="BE129" i="31"/>
  <c r="BA129" i="31"/>
  <c r="AW129" i="31"/>
  <c r="AV129" i="31"/>
  <c r="BD129" i="31"/>
  <c r="AZ129" i="31"/>
  <c r="BF138" i="31"/>
  <c r="BB138" i="31"/>
  <c r="AX138" i="31"/>
  <c r="AL138" i="31"/>
  <c r="BE138" i="31"/>
  <c r="BA138" i="31"/>
  <c r="AW138" i="31"/>
  <c r="BD138" i="31"/>
  <c r="AZ138" i="31"/>
  <c r="AV138" i="31"/>
  <c r="BC138" i="31"/>
  <c r="AY138" i="31"/>
  <c r="BF134" i="31"/>
  <c r="BB134" i="31"/>
  <c r="AX134" i="31"/>
  <c r="AL134" i="31"/>
  <c r="BE134" i="31"/>
  <c r="BA134" i="31"/>
  <c r="AW134" i="31"/>
  <c r="BD134" i="31"/>
  <c r="AZ134" i="31"/>
  <c r="AV134" i="31"/>
  <c r="BC134" i="31"/>
  <c r="AY134" i="31"/>
  <c r="BF130" i="31"/>
  <c r="BB130" i="31"/>
  <c r="AX130" i="31"/>
  <c r="AL130" i="31"/>
  <c r="BE130" i="31"/>
  <c r="BA130" i="31"/>
  <c r="AW130" i="31"/>
  <c r="BD130" i="31"/>
  <c r="AZ130" i="31"/>
  <c r="AV130" i="31"/>
  <c r="BC130" i="31"/>
  <c r="AY130" i="31"/>
  <c r="AY24" i="34"/>
  <c r="BC24" i="34"/>
  <c r="AZ24" i="34"/>
  <c r="BD24" i="34"/>
  <c r="AV24" i="34"/>
  <c r="AW24" i="34"/>
  <c r="BA24" i="34"/>
  <c r="BE24" i="34"/>
  <c r="BF24" i="34"/>
  <c r="AX24" i="34"/>
  <c r="BB24" i="34"/>
  <c r="AY20" i="34"/>
  <c r="BC20" i="34"/>
  <c r="AZ20" i="34"/>
  <c r="BD20" i="34"/>
  <c r="AV20" i="34"/>
  <c r="AW20" i="34"/>
  <c r="BA20" i="34"/>
  <c r="BE20" i="34"/>
  <c r="AX20" i="34"/>
  <c r="BB20" i="34"/>
  <c r="BF20" i="34"/>
  <c r="AY16" i="34"/>
  <c r="BC16" i="34"/>
  <c r="AZ16" i="34"/>
  <c r="BD16" i="34"/>
  <c r="AV16" i="34"/>
  <c r="AW16" i="34"/>
  <c r="BA16" i="34"/>
  <c r="BE16" i="34"/>
  <c r="BF16" i="34"/>
  <c r="AX16" i="34"/>
  <c r="BB16" i="34"/>
  <c r="BD278" i="34"/>
  <c r="AZ278" i="34"/>
  <c r="AV278" i="34"/>
  <c r="BC278" i="34"/>
  <c r="AY278" i="34"/>
  <c r="BF278" i="34"/>
  <c r="BB278" i="34"/>
  <c r="AX278" i="34"/>
  <c r="AL278" i="34"/>
  <c r="BE278" i="34"/>
  <c r="BA278" i="34"/>
  <c r="AW278" i="34"/>
  <c r="BD274" i="34"/>
  <c r="AZ274" i="34"/>
  <c r="AV274" i="34"/>
  <c r="BC274" i="34"/>
  <c r="AY274" i="34"/>
  <c r="BF274" i="34"/>
  <c r="BB274" i="34"/>
  <c r="AX274" i="34"/>
  <c r="AL274" i="34"/>
  <c r="AW274" i="34"/>
  <c r="BE274" i="34"/>
  <c r="BA274" i="34"/>
  <c r="BD270" i="34"/>
  <c r="AZ270" i="34"/>
  <c r="AV270" i="34"/>
  <c r="BC270" i="34"/>
  <c r="AY270" i="34"/>
  <c r="BF270" i="34"/>
  <c r="BB270" i="34"/>
  <c r="AX270" i="34"/>
  <c r="AL270" i="34"/>
  <c r="BA270" i="34"/>
  <c r="AW270" i="34"/>
  <c r="BE270" i="34"/>
  <c r="BE221" i="34"/>
  <c r="BA221" i="34"/>
  <c r="AW221" i="34"/>
  <c r="BD221" i="34"/>
  <c r="AZ221" i="34"/>
  <c r="AV221" i="34"/>
  <c r="BC221" i="34"/>
  <c r="AY221" i="34"/>
  <c r="BF221" i="34"/>
  <c r="BB221" i="34"/>
  <c r="AL221" i="34"/>
  <c r="AX221" i="34"/>
  <c r="BF230" i="34"/>
  <c r="BB230" i="34"/>
  <c r="AX230" i="34"/>
  <c r="AL230" i="34"/>
  <c r="BD230" i="34"/>
  <c r="AZ230" i="34"/>
  <c r="AV230" i="34"/>
  <c r="BC230" i="34"/>
  <c r="BA230" i="34"/>
  <c r="AY230" i="34"/>
  <c r="BE230" i="34"/>
  <c r="AW230" i="34"/>
  <c r="BD226" i="34"/>
  <c r="AZ226" i="34"/>
  <c r="AV226" i="34"/>
  <c r="BC226" i="34"/>
  <c r="AY226" i="34"/>
  <c r="BF226" i="34"/>
  <c r="BB226" i="34"/>
  <c r="AX226" i="34"/>
  <c r="AL226" i="34"/>
  <c r="AW226" i="34"/>
  <c r="BE226" i="34"/>
  <c r="BA226" i="34"/>
  <c r="BD222" i="34"/>
  <c r="AZ222" i="34"/>
  <c r="AV222" i="34"/>
  <c r="BC222" i="34"/>
  <c r="AY222" i="34"/>
  <c r="BF222" i="34"/>
  <c r="BB222" i="34"/>
  <c r="AX222" i="34"/>
  <c r="AL222" i="34"/>
  <c r="BA222" i="34"/>
  <c r="AW222" i="34"/>
  <c r="BE222" i="34"/>
  <c r="BC208" i="34"/>
  <c r="AY208" i="34"/>
  <c r="BF208" i="34"/>
  <c r="BB208" i="34"/>
  <c r="AX208" i="34"/>
  <c r="AL208" i="34"/>
  <c r="BE208" i="34"/>
  <c r="BA208" i="34"/>
  <c r="AW208" i="34"/>
  <c r="BD208" i="34"/>
  <c r="AZ208" i="34"/>
  <c r="AV208" i="34"/>
  <c r="BC204" i="34"/>
  <c r="AY204" i="34"/>
  <c r="BF204" i="34"/>
  <c r="BB204" i="34"/>
  <c r="AX204" i="34"/>
  <c r="AL204" i="34"/>
  <c r="BE204" i="34"/>
  <c r="BA204" i="34"/>
  <c r="AW204" i="34"/>
  <c r="AV204" i="34"/>
  <c r="BD204" i="34"/>
  <c r="AZ204" i="34"/>
  <c r="BC200" i="34"/>
  <c r="AY200" i="34"/>
  <c r="BF200" i="34"/>
  <c r="BB200" i="34"/>
  <c r="AX200" i="34"/>
  <c r="AL200" i="34"/>
  <c r="BE200" i="34"/>
  <c r="BA200" i="34"/>
  <c r="AW200" i="34"/>
  <c r="AZ200" i="34"/>
  <c r="AV200" i="34"/>
  <c r="BD200" i="34"/>
  <c r="BE164" i="34"/>
  <c r="BA164" i="34"/>
  <c r="AW164" i="34"/>
  <c r="BD164" i="34"/>
  <c r="AZ164" i="34"/>
  <c r="AV164" i="34"/>
  <c r="BC164" i="34"/>
  <c r="AY164" i="34"/>
  <c r="BF164" i="34"/>
  <c r="BB164" i="34"/>
  <c r="AL164" i="34"/>
  <c r="AX164" i="34"/>
  <c r="BE160" i="34"/>
  <c r="BA160" i="34"/>
  <c r="AW160" i="34"/>
  <c r="BD160" i="34"/>
  <c r="AZ160" i="34"/>
  <c r="AV160" i="34"/>
  <c r="BC160" i="34"/>
  <c r="AY160" i="34"/>
  <c r="BF160" i="34"/>
  <c r="BB160" i="34"/>
  <c r="AL160" i="34"/>
  <c r="AX160" i="34"/>
  <c r="BE156" i="34"/>
  <c r="BA156" i="34"/>
  <c r="AW156" i="34"/>
  <c r="BD156" i="34"/>
  <c r="AZ156" i="34"/>
  <c r="AV156" i="34"/>
  <c r="BC156" i="34"/>
  <c r="AY156" i="34"/>
  <c r="AX156" i="34"/>
  <c r="BF156" i="34"/>
  <c r="BB156" i="34"/>
  <c r="AL156" i="34"/>
  <c r="BF129" i="34"/>
  <c r="BB129" i="34"/>
  <c r="AX129" i="34"/>
  <c r="AL129" i="34"/>
  <c r="BE129" i="34"/>
  <c r="BA129" i="34"/>
  <c r="AW129" i="34"/>
  <c r="BD129" i="34"/>
  <c r="AZ129" i="34"/>
  <c r="AV129" i="34"/>
  <c r="AY129" i="34"/>
  <c r="BC129" i="34"/>
  <c r="BD138" i="34"/>
  <c r="AZ138" i="34"/>
  <c r="AV138" i="34"/>
  <c r="BC138" i="34"/>
  <c r="AY138" i="34"/>
  <c r="BF138" i="34"/>
  <c r="BB138" i="34"/>
  <c r="AX138" i="34"/>
  <c r="AL138" i="34"/>
  <c r="BA138" i="34"/>
  <c r="AW138" i="34"/>
  <c r="BE138" i="34"/>
  <c r="BD134" i="34"/>
  <c r="AZ134" i="34"/>
  <c r="AV134" i="34"/>
  <c r="BC134" i="34"/>
  <c r="AY134" i="34"/>
  <c r="BF134" i="34"/>
  <c r="BB134" i="34"/>
  <c r="AX134" i="34"/>
  <c r="AL134" i="34"/>
  <c r="BE134" i="34"/>
  <c r="BA134" i="34"/>
  <c r="AW134" i="34"/>
  <c r="BC130" i="34"/>
  <c r="AY130" i="34"/>
  <c r="BF130" i="34"/>
  <c r="BB130" i="34"/>
  <c r="AW130" i="34"/>
  <c r="BA130" i="34"/>
  <c r="AV130" i="34"/>
  <c r="BE130" i="34"/>
  <c r="AZ130" i="34"/>
  <c r="BD130" i="34"/>
  <c r="AL130" i="34"/>
  <c r="AX130" i="34"/>
  <c r="BD116" i="34"/>
  <c r="AZ116" i="34"/>
  <c r="AV116" i="34"/>
  <c r="BC116" i="34"/>
  <c r="AY116" i="34"/>
  <c r="BF116" i="34"/>
  <c r="BB116" i="34"/>
  <c r="AX116" i="34"/>
  <c r="AL116" i="34"/>
  <c r="BA116" i="34"/>
  <c r="AW116" i="34"/>
  <c r="BE116" i="34"/>
  <c r="BD112" i="34"/>
  <c r="AZ112" i="34"/>
  <c r="AV112" i="34"/>
  <c r="BC112" i="34"/>
  <c r="AY112" i="34"/>
  <c r="BF112" i="34"/>
  <c r="BB112" i="34"/>
  <c r="AX112" i="34"/>
  <c r="AL112" i="34"/>
  <c r="BE112" i="34"/>
  <c r="BA112" i="34"/>
  <c r="AW112" i="34"/>
  <c r="BD108" i="34"/>
  <c r="AZ108" i="34"/>
  <c r="AV108" i="34"/>
  <c r="BC108" i="34"/>
  <c r="AY108" i="34"/>
  <c r="BF108" i="34"/>
  <c r="BB108" i="34"/>
  <c r="AX108" i="34"/>
  <c r="AL108" i="34"/>
  <c r="BE108" i="34"/>
  <c r="BA108" i="34"/>
  <c r="AW108" i="34"/>
  <c r="BF94" i="34"/>
  <c r="BB94" i="34"/>
  <c r="AX94" i="34"/>
  <c r="AL94" i="34"/>
  <c r="BE94" i="34"/>
  <c r="BA94" i="34"/>
  <c r="AW94" i="34"/>
  <c r="BD94" i="34"/>
  <c r="AZ94" i="34"/>
  <c r="AV94" i="34"/>
  <c r="AY94" i="34"/>
  <c r="BC94" i="34"/>
  <c r="BF90" i="34"/>
  <c r="BB90" i="34"/>
  <c r="AX90" i="34"/>
  <c r="AL90" i="34"/>
  <c r="BE90" i="34"/>
  <c r="BA90" i="34"/>
  <c r="AW90" i="34"/>
  <c r="BD90" i="34"/>
  <c r="AZ90" i="34"/>
  <c r="AV90" i="34"/>
  <c r="BC90" i="34"/>
  <c r="AY90" i="34"/>
  <c r="BF86" i="34"/>
  <c r="BB86" i="34"/>
  <c r="AX86" i="34"/>
  <c r="AL86" i="34"/>
  <c r="BE86" i="34"/>
  <c r="BA86" i="34"/>
  <c r="AW86" i="34"/>
  <c r="BD86" i="34"/>
  <c r="AZ86" i="34"/>
  <c r="AV86" i="34"/>
  <c r="BC86" i="34"/>
  <c r="AY86" i="34"/>
  <c r="BE72" i="34"/>
  <c r="BA72" i="34"/>
  <c r="AW72" i="34"/>
  <c r="BD72" i="34"/>
  <c r="AZ72" i="34"/>
  <c r="AV72" i="34"/>
  <c r="BC72" i="34"/>
  <c r="AY72" i="34"/>
  <c r="AX72" i="34"/>
  <c r="BF72" i="34"/>
  <c r="BB72" i="34"/>
  <c r="AL72" i="34"/>
  <c r="BE68" i="34"/>
  <c r="BA68" i="34"/>
  <c r="AW68" i="34"/>
  <c r="BD68" i="34"/>
  <c r="AZ68" i="34"/>
  <c r="AV68" i="34"/>
  <c r="BC68" i="34"/>
  <c r="AY68" i="34"/>
  <c r="BB68" i="34"/>
  <c r="AL68" i="34"/>
  <c r="AX68" i="34"/>
  <c r="BF68" i="34"/>
  <c r="BE64" i="34"/>
  <c r="BA64" i="34"/>
  <c r="AW64" i="34"/>
  <c r="BD64" i="34"/>
  <c r="AZ64" i="34"/>
  <c r="AV64" i="34"/>
  <c r="BC64" i="34"/>
  <c r="AY64" i="34"/>
  <c r="BF64" i="34"/>
  <c r="BB64" i="34"/>
  <c r="AL64" i="34"/>
  <c r="AX64" i="34"/>
  <c r="BC37" i="34"/>
  <c r="AY37" i="34"/>
  <c r="BF37" i="34"/>
  <c r="BB37" i="34"/>
  <c r="AX37" i="34"/>
  <c r="AL37" i="34"/>
  <c r="BE37" i="34"/>
  <c r="BA37" i="34"/>
  <c r="AW37" i="34"/>
  <c r="BD37" i="34"/>
  <c r="AZ37" i="34"/>
  <c r="AV37" i="34"/>
  <c r="BF46" i="34"/>
  <c r="BB46" i="34"/>
  <c r="AX46" i="34"/>
  <c r="AL46" i="34"/>
  <c r="BE46" i="34"/>
  <c r="BA46" i="34"/>
  <c r="AW46" i="34"/>
  <c r="BD46" i="34"/>
  <c r="AZ46" i="34"/>
  <c r="AV46" i="34"/>
  <c r="BC46" i="34"/>
  <c r="AY46" i="34"/>
  <c r="BF42" i="34"/>
  <c r="BB42" i="34"/>
  <c r="AX42" i="34"/>
  <c r="AL42" i="34"/>
  <c r="BE42" i="34"/>
  <c r="BA42" i="34"/>
  <c r="AW42" i="34"/>
  <c r="BD42" i="34"/>
  <c r="AZ42" i="34"/>
  <c r="AV42" i="34"/>
  <c r="BC42" i="34"/>
  <c r="AY42" i="34"/>
  <c r="BF38" i="34"/>
  <c r="BB38" i="34"/>
  <c r="AX38" i="34"/>
  <c r="AL38" i="34"/>
  <c r="BE38" i="34"/>
  <c r="BA38" i="34"/>
  <c r="AW38" i="34"/>
  <c r="BD38" i="34"/>
  <c r="AZ38" i="34"/>
  <c r="AV38" i="34"/>
  <c r="AY38" i="34"/>
  <c r="BC38" i="34"/>
  <c r="AW20" i="31"/>
  <c r="BA20" i="31"/>
  <c r="BE20" i="31"/>
  <c r="AX20" i="31"/>
  <c r="BB20" i="31"/>
  <c r="BF20" i="31"/>
  <c r="AY20" i="31"/>
  <c r="BC20" i="31"/>
  <c r="AZ20" i="31"/>
  <c r="BD20" i="31"/>
  <c r="AV20" i="31"/>
  <c r="BF67" i="31"/>
  <c r="BB67" i="31"/>
  <c r="AX67" i="31"/>
  <c r="AL67" i="31"/>
  <c r="BE67" i="31"/>
  <c r="BA67" i="31"/>
  <c r="AW67" i="31"/>
  <c r="BD67" i="31"/>
  <c r="AZ67" i="31"/>
  <c r="AV67" i="31"/>
  <c r="BC67" i="31"/>
  <c r="AY67" i="31"/>
  <c r="BC62" i="31"/>
  <c r="AY62" i="31"/>
  <c r="BF62" i="31"/>
  <c r="BB62" i="31"/>
  <c r="AX62" i="31"/>
  <c r="AL62" i="31"/>
  <c r="BE62" i="31"/>
  <c r="BA62" i="31"/>
  <c r="AW62" i="31"/>
  <c r="BD62" i="31"/>
  <c r="AZ62" i="31"/>
  <c r="AV62" i="31"/>
  <c r="BE90" i="31"/>
  <c r="BA90" i="31"/>
  <c r="AW90" i="31"/>
  <c r="BD90" i="31"/>
  <c r="AZ90" i="31"/>
  <c r="AV90" i="31"/>
  <c r="BC90" i="31"/>
  <c r="AY90" i="31"/>
  <c r="BF90" i="31"/>
  <c r="BB90" i="31"/>
  <c r="AX90" i="31"/>
  <c r="AL90" i="31"/>
  <c r="BD114" i="31"/>
  <c r="AZ114" i="31"/>
  <c r="AV114" i="31"/>
  <c r="BC114" i="31"/>
  <c r="AY114" i="31"/>
  <c r="BF114" i="31"/>
  <c r="BB114" i="31"/>
  <c r="AX114" i="31"/>
  <c r="AL114" i="31"/>
  <c r="BE114" i="31"/>
  <c r="BA114" i="31"/>
  <c r="AW114" i="31"/>
  <c r="BC229" i="31"/>
  <c r="AY229" i="31"/>
  <c r="BF229" i="31"/>
  <c r="BB229" i="31"/>
  <c r="AX229" i="31"/>
  <c r="AL229" i="31"/>
  <c r="BE229" i="31"/>
  <c r="BA229" i="31"/>
  <c r="AW229" i="31"/>
  <c r="BD229" i="31"/>
  <c r="AZ229" i="31"/>
  <c r="AV229" i="31"/>
  <c r="BC277" i="31"/>
  <c r="AY277" i="31"/>
  <c r="BF277" i="31"/>
  <c r="BB277" i="31"/>
  <c r="AX277" i="31"/>
  <c r="AL277" i="31"/>
  <c r="BE277" i="31"/>
  <c r="BA277" i="31"/>
  <c r="AW277" i="31"/>
  <c r="BD277" i="31"/>
  <c r="AZ277" i="31"/>
  <c r="AV277" i="31"/>
  <c r="BD140" i="31"/>
  <c r="AZ140" i="31"/>
  <c r="AV140" i="31"/>
  <c r="BC140" i="31"/>
  <c r="AY140" i="31"/>
  <c r="BF140" i="31"/>
  <c r="BB140" i="31"/>
  <c r="AX140" i="31"/>
  <c r="AL140" i="31"/>
  <c r="BE140" i="31"/>
  <c r="BA140" i="31"/>
  <c r="Q140" i="31" s="1"/>
  <c r="R140" i="31" s="1"/>
  <c r="AW140" i="31"/>
  <c r="BD132" i="31"/>
  <c r="AZ132" i="31"/>
  <c r="AV132" i="31"/>
  <c r="BC132" i="31"/>
  <c r="AY132" i="31"/>
  <c r="BF132" i="31"/>
  <c r="BB132" i="31"/>
  <c r="AX132" i="31"/>
  <c r="AL132" i="31"/>
  <c r="BE132" i="31"/>
  <c r="BA132" i="31"/>
  <c r="AW132" i="31"/>
  <c r="AY26" i="34"/>
  <c r="BC26" i="34"/>
  <c r="AZ26" i="34"/>
  <c r="BD26" i="34"/>
  <c r="AW26" i="34"/>
  <c r="BA26" i="34"/>
  <c r="BE26" i="34"/>
  <c r="BB26" i="34"/>
  <c r="AV26" i="34"/>
  <c r="BF26" i="34"/>
  <c r="AX26" i="34"/>
  <c r="AY22" i="34"/>
  <c r="BC22" i="34"/>
  <c r="AZ22" i="34"/>
  <c r="BD22" i="34"/>
  <c r="AW22" i="34"/>
  <c r="BA22" i="34"/>
  <c r="BE22" i="34"/>
  <c r="AX22" i="34"/>
  <c r="BB22" i="34"/>
  <c r="AV22" i="34"/>
  <c r="BF22" i="34"/>
  <c r="AY18" i="34"/>
  <c r="BC18" i="34"/>
  <c r="AZ18" i="34"/>
  <c r="BD18" i="34"/>
  <c r="AW18" i="34"/>
  <c r="BA18" i="34"/>
  <c r="BE18" i="34"/>
  <c r="BB18" i="34"/>
  <c r="BF18" i="34"/>
  <c r="AV18" i="34"/>
  <c r="AX18" i="34"/>
  <c r="BF276" i="34"/>
  <c r="BB276" i="34"/>
  <c r="AX276" i="34"/>
  <c r="AL276" i="34"/>
  <c r="BE276" i="34"/>
  <c r="BA276" i="34"/>
  <c r="AW276" i="34"/>
  <c r="BD276" i="34"/>
  <c r="AZ276" i="34"/>
  <c r="AV276" i="34"/>
  <c r="BC276" i="34"/>
  <c r="AY276" i="34"/>
  <c r="BF224" i="34"/>
  <c r="BB224" i="34"/>
  <c r="AX224" i="34"/>
  <c r="AL224" i="34"/>
  <c r="BE224" i="34"/>
  <c r="BA224" i="34"/>
  <c r="AW224" i="34"/>
  <c r="BD224" i="34"/>
  <c r="AZ224" i="34"/>
  <c r="AV224" i="34"/>
  <c r="BC224" i="34"/>
  <c r="AY224" i="34"/>
  <c r="BE206" i="34"/>
  <c r="BA206" i="34"/>
  <c r="AW206" i="34"/>
  <c r="BD206" i="34"/>
  <c r="AZ206" i="34"/>
  <c r="AV206" i="34"/>
  <c r="BC206" i="34"/>
  <c r="AY206" i="34"/>
  <c r="BB206" i="34"/>
  <c r="AL206" i="34"/>
  <c r="AX206" i="34"/>
  <c r="BF206" i="34"/>
  <c r="AY25" i="31"/>
  <c r="BC25" i="31"/>
  <c r="AV25" i="31"/>
  <c r="AZ25" i="31"/>
  <c r="BD25" i="31"/>
  <c r="AW25" i="31"/>
  <c r="BA25" i="31"/>
  <c r="BE25" i="31"/>
  <c r="AX25" i="31"/>
  <c r="BB25" i="31"/>
  <c r="BF25" i="31"/>
  <c r="AY21" i="31"/>
  <c r="BC21" i="31"/>
  <c r="AV21" i="31"/>
  <c r="AZ21" i="31"/>
  <c r="BD21" i="31"/>
  <c r="AW21" i="31"/>
  <c r="BA21" i="31"/>
  <c r="BE21" i="31"/>
  <c r="BB21" i="31"/>
  <c r="BF21" i="31"/>
  <c r="AX21" i="31"/>
  <c r="N21" i="31" s="1"/>
  <c r="AY17" i="31"/>
  <c r="BC17" i="31"/>
  <c r="AV17" i="31"/>
  <c r="AZ17" i="31"/>
  <c r="BD17" i="31"/>
  <c r="AW17" i="31"/>
  <c r="BA17" i="31"/>
  <c r="BE17" i="31"/>
  <c r="AX17" i="31"/>
  <c r="BB17" i="31"/>
  <c r="BF17" i="31"/>
  <c r="BE37" i="31"/>
  <c r="BA37" i="31"/>
  <c r="AW37" i="31"/>
  <c r="BD37" i="31"/>
  <c r="AZ37" i="31"/>
  <c r="AV37" i="31"/>
  <c r="BC37" i="31"/>
  <c r="AY37" i="31"/>
  <c r="BF37" i="31"/>
  <c r="BB37" i="31"/>
  <c r="AL37" i="31"/>
  <c r="AX37" i="31"/>
  <c r="BD46" i="31"/>
  <c r="AZ46" i="31"/>
  <c r="AV46" i="31"/>
  <c r="BC46" i="31"/>
  <c r="AY46" i="31"/>
  <c r="BF46" i="31"/>
  <c r="BB46" i="31"/>
  <c r="AX46" i="31"/>
  <c r="AL46" i="31"/>
  <c r="BE46" i="31"/>
  <c r="BA46" i="31"/>
  <c r="AW46" i="31"/>
  <c r="BD42" i="31"/>
  <c r="AZ42" i="31"/>
  <c r="AV42" i="31"/>
  <c r="BC42" i="31"/>
  <c r="AY42" i="31"/>
  <c r="BF42" i="31"/>
  <c r="BB42" i="31"/>
  <c r="AX42" i="31"/>
  <c r="AL42" i="31"/>
  <c r="AW42" i="31"/>
  <c r="BE42" i="31"/>
  <c r="BA42" i="31"/>
  <c r="BE72" i="31"/>
  <c r="BA72" i="31"/>
  <c r="AW72" i="31"/>
  <c r="BD72" i="31"/>
  <c r="AZ72" i="31"/>
  <c r="AV72" i="31"/>
  <c r="BC72" i="31"/>
  <c r="AY72" i="31"/>
  <c r="BF72" i="31"/>
  <c r="BB72" i="31"/>
  <c r="AX72" i="31"/>
  <c r="AL72" i="31"/>
  <c r="BE68" i="31"/>
  <c r="BA68" i="31"/>
  <c r="AW68" i="31"/>
  <c r="BD68" i="31"/>
  <c r="AZ68" i="31"/>
  <c r="AV68" i="31"/>
  <c r="BC68" i="31"/>
  <c r="AY68" i="31"/>
  <c r="BF68" i="31"/>
  <c r="BB68" i="31"/>
  <c r="AL68" i="31"/>
  <c r="AX68" i="31"/>
  <c r="BE64" i="31"/>
  <c r="BA64" i="31"/>
  <c r="AW64" i="31"/>
  <c r="BD64" i="31"/>
  <c r="AZ64" i="31"/>
  <c r="AV64" i="31"/>
  <c r="M64" i="31" s="1"/>
  <c r="BC64" i="31"/>
  <c r="AY64" i="31"/>
  <c r="BF64" i="31"/>
  <c r="BB64" i="31"/>
  <c r="AX64" i="31"/>
  <c r="AL64" i="31"/>
  <c r="BD95" i="31"/>
  <c r="AZ95" i="31"/>
  <c r="AV95" i="31"/>
  <c r="BC95" i="31"/>
  <c r="AY95" i="31"/>
  <c r="BF95" i="31"/>
  <c r="BB95" i="31"/>
  <c r="AX95" i="31"/>
  <c r="AL95" i="31"/>
  <c r="BA95" i="31"/>
  <c r="AW95" i="31"/>
  <c r="BE95" i="31"/>
  <c r="BD91" i="31"/>
  <c r="AZ91" i="31"/>
  <c r="AV91" i="31"/>
  <c r="BC91" i="31"/>
  <c r="AY91" i="31"/>
  <c r="BF91" i="31"/>
  <c r="BB91" i="31"/>
  <c r="AX91" i="31"/>
  <c r="AL91" i="31"/>
  <c r="BA91" i="31"/>
  <c r="AW91" i="31"/>
  <c r="BE91" i="31"/>
  <c r="BD87" i="31"/>
  <c r="AZ87" i="31"/>
  <c r="AV87" i="31"/>
  <c r="BC87" i="31"/>
  <c r="AY87" i="31"/>
  <c r="BF87" i="31"/>
  <c r="BB87" i="31"/>
  <c r="AX87" i="31"/>
  <c r="AL87" i="31"/>
  <c r="BA87" i="31"/>
  <c r="AW87" i="31"/>
  <c r="BE87" i="31"/>
  <c r="BD106" i="31"/>
  <c r="AZ106" i="31"/>
  <c r="AV106" i="31"/>
  <c r="BC106" i="31"/>
  <c r="AY106" i="31"/>
  <c r="BF106" i="31"/>
  <c r="BB106" i="31"/>
  <c r="AX106" i="31"/>
  <c r="AL106" i="31"/>
  <c r="BE106" i="31"/>
  <c r="BA106" i="31"/>
  <c r="AW106" i="31"/>
  <c r="BC115" i="31"/>
  <c r="AY115" i="31"/>
  <c r="BF115" i="31"/>
  <c r="BB115" i="31"/>
  <c r="AX115" i="31"/>
  <c r="AL115" i="31"/>
  <c r="BE115" i="31"/>
  <c r="BA115" i="31"/>
  <c r="AW115" i="31"/>
  <c r="AV115" i="31"/>
  <c r="BD115" i="31"/>
  <c r="AZ115" i="31"/>
  <c r="BC111" i="31"/>
  <c r="AY111" i="31"/>
  <c r="O111" i="31" s="1"/>
  <c r="BF111" i="31"/>
  <c r="BB111" i="31"/>
  <c r="AX111" i="31"/>
  <c r="AL111" i="31"/>
  <c r="BE111" i="31"/>
  <c r="BA111" i="31"/>
  <c r="AW111" i="31"/>
  <c r="AV111" i="31"/>
  <c r="P111" i="31" s="1"/>
  <c r="BD111" i="31"/>
  <c r="AZ111" i="31"/>
  <c r="BC107" i="31"/>
  <c r="AY107" i="31"/>
  <c r="BF107" i="31"/>
  <c r="BB107" i="31"/>
  <c r="AX107" i="31"/>
  <c r="AL107" i="31"/>
  <c r="BE107" i="31"/>
  <c r="BA107" i="31"/>
  <c r="AW107" i="31"/>
  <c r="AV107" i="31"/>
  <c r="BD107" i="31"/>
  <c r="AZ107" i="31"/>
  <c r="BD162" i="31"/>
  <c r="AZ162" i="31"/>
  <c r="AV162" i="31"/>
  <c r="BF162" i="31"/>
  <c r="BB162" i="31"/>
  <c r="AX162" i="31"/>
  <c r="AL162" i="31"/>
  <c r="BE162" i="31"/>
  <c r="AW162" i="31"/>
  <c r="BC162" i="31"/>
  <c r="BA162" i="31"/>
  <c r="AY162" i="31"/>
  <c r="BD158" i="31"/>
  <c r="AZ158" i="31"/>
  <c r="AV158" i="31"/>
  <c r="BF158" i="31"/>
  <c r="BB158" i="31"/>
  <c r="AX158" i="31"/>
  <c r="AL158" i="31"/>
  <c r="BE158" i="31"/>
  <c r="AW158" i="31"/>
  <c r="BC158" i="31"/>
  <c r="BA158" i="31"/>
  <c r="AY158" i="31"/>
  <c r="BD154" i="31"/>
  <c r="AZ154" i="31"/>
  <c r="AV154" i="31"/>
  <c r="BF154" i="31"/>
  <c r="BA154" i="31"/>
  <c r="BE154" i="31"/>
  <c r="AY154" i="31"/>
  <c r="AL154" i="31"/>
  <c r="BC154" i="31"/>
  <c r="AX154" i="31"/>
  <c r="BB154" i="31"/>
  <c r="AW154" i="31"/>
  <c r="BC210" i="31"/>
  <c r="AY210" i="31"/>
  <c r="BF210" i="31"/>
  <c r="BB210" i="31"/>
  <c r="AX210" i="31"/>
  <c r="AL210" i="31"/>
  <c r="BE210" i="31"/>
  <c r="BA210" i="31"/>
  <c r="AW210" i="31"/>
  <c r="AZ210" i="31"/>
  <c r="P210" i="31" s="1"/>
  <c r="AV210" i="31"/>
  <c r="BD210" i="31"/>
  <c r="BC206" i="31"/>
  <c r="AY206" i="31"/>
  <c r="BF206" i="31"/>
  <c r="BB206" i="31"/>
  <c r="AX206" i="31"/>
  <c r="AL206" i="31"/>
  <c r="BE206" i="31"/>
  <c r="BA206" i="31"/>
  <c r="AW206" i="31"/>
  <c r="AZ206" i="31"/>
  <c r="AV206" i="31"/>
  <c r="BD206" i="31"/>
  <c r="BC202" i="31"/>
  <c r="AY202" i="31"/>
  <c r="BE202" i="31"/>
  <c r="BA202" i="31"/>
  <c r="AW202" i="31"/>
  <c r="AZ202" i="31"/>
  <c r="AL202" i="31"/>
  <c r="BF202" i="31"/>
  <c r="AX202" i="31"/>
  <c r="BD202" i="31"/>
  <c r="AV202" i="31"/>
  <c r="BB202" i="31"/>
  <c r="BC221" i="31"/>
  <c r="AY221" i="31"/>
  <c r="BF221" i="31"/>
  <c r="BB221" i="31"/>
  <c r="AX221" i="31"/>
  <c r="AL221" i="31"/>
  <c r="BE221" i="31"/>
  <c r="BA221" i="31"/>
  <c r="AW221" i="31"/>
  <c r="BD221" i="31"/>
  <c r="AZ221" i="31"/>
  <c r="AV221" i="31"/>
  <c r="BF230" i="31"/>
  <c r="BB230" i="31"/>
  <c r="AX230" i="31"/>
  <c r="AL230" i="31"/>
  <c r="BE230" i="31"/>
  <c r="BA230" i="31"/>
  <c r="Q230" i="31" s="1"/>
  <c r="AW230" i="31"/>
  <c r="BD230" i="31"/>
  <c r="AZ230" i="31"/>
  <c r="AV230" i="31"/>
  <c r="M230" i="31" s="1"/>
  <c r="AY230" i="31"/>
  <c r="BC230" i="31"/>
  <c r="BF226" i="31"/>
  <c r="BB226" i="31"/>
  <c r="AX226" i="31"/>
  <c r="AL226" i="31"/>
  <c r="BE226" i="31"/>
  <c r="BA226" i="31"/>
  <c r="Q226" i="31" s="1"/>
  <c r="AW226" i="31"/>
  <c r="BD226" i="31"/>
  <c r="AZ226" i="31"/>
  <c r="AV226" i="31"/>
  <c r="M226" i="31" s="1"/>
  <c r="AY226" i="31"/>
  <c r="BC226" i="31"/>
  <c r="BF222" i="31"/>
  <c r="BB222" i="31"/>
  <c r="AX222" i="31"/>
  <c r="AL222" i="31"/>
  <c r="BE222" i="31"/>
  <c r="BA222" i="31"/>
  <c r="AW222" i="31"/>
  <c r="BD222" i="31"/>
  <c r="AZ222" i="31"/>
  <c r="AV222" i="31"/>
  <c r="AY222" i="31"/>
  <c r="BC222" i="31"/>
  <c r="BF278" i="31"/>
  <c r="BB278" i="31"/>
  <c r="AX278" i="31"/>
  <c r="AL278" i="31"/>
  <c r="BE278" i="31"/>
  <c r="BA278" i="31"/>
  <c r="AW278" i="31"/>
  <c r="BD278" i="31"/>
  <c r="AZ278" i="31"/>
  <c r="AV278" i="31"/>
  <c r="AY278" i="31"/>
  <c r="BC278" i="31"/>
  <c r="BF274" i="31"/>
  <c r="BB274" i="31"/>
  <c r="AX274" i="31"/>
  <c r="AL274" i="31"/>
  <c r="BE274" i="31"/>
  <c r="BA274" i="31"/>
  <c r="AW274" i="31"/>
  <c r="BD274" i="31"/>
  <c r="AZ274" i="31"/>
  <c r="AV274" i="31"/>
  <c r="BC274" i="31"/>
  <c r="AY274" i="31"/>
  <c r="BF270" i="31"/>
  <c r="BB270" i="31"/>
  <c r="AX270" i="31"/>
  <c r="AL270" i="31"/>
  <c r="BE270" i="31"/>
  <c r="BA270" i="31"/>
  <c r="AW270" i="31"/>
  <c r="BD270" i="31"/>
  <c r="AZ270" i="31"/>
  <c r="AV270" i="31"/>
  <c r="BC270" i="31"/>
  <c r="AY270" i="31"/>
  <c r="BC141" i="31"/>
  <c r="AY141" i="31"/>
  <c r="BF141" i="31"/>
  <c r="BB141" i="31"/>
  <c r="AX141" i="31"/>
  <c r="AL141" i="31"/>
  <c r="BE141" i="31"/>
  <c r="BA141" i="31"/>
  <c r="AW141" i="31"/>
  <c r="AV141" i="31"/>
  <c r="BD141" i="31"/>
  <c r="AZ141" i="31"/>
  <c r="BC137" i="31"/>
  <c r="AY137" i="31"/>
  <c r="BF137" i="31"/>
  <c r="BB137" i="31"/>
  <c r="AX137" i="31"/>
  <c r="AL137" i="31"/>
  <c r="BE137" i="31"/>
  <c r="BA137" i="31"/>
  <c r="AW137" i="31"/>
  <c r="AV137" i="31"/>
  <c r="M137" i="31" s="1"/>
  <c r="BD137" i="31"/>
  <c r="AZ137" i="31"/>
  <c r="BC133" i="31"/>
  <c r="AY133" i="31"/>
  <c r="BF133" i="31"/>
  <c r="BB133" i="31"/>
  <c r="AX133" i="31"/>
  <c r="AL133" i="31"/>
  <c r="BE133" i="31"/>
  <c r="BA133" i="31"/>
  <c r="AW133" i="31"/>
  <c r="AV133" i="31"/>
  <c r="BD133" i="31"/>
  <c r="AZ133" i="31"/>
  <c r="AY14" i="34"/>
  <c r="BC14" i="34"/>
  <c r="AV14" i="34"/>
  <c r="AZ14" i="34"/>
  <c r="BD14" i="34"/>
  <c r="AW14" i="34"/>
  <c r="BA14" i="34"/>
  <c r="BE14" i="34"/>
  <c r="AX14" i="34"/>
  <c r="BB14" i="34"/>
  <c r="BF14" i="34"/>
  <c r="AW23" i="34"/>
  <c r="BA23" i="34"/>
  <c r="BE23" i="34"/>
  <c r="AV23" i="34"/>
  <c r="AX23" i="34"/>
  <c r="BB23" i="34"/>
  <c r="BF23" i="34"/>
  <c r="AY23" i="34"/>
  <c r="BC23" i="34"/>
  <c r="AZ23" i="34"/>
  <c r="BD23" i="34"/>
  <c r="AW19" i="34"/>
  <c r="BA19" i="34"/>
  <c r="BE19" i="34"/>
  <c r="AV19" i="34"/>
  <c r="AX19" i="34"/>
  <c r="BB19" i="34"/>
  <c r="BF19" i="34"/>
  <c r="AY19" i="34"/>
  <c r="BC19" i="34"/>
  <c r="AZ19" i="34"/>
  <c r="BD19" i="34"/>
  <c r="AW15" i="34"/>
  <c r="BA15" i="34"/>
  <c r="BE15" i="34"/>
  <c r="AV15" i="34"/>
  <c r="AX15" i="34"/>
  <c r="BB15" i="34"/>
  <c r="BF15" i="34"/>
  <c r="AY15" i="34"/>
  <c r="BC15" i="34"/>
  <c r="AZ15" i="34"/>
  <c r="BD15" i="34"/>
  <c r="BE277" i="34"/>
  <c r="BA277" i="34"/>
  <c r="AW277" i="34"/>
  <c r="BD277" i="34"/>
  <c r="AZ277" i="34"/>
  <c r="AV277" i="34"/>
  <c r="BC277" i="34"/>
  <c r="AY277" i="34"/>
  <c r="AX277" i="34"/>
  <c r="BF277" i="34"/>
  <c r="BB277" i="34"/>
  <c r="AL277" i="34"/>
  <c r="BE273" i="34"/>
  <c r="BA273" i="34"/>
  <c r="AW273" i="34"/>
  <c r="BD273" i="34"/>
  <c r="AZ273" i="34"/>
  <c r="AV273" i="34"/>
  <c r="BC273" i="34"/>
  <c r="AY273" i="34"/>
  <c r="BB273" i="34"/>
  <c r="AL273" i="34"/>
  <c r="AX273" i="34"/>
  <c r="BF273" i="34"/>
  <c r="BE269" i="34"/>
  <c r="BA269" i="34"/>
  <c r="AW269" i="34"/>
  <c r="BD269" i="34"/>
  <c r="AZ269" i="34"/>
  <c r="BC269" i="34"/>
  <c r="AY269" i="34"/>
  <c r="BF269" i="34"/>
  <c r="AL269" i="34"/>
  <c r="BB269" i="34"/>
  <c r="AX269" i="34"/>
  <c r="AV269" i="34"/>
  <c r="BC233" i="34"/>
  <c r="AY233" i="34"/>
  <c r="BE233" i="34"/>
  <c r="BA233" i="34"/>
  <c r="AW233" i="34"/>
  <c r="BD233" i="34"/>
  <c r="AV233" i="34"/>
  <c r="BB233" i="34"/>
  <c r="AL233" i="34"/>
  <c r="AZ233" i="34"/>
  <c r="BF233" i="34"/>
  <c r="AX233" i="34"/>
  <c r="BC229" i="34"/>
  <c r="AY229" i="34"/>
  <c r="BE229" i="34"/>
  <c r="BA229" i="34"/>
  <c r="AW229" i="34"/>
  <c r="AZ229" i="34"/>
  <c r="BF229" i="34"/>
  <c r="AX229" i="34"/>
  <c r="BD229" i="34"/>
  <c r="AV229" i="34"/>
  <c r="BB229" i="34"/>
  <c r="AL229" i="34"/>
  <c r="BE225" i="34"/>
  <c r="BA225" i="34"/>
  <c r="AW225" i="34"/>
  <c r="BD225" i="34"/>
  <c r="AZ225" i="34"/>
  <c r="AV225" i="34"/>
  <c r="BC225" i="34"/>
  <c r="AY225" i="34"/>
  <c r="BB225" i="34"/>
  <c r="AL225" i="34"/>
  <c r="AX225" i="34"/>
  <c r="BF225" i="34"/>
  <c r="BE198" i="34"/>
  <c r="BA198" i="34"/>
  <c r="AW198" i="34"/>
  <c r="BD198" i="34"/>
  <c r="AZ198" i="34"/>
  <c r="AV198" i="34"/>
  <c r="BC198" i="34"/>
  <c r="AY198" i="34"/>
  <c r="BF198" i="34"/>
  <c r="BB198" i="34"/>
  <c r="AL198" i="34"/>
  <c r="AX198" i="34"/>
  <c r="BD207" i="34"/>
  <c r="AZ207" i="34"/>
  <c r="AV207" i="34"/>
  <c r="BC207" i="34"/>
  <c r="AY207" i="34"/>
  <c r="BF207" i="34"/>
  <c r="BB207" i="34"/>
  <c r="AX207" i="34"/>
  <c r="AL207" i="34"/>
  <c r="AW207" i="34"/>
  <c r="BE207" i="34"/>
  <c r="BA207" i="34"/>
  <c r="BD203" i="34"/>
  <c r="AZ203" i="34"/>
  <c r="AV203" i="34"/>
  <c r="BC203" i="34"/>
  <c r="AY203" i="34"/>
  <c r="BF203" i="34"/>
  <c r="BB203" i="34"/>
  <c r="AX203" i="34"/>
  <c r="AL203" i="34"/>
  <c r="BA203" i="34"/>
  <c r="AW203" i="34"/>
  <c r="BE203" i="34"/>
  <c r="BD199" i="34"/>
  <c r="AZ199" i="34"/>
  <c r="AV199" i="34"/>
  <c r="BC199" i="34"/>
  <c r="AY199" i="34"/>
  <c r="BF199" i="34"/>
  <c r="BB199" i="34"/>
  <c r="AX199" i="34"/>
  <c r="AL199" i="34"/>
  <c r="BE199" i="34"/>
  <c r="BA199" i="34"/>
  <c r="AW199" i="34"/>
  <c r="BF163" i="34"/>
  <c r="BB163" i="34"/>
  <c r="AX163" i="34"/>
  <c r="AL163" i="34"/>
  <c r="BE163" i="34"/>
  <c r="BA163" i="34"/>
  <c r="AW163" i="34"/>
  <c r="BD163" i="34"/>
  <c r="AZ163" i="34"/>
  <c r="AV163" i="34"/>
  <c r="BC163" i="34"/>
  <c r="AY163" i="34"/>
  <c r="BF159" i="34"/>
  <c r="BB159" i="34"/>
  <c r="AX159" i="34"/>
  <c r="AL159" i="34"/>
  <c r="BE159" i="34"/>
  <c r="BA159" i="34"/>
  <c r="AW159" i="34"/>
  <c r="BD159" i="34"/>
  <c r="AZ159" i="34"/>
  <c r="AV159" i="34"/>
  <c r="AY159" i="34"/>
  <c r="BC159" i="34"/>
  <c r="BF155" i="34"/>
  <c r="BB155" i="34"/>
  <c r="AX155" i="34"/>
  <c r="AL155" i="34"/>
  <c r="BE155" i="34"/>
  <c r="BA155" i="34"/>
  <c r="AW155" i="34"/>
  <c r="BD155" i="34"/>
  <c r="AZ155" i="34"/>
  <c r="AV155" i="34"/>
  <c r="BC155" i="34"/>
  <c r="AY155" i="34"/>
  <c r="BE141" i="34"/>
  <c r="BA141" i="34"/>
  <c r="AW141" i="34"/>
  <c r="BD141" i="34"/>
  <c r="AZ141" i="34"/>
  <c r="AV141" i="34"/>
  <c r="BC141" i="34"/>
  <c r="AY141" i="34"/>
  <c r="BB141" i="34"/>
  <c r="AL141" i="34"/>
  <c r="AX141" i="34"/>
  <c r="BF141" i="34"/>
  <c r="BE137" i="34"/>
  <c r="BA137" i="34"/>
  <c r="AW137" i="34"/>
  <c r="BD137" i="34"/>
  <c r="AZ137" i="34"/>
  <c r="AV137" i="34"/>
  <c r="BC137" i="34"/>
  <c r="AY137" i="34"/>
  <c r="BF137" i="34"/>
  <c r="BB137" i="34"/>
  <c r="AL137" i="34"/>
  <c r="AX137" i="34"/>
  <c r="BE133" i="34"/>
  <c r="BA133" i="34"/>
  <c r="AW133" i="34"/>
  <c r="BD133" i="34"/>
  <c r="AZ133" i="34"/>
  <c r="AV133" i="34"/>
  <c r="BC133" i="34"/>
  <c r="AY133" i="34"/>
  <c r="AL133" i="34"/>
  <c r="BF133" i="34"/>
  <c r="BB133" i="34"/>
  <c r="AX133" i="34"/>
  <c r="BF106" i="34"/>
  <c r="BB106" i="34"/>
  <c r="AX106" i="34"/>
  <c r="AL106" i="34"/>
  <c r="BE106" i="34"/>
  <c r="BA106" i="34"/>
  <c r="AW106" i="34"/>
  <c r="BD106" i="34"/>
  <c r="AZ106" i="34"/>
  <c r="AV106" i="34"/>
  <c r="BC106" i="34"/>
  <c r="AY106" i="34"/>
  <c r="BE115" i="34"/>
  <c r="BA115" i="34"/>
  <c r="AW115" i="34"/>
  <c r="BD115" i="34"/>
  <c r="AZ115" i="34"/>
  <c r="AV115" i="34"/>
  <c r="BC115" i="34"/>
  <c r="AY115" i="34"/>
  <c r="BF115" i="34"/>
  <c r="BB115" i="34"/>
  <c r="AL115" i="34"/>
  <c r="AX115" i="34"/>
  <c r="BE111" i="34"/>
  <c r="BA111" i="34"/>
  <c r="AW111" i="34"/>
  <c r="BD111" i="34"/>
  <c r="AZ111" i="34"/>
  <c r="AV111" i="34"/>
  <c r="BC111" i="34"/>
  <c r="AY111" i="34"/>
  <c r="BF111" i="34"/>
  <c r="BB111" i="34"/>
  <c r="AL111" i="34"/>
  <c r="AX111" i="34"/>
  <c r="BE107" i="34"/>
  <c r="BA107" i="34"/>
  <c r="AW107" i="34"/>
  <c r="BD107" i="34"/>
  <c r="AZ107" i="34"/>
  <c r="AV107" i="34"/>
  <c r="BC107" i="34"/>
  <c r="AY107" i="34"/>
  <c r="AX107" i="34"/>
  <c r="BF107" i="34"/>
  <c r="AL107" i="34"/>
  <c r="BB107" i="34"/>
  <c r="BC93" i="34"/>
  <c r="AY93" i="34"/>
  <c r="BF93" i="34"/>
  <c r="BB93" i="34"/>
  <c r="AX93" i="34"/>
  <c r="AL93" i="34"/>
  <c r="BE93" i="34"/>
  <c r="BA93" i="34"/>
  <c r="AW93" i="34"/>
  <c r="BD93" i="34"/>
  <c r="AZ93" i="34"/>
  <c r="AV93" i="34"/>
  <c r="BC89" i="34"/>
  <c r="AY89" i="34"/>
  <c r="BF89" i="34"/>
  <c r="BB89" i="34"/>
  <c r="AX89" i="34"/>
  <c r="AL89" i="34"/>
  <c r="BE89" i="34"/>
  <c r="BA89" i="34"/>
  <c r="AW89" i="34"/>
  <c r="BD89" i="34"/>
  <c r="AZ89" i="34"/>
  <c r="AV89" i="34"/>
  <c r="BC85" i="34"/>
  <c r="AY85" i="34"/>
  <c r="BF85" i="34"/>
  <c r="BB85" i="34"/>
  <c r="AX85" i="34"/>
  <c r="AL85" i="34"/>
  <c r="BE85" i="34"/>
  <c r="BA85" i="34"/>
  <c r="AW85" i="34"/>
  <c r="AV85" i="34"/>
  <c r="BD85" i="34"/>
  <c r="AZ85" i="34"/>
  <c r="BF71" i="34"/>
  <c r="BB71" i="34"/>
  <c r="AX71" i="34"/>
  <c r="AL71" i="34"/>
  <c r="BE71" i="34"/>
  <c r="BA71" i="34"/>
  <c r="AW71" i="34"/>
  <c r="BD71" i="34"/>
  <c r="AZ71" i="34"/>
  <c r="AV71" i="34"/>
  <c r="BC71" i="34"/>
  <c r="AY71" i="34"/>
  <c r="BF67" i="34"/>
  <c r="BB67" i="34"/>
  <c r="AX67" i="34"/>
  <c r="AL67" i="34"/>
  <c r="BE67" i="34"/>
  <c r="BA67" i="34"/>
  <c r="AW67" i="34"/>
  <c r="BD67" i="34"/>
  <c r="AZ67" i="34"/>
  <c r="AV67" i="34"/>
  <c r="BC67" i="34"/>
  <c r="AY67" i="34"/>
  <c r="BF63" i="34"/>
  <c r="BB63" i="34"/>
  <c r="AX63" i="34"/>
  <c r="AL63" i="34"/>
  <c r="BE63" i="34"/>
  <c r="BA63" i="34"/>
  <c r="AW63" i="34"/>
  <c r="BD63" i="34"/>
  <c r="AZ63" i="34"/>
  <c r="AV63" i="34"/>
  <c r="BC63" i="34"/>
  <c r="AY63" i="34"/>
  <c r="BC49" i="34"/>
  <c r="AY49" i="34"/>
  <c r="BF49" i="34"/>
  <c r="BB49" i="34"/>
  <c r="AX49" i="34"/>
  <c r="AL49" i="34"/>
  <c r="BE49" i="34"/>
  <c r="BA49" i="34"/>
  <c r="AW49" i="34"/>
  <c r="BD49" i="34"/>
  <c r="AZ49" i="34"/>
  <c r="AV49" i="34"/>
  <c r="BC45" i="34"/>
  <c r="AY45" i="34"/>
  <c r="BF45" i="34"/>
  <c r="BB45" i="34"/>
  <c r="AX45" i="34"/>
  <c r="AL45" i="34"/>
  <c r="BE45" i="34"/>
  <c r="BA45" i="34"/>
  <c r="AW45" i="34"/>
  <c r="AV45" i="34"/>
  <c r="BD45" i="34"/>
  <c r="AZ45" i="34"/>
  <c r="BC41" i="34"/>
  <c r="AY41" i="34"/>
  <c r="BF41" i="34"/>
  <c r="BB41" i="34"/>
  <c r="AX41" i="34"/>
  <c r="AL41" i="34"/>
  <c r="BE41" i="34"/>
  <c r="BA41" i="34"/>
  <c r="AW41" i="34"/>
  <c r="AZ41" i="34"/>
  <c r="AV41" i="34"/>
  <c r="BD41" i="34"/>
  <c r="BE45" i="31"/>
  <c r="BA45" i="31"/>
  <c r="Q45" i="31" s="1"/>
  <c r="AW45" i="31"/>
  <c r="BD45" i="31"/>
  <c r="AZ45" i="31"/>
  <c r="AV45" i="31"/>
  <c r="N45" i="31" s="1"/>
  <c r="BC45" i="31"/>
  <c r="AY45" i="31"/>
  <c r="AX45" i="31"/>
  <c r="BF45" i="31"/>
  <c r="AL45" i="31"/>
  <c r="BB45" i="31"/>
  <c r="BE94" i="31"/>
  <c r="BA94" i="31"/>
  <c r="AW94" i="31"/>
  <c r="BD94" i="31"/>
  <c r="AZ94" i="31"/>
  <c r="AV94" i="31"/>
  <c r="BC94" i="31"/>
  <c r="AY94" i="31"/>
  <c r="BF94" i="31"/>
  <c r="BB94" i="31"/>
  <c r="AL94" i="31"/>
  <c r="AX94" i="31"/>
  <c r="BD110" i="31"/>
  <c r="AZ110" i="31"/>
  <c r="AV110" i="31"/>
  <c r="BC110" i="31"/>
  <c r="AY110" i="31"/>
  <c r="BF110" i="31"/>
  <c r="BB110" i="31"/>
  <c r="AX110" i="31"/>
  <c r="AL110" i="31"/>
  <c r="BE110" i="31"/>
  <c r="BA110" i="31"/>
  <c r="AW110" i="31"/>
  <c r="BE152" i="31"/>
  <c r="BA152" i="31"/>
  <c r="AW152" i="31"/>
  <c r="BD152" i="31"/>
  <c r="AZ152" i="31"/>
  <c r="AV152" i="31"/>
  <c r="P152" i="31" s="1"/>
  <c r="BC152" i="31"/>
  <c r="AY152" i="31"/>
  <c r="BB152" i="31"/>
  <c r="AX152" i="31"/>
  <c r="AX149" i="31" s="1"/>
  <c r="AL152" i="31"/>
  <c r="BF152" i="31"/>
  <c r="BF149" i="31" s="1"/>
  <c r="BC233" i="31"/>
  <c r="AY233" i="31"/>
  <c r="BF233" i="31"/>
  <c r="BB233" i="31"/>
  <c r="AX233" i="31"/>
  <c r="AL233" i="31"/>
  <c r="BE233" i="31"/>
  <c r="BA233" i="31"/>
  <c r="AW233" i="31"/>
  <c r="BD233" i="31"/>
  <c r="AZ233" i="31"/>
  <c r="AV233" i="31"/>
  <c r="BC269" i="31"/>
  <c r="AY269" i="31"/>
  <c r="BF269" i="31"/>
  <c r="BB269" i="31"/>
  <c r="AX269" i="31"/>
  <c r="AL269" i="31"/>
  <c r="BE269" i="31"/>
  <c r="BA269" i="31"/>
  <c r="AW269" i="31"/>
  <c r="AV269" i="31"/>
  <c r="BD269" i="31"/>
  <c r="AZ269" i="31"/>
  <c r="BC162" i="34"/>
  <c r="AY162" i="34"/>
  <c r="BF162" i="34"/>
  <c r="BB162" i="34"/>
  <c r="AX162" i="34"/>
  <c r="AL162" i="34"/>
  <c r="BE162" i="34"/>
  <c r="BA162" i="34"/>
  <c r="AW162" i="34"/>
  <c r="AZ162" i="34"/>
  <c r="AV162" i="34"/>
  <c r="BD162" i="34"/>
  <c r="BC158" i="34"/>
  <c r="AY158" i="34"/>
  <c r="BF158" i="34"/>
  <c r="BB158" i="34"/>
  <c r="AX158" i="34"/>
  <c r="AL158" i="34"/>
  <c r="BE158" i="34"/>
  <c r="BA158" i="34"/>
  <c r="AW158" i="34"/>
  <c r="BD158" i="34"/>
  <c r="AZ158" i="34"/>
  <c r="AV158" i="34"/>
  <c r="BC154" i="34"/>
  <c r="AY154" i="34"/>
  <c r="BF154" i="34"/>
  <c r="BB154" i="34"/>
  <c r="AX154" i="34"/>
  <c r="AL154" i="34"/>
  <c r="BE154" i="34"/>
  <c r="BA154" i="34"/>
  <c r="AW154" i="34"/>
  <c r="BD154" i="34"/>
  <c r="AZ154" i="34"/>
  <c r="AV154" i="34"/>
  <c r="BF140" i="34"/>
  <c r="BB140" i="34"/>
  <c r="AX140" i="34"/>
  <c r="AL140" i="34"/>
  <c r="BE140" i="34"/>
  <c r="BA140" i="34"/>
  <c r="AW140" i="34"/>
  <c r="BD140" i="34"/>
  <c r="AZ140" i="34"/>
  <c r="AV140" i="34"/>
  <c r="BC140" i="34"/>
  <c r="AY140" i="34"/>
  <c r="BF136" i="34"/>
  <c r="BB136" i="34"/>
  <c r="AX136" i="34"/>
  <c r="AL136" i="34"/>
  <c r="BE136" i="34"/>
  <c r="BA136" i="34"/>
  <c r="AW136" i="34"/>
  <c r="BD136" i="34"/>
  <c r="AZ136" i="34"/>
  <c r="AV136" i="34"/>
  <c r="BC136" i="34"/>
  <c r="AY136" i="34"/>
  <c r="BE132" i="34"/>
  <c r="BA132" i="34"/>
  <c r="AW132" i="34"/>
  <c r="BD132" i="34"/>
  <c r="AZ132" i="34"/>
  <c r="AV132" i="34"/>
  <c r="AY132" i="34"/>
  <c r="BF132" i="34"/>
  <c r="AX132" i="34"/>
  <c r="BC132" i="34"/>
  <c r="BB132" i="34"/>
  <c r="AL132" i="34"/>
  <c r="BF118" i="34"/>
  <c r="BB118" i="34"/>
  <c r="AX118" i="34"/>
  <c r="AL118" i="34"/>
  <c r="BE118" i="34"/>
  <c r="BA118" i="34"/>
  <c r="AW118" i="34"/>
  <c r="BD118" i="34"/>
  <c r="AZ118" i="34"/>
  <c r="AV118" i="34"/>
  <c r="BC118" i="34"/>
  <c r="AY118" i="34"/>
  <c r="BF114" i="34"/>
  <c r="BB114" i="34"/>
  <c r="AX114" i="34"/>
  <c r="AL114" i="34"/>
  <c r="BE114" i="34"/>
  <c r="BA114" i="34"/>
  <c r="AW114" i="34"/>
  <c r="BD114" i="34"/>
  <c r="AZ114" i="34"/>
  <c r="AV114" i="34"/>
  <c r="BC114" i="34"/>
  <c r="AY114" i="34"/>
  <c r="BF110" i="34"/>
  <c r="BB110" i="34"/>
  <c r="AX110" i="34"/>
  <c r="AL110" i="34"/>
  <c r="BE110" i="34"/>
  <c r="BA110" i="34"/>
  <c r="AW110" i="34"/>
  <c r="BD110" i="34"/>
  <c r="AZ110" i="34"/>
  <c r="AV110" i="34"/>
  <c r="AY110" i="34"/>
  <c r="BC110" i="34"/>
  <c r="BE83" i="34"/>
  <c r="BA83" i="34"/>
  <c r="AW83" i="34"/>
  <c r="BD83" i="34"/>
  <c r="AZ83" i="34"/>
  <c r="AV83" i="34"/>
  <c r="BC83" i="34"/>
  <c r="AY83" i="34"/>
  <c r="BF83" i="34"/>
  <c r="BB83" i="34"/>
  <c r="AL83" i="34"/>
  <c r="AX83" i="34"/>
  <c r="BD92" i="34"/>
  <c r="AZ92" i="34"/>
  <c r="AV92" i="34"/>
  <c r="BC92" i="34"/>
  <c r="AY92" i="34"/>
  <c r="BF92" i="34"/>
  <c r="BB92" i="34"/>
  <c r="AX92" i="34"/>
  <c r="AL92" i="34"/>
  <c r="BE92" i="34"/>
  <c r="BA92" i="34"/>
  <c r="AW92" i="34"/>
  <c r="BD88" i="34"/>
  <c r="AZ88" i="34"/>
  <c r="AV88" i="34"/>
  <c r="BC88" i="34"/>
  <c r="AY88" i="34"/>
  <c r="BF88" i="34"/>
  <c r="BB88" i="34"/>
  <c r="AX88" i="34"/>
  <c r="AL88" i="34"/>
  <c r="AW88" i="34"/>
  <c r="BE88" i="34"/>
  <c r="BA88" i="34"/>
  <c r="BD84" i="34"/>
  <c r="AZ84" i="34"/>
  <c r="AV84" i="34"/>
  <c r="BC84" i="34"/>
  <c r="AY84" i="34"/>
  <c r="BF84" i="34"/>
  <c r="BB84" i="34"/>
  <c r="AX84" i="34"/>
  <c r="AL84" i="34"/>
  <c r="BA84" i="34"/>
  <c r="AW84" i="34"/>
  <c r="BE84" i="34"/>
  <c r="BC70" i="34"/>
  <c r="AY70" i="34"/>
  <c r="BF70" i="34"/>
  <c r="BB70" i="34"/>
  <c r="AX70" i="34"/>
  <c r="AL70" i="34"/>
  <c r="BE70" i="34"/>
  <c r="BA70" i="34"/>
  <c r="AW70" i="34"/>
  <c r="BD70" i="34"/>
  <c r="AZ70" i="34"/>
  <c r="AV70" i="34"/>
  <c r="BC66" i="34"/>
  <c r="AY66" i="34"/>
  <c r="BF66" i="34"/>
  <c r="BB66" i="34"/>
  <c r="AX66" i="34"/>
  <c r="AL66" i="34"/>
  <c r="BE66" i="34"/>
  <c r="BA66" i="34"/>
  <c r="AW66" i="34"/>
  <c r="AV66" i="34"/>
  <c r="BD66" i="34"/>
  <c r="AZ66" i="34"/>
  <c r="BC62" i="34"/>
  <c r="AY62" i="34"/>
  <c r="BF62" i="34"/>
  <c r="BB62" i="34"/>
  <c r="AX62" i="34"/>
  <c r="AL62" i="34"/>
  <c r="BE62" i="34"/>
  <c r="BA62" i="34"/>
  <c r="AW62" i="34"/>
  <c r="AZ62" i="34"/>
  <c r="AV62" i="34"/>
  <c r="BD62" i="34"/>
  <c r="BD48" i="34"/>
  <c r="AZ48" i="34"/>
  <c r="AV48" i="34"/>
  <c r="BC48" i="34"/>
  <c r="AY48" i="34"/>
  <c r="BF48" i="34"/>
  <c r="BB48" i="34"/>
  <c r="AX48" i="34"/>
  <c r="AL48" i="34"/>
  <c r="AW48" i="34"/>
  <c r="BE48" i="34"/>
  <c r="BA48" i="34"/>
  <c r="BD44" i="34"/>
  <c r="AZ44" i="34"/>
  <c r="AV44" i="34"/>
  <c r="BC44" i="34"/>
  <c r="AY44" i="34"/>
  <c r="BF44" i="34"/>
  <c r="BB44" i="34"/>
  <c r="AX44" i="34"/>
  <c r="AL44" i="34"/>
  <c r="BA44" i="34"/>
  <c r="AW44" i="34"/>
  <c r="BE44" i="34"/>
  <c r="BD40" i="34"/>
  <c r="AZ40" i="34"/>
  <c r="AV40" i="34"/>
  <c r="BC40" i="34"/>
  <c r="AY40" i="34"/>
  <c r="BF40" i="34"/>
  <c r="BB40" i="34"/>
  <c r="AX40" i="34"/>
  <c r="AL40" i="34"/>
  <c r="BE40" i="34"/>
  <c r="BA40" i="34"/>
  <c r="AW40" i="34"/>
  <c r="BE256" i="31"/>
  <c r="BA256" i="31"/>
  <c r="AW256" i="31"/>
  <c r="BD256" i="31"/>
  <c r="AZ256" i="31"/>
  <c r="AV256" i="31"/>
  <c r="BC256" i="31"/>
  <c r="AY256" i="31"/>
  <c r="BF256" i="31"/>
  <c r="BB256" i="31"/>
  <c r="AX256" i="31"/>
  <c r="AL256" i="31"/>
  <c r="BE252" i="31"/>
  <c r="BA252" i="31"/>
  <c r="AW252" i="31"/>
  <c r="BD252" i="31"/>
  <c r="AZ252" i="31"/>
  <c r="AV252" i="31"/>
  <c r="BC252" i="31"/>
  <c r="AY252" i="31"/>
  <c r="BF252" i="31"/>
  <c r="BB252" i="31"/>
  <c r="AX252" i="31"/>
  <c r="AL252" i="31"/>
  <c r="BE248" i="31"/>
  <c r="BA248" i="31"/>
  <c r="AW248" i="31"/>
  <c r="BD248" i="31"/>
  <c r="AZ248" i="31"/>
  <c r="AV248" i="31"/>
  <c r="BC248" i="31"/>
  <c r="AY248" i="31"/>
  <c r="BF248" i="31"/>
  <c r="BB248" i="31"/>
  <c r="AX248" i="31"/>
  <c r="AL248" i="31"/>
  <c r="BF244" i="34"/>
  <c r="BB244" i="34"/>
  <c r="AX244" i="34"/>
  <c r="AL244" i="34"/>
  <c r="BE244" i="34"/>
  <c r="BA244" i="34"/>
  <c r="AW244" i="34"/>
  <c r="BD244" i="34"/>
  <c r="AZ244" i="34"/>
  <c r="AV244" i="34"/>
  <c r="BC244" i="34"/>
  <c r="AY244" i="34"/>
  <c r="BE253" i="34"/>
  <c r="BA253" i="34"/>
  <c r="AW253" i="34"/>
  <c r="BD253" i="34"/>
  <c r="AZ253" i="34"/>
  <c r="AV253" i="34"/>
  <c r="BC253" i="34"/>
  <c r="AY253" i="34"/>
  <c r="BF253" i="34"/>
  <c r="BB253" i="34"/>
  <c r="AX253" i="34"/>
  <c r="AL253" i="34"/>
  <c r="BE249" i="34"/>
  <c r="BA249" i="34"/>
  <c r="AW249" i="34"/>
  <c r="BD249" i="34"/>
  <c r="AZ249" i="34"/>
  <c r="AV249" i="34"/>
  <c r="BC249" i="34"/>
  <c r="AY249" i="34"/>
  <c r="BF249" i="34"/>
  <c r="BB249" i="34"/>
  <c r="AX249" i="34"/>
  <c r="AL249" i="34"/>
  <c r="BE245" i="34"/>
  <c r="BA245" i="34"/>
  <c r="AW245" i="34"/>
  <c r="BD245" i="34"/>
  <c r="AZ245" i="34"/>
  <c r="AV245" i="34"/>
  <c r="BC245" i="34"/>
  <c r="AY245" i="34"/>
  <c r="BF245" i="34"/>
  <c r="BB245" i="34"/>
  <c r="AX245" i="34"/>
  <c r="AL245" i="34"/>
  <c r="BF255" i="31"/>
  <c r="BB255" i="31"/>
  <c r="AX255" i="31"/>
  <c r="AL255" i="31"/>
  <c r="BE255" i="31"/>
  <c r="BA255" i="31"/>
  <c r="Q255" i="31" s="1"/>
  <c r="AW255" i="31"/>
  <c r="BD255" i="31"/>
  <c r="AZ255" i="31"/>
  <c r="AV255" i="31"/>
  <c r="M255" i="31" s="1"/>
  <c r="BC255" i="31"/>
  <c r="AY255" i="31"/>
  <c r="BF251" i="31"/>
  <c r="BB251" i="31"/>
  <c r="AX251" i="31"/>
  <c r="AL251" i="31"/>
  <c r="BE251" i="31"/>
  <c r="BA251" i="31"/>
  <c r="Q251" i="31" s="1"/>
  <c r="AW251" i="31"/>
  <c r="BD251" i="31"/>
  <c r="AZ251" i="31"/>
  <c r="AV251" i="31"/>
  <c r="BC251" i="31"/>
  <c r="AY251" i="31"/>
  <c r="BF247" i="31"/>
  <c r="BB247" i="31"/>
  <c r="AX247" i="31"/>
  <c r="AL247" i="31"/>
  <c r="BE247" i="31"/>
  <c r="BA247" i="31"/>
  <c r="Q247" i="31" s="1"/>
  <c r="AW247" i="31"/>
  <c r="BD247" i="31"/>
  <c r="AZ247" i="31"/>
  <c r="AV247" i="31"/>
  <c r="BC247" i="31"/>
  <c r="AY247" i="31"/>
  <c r="BF256" i="34"/>
  <c r="BB256" i="34"/>
  <c r="AX256" i="34"/>
  <c r="AL256" i="34"/>
  <c r="BE256" i="34"/>
  <c r="BA256" i="34"/>
  <c r="AW256" i="34"/>
  <c r="BD256" i="34"/>
  <c r="AZ256" i="34"/>
  <c r="AV256" i="34"/>
  <c r="BC256" i="34"/>
  <c r="AY256" i="34"/>
  <c r="BF252" i="34"/>
  <c r="BB252" i="34"/>
  <c r="AX252" i="34"/>
  <c r="AL252" i="34"/>
  <c r="BE252" i="34"/>
  <c r="BA252" i="34"/>
  <c r="AW252" i="34"/>
  <c r="BD252" i="34"/>
  <c r="AZ252" i="34"/>
  <c r="AV252" i="34"/>
  <c r="BC252" i="34"/>
  <c r="AY252" i="34"/>
  <c r="BF248" i="34"/>
  <c r="BB248" i="34"/>
  <c r="AX248" i="34"/>
  <c r="AL248" i="34"/>
  <c r="BE248" i="34"/>
  <c r="BA248" i="34"/>
  <c r="AW248" i="34"/>
  <c r="BD248" i="34"/>
  <c r="AZ248" i="34"/>
  <c r="AV248" i="34"/>
  <c r="BC248" i="34"/>
  <c r="AY248" i="34"/>
  <c r="BC254" i="31"/>
  <c r="AY254" i="31"/>
  <c r="BF254" i="31"/>
  <c r="BB254" i="31"/>
  <c r="AX254" i="31"/>
  <c r="AL254" i="31"/>
  <c r="BE254" i="31"/>
  <c r="BA254" i="31"/>
  <c r="AW254" i="31"/>
  <c r="BD254" i="31"/>
  <c r="AZ254" i="31"/>
  <c r="AV254" i="31"/>
  <c r="BC250" i="31"/>
  <c r="AY250" i="31"/>
  <c r="BF250" i="31"/>
  <c r="BB250" i="31"/>
  <c r="AX250" i="31"/>
  <c r="AL250" i="31"/>
  <c r="BE250" i="31"/>
  <c r="BA250" i="31"/>
  <c r="AW250" i="31"/>
  <c r="BD250" i="31"/>
  <c r="AZ250" i="31"/>
  <c r="AV250" i="31"/>
  <c r="BC246" i="31"/>
  <c r="AY246" i="31"/>
  <c r="BF246" i="31"/>
  <c r="BB246" i="31"/>
  <c r="AX246" i="31"/>
  <c r="AL246" i="31"/>
  <c r="BE246" i="31"/>
  <c r="BA246" i="31"/>
  <c r="AW246" i="31"/>
  <c r="BD246" i="31"/>
  <c r="AZ246" i="31"/>
  <c r="AV246" i="31"/>
  <c r="BC255" i="34"/>
  <c r="AY255" i="34"/>
  <c r="BF255" i="34"/>
  <c r="BB255" i="34"/>
  <c r="AX255" i="34"/>
  <c r="AL255" i="34"/>
  <c r="BE255" i="34"/>
  <c r="BA255" i="34"/>
  <c r="AW255" i="34"/>
  <c r="BD255" i="34"/>
  <c r="AZ255" i="34"/>
  <c r="AV255" i="34"/>
  <c r="BC251" i="34"/>
  <c r="AY251" i="34"/>
  <c r="BF251" i="34"/>
  <c r="BB251" i="34"/>
  <c r="AX251" i="34"/>
  <c r="AL251" i="34"/>
  <c r="BE251" i="34"/>
  <c r="BA251" i="34"/>
  <c r="AW251" i="34"/>
  <c r="BD251" i="34"/>
  <c r="AZ251" i="34"/>
  <c r="AV251" i="34"/>
  <c r="BC247" i="34"/>
  <c r="AY247" i="34"/>
  <c r="BF247" i="34"/>
  <c r="BB247" i="34"/>
  <c r="AX247" i="34"/>
  <c r="AL247" i="34"/>
  <c r="BE247" i="34"/>
  <c r="BA247" i="34"/>
  <c r="AW247" i="34"/>
  <c r="BD247" i="34"/>
  <c r="AZ247" i="34"/>
  <c r="AV247" i="34"/>
  <c r="BE244" i="31"/>
  <c r="BA244" i="31"/>
  <c r="AW244" i="31"/>
  <c r="BD244" i="31"/>
  <c r="AZ244" i="31"/>
  <c r="AV244" i="31"/>
  <c r="BC244" i="31"/>
  <c r="AY244" i="31"/>
  <c r="BF244" i="31"/>
  <c r="BB244" i="31"/>
  <c r="AX244" i="31"/>
  <c r="AL244" i="31"/>
  <c r="BD253" i="31"/>
  <c r="AZ253" i="31"/>
  <c r="AV253" i="31"/>
  <c r="BC253" i="31"/>
  <c r="AY253" i="31"/>
  <c r="BF253" i="31"/>
  <c r="BB253" i="31"/>
  <c r="AX253" i="31"/>
  <c r="AL253" i="31"/>
  <c r="BE253" i="31"/>
  <c r="BA253" i="31"/>
  <c r="AW253" i="31"/>
  <c r="BD249" i="31"/>
  <c r="AZ249" i="31"/>
  <c r="AV249" i="31"/>
  <c r="BC249" i="31"/>
  <c r="AY249" i="31"/>
  <c r="BF249" i="31"/>
  <c r="BB249" i="31"/>
  <c r="AX249" i="31"/>
  <c r="AL249" i="31"/>
  <c r="BE249" i="31"/>
  <c r="BA249" i="31"/>
  <c r="AW249" i="31"/>
  <c r="BD245" i="31"/>
  <c r="AZ245" i="31"/>
  <c r="P245" i="31" s="1"/>
  <c r="AV245" i="31"/>
  <c r="BC245" i="31"/>
  <c r="AY245" i="31"/>
  <c r="BF245" i="31"/>
  <c r="BF241" i="31" s="1"/>
  <c r="BB245" i="31"/>
  <c r="AX245" i="31"/>
  <c r="AL245" i="31"/>
  <c r="BE245" i="31"/>
  <c r="BA245" i="31"/>
  <c r="AW245" i="31"/>
  <c r="BD254" i="34"/>
  <c r="AZ254" i="34"/>
  <c r="AV254" i="34"/>
  <c r="BC254" i="34"/>
  <c r="AY254" i="34"/>
  <c r="BF254" i="34"/>
  <c r="BB254" i="34"/>
  <c r="AX254" i="34"/>
  <c r="AL254" i="34"/>
  <c r="BE254" i="34"/>
  <c r="BA254" i="34"/>
  <c r="AW254" i="34"/>
  <c r="BD250" i="34"/>
  <c r="AZ250" i="34"/>
  <c r="AV250" i="34"/>
  <c r="BC250" i="34"/>
  <c r="AY250" i="34"/>
  <c r="BF250" i="34"/>
  <c r="BB250" i="34"/>
  <c r="AX250" i="34"/>
  <c r="AL250" i="34"/>
  <c r="BE250" i="34"/>
  <c r="BA250" i="34"/>
  <c r="AW250" i="34"/>
  <c r="BD246" i="34"/>
  <c r="AZ246" i="34"/>
  <c r="AV246" i="34"/>
  <c r="BC246" i="34"/>
  <c r="AY246" i="34"/>
  <c r="BF246" i="34"/>
  <c r="BB246" i="34"/>
  <c r="AX246" i="34"/>
  <c r="AL246" i="34"/>
  <c r="BE246" i="34"/>
  <c r="BA246" i="34"/>
  <c r="AW246" i="34"/>
  <c r="BF175" i="31"/>
  <c r="BB175" i="31"/>
  <c r="AX175" i="31"/>
  <c r="AL175" i="31"/>
  <c r="BE175" i="31"/>
  <c r="BA175" i="31"/>
  <c r="Q175" i="31" s="1"/>
  <c r="AW175" i="31"/>
  <c r="BD175" i="31"/>
  <c r="AZ175" i="31"/>
  <c r="AV175" i="31"/>
  <c r="M175" i="31" s="1"/>
  <c r="BC175" i="31"/>
  <c r="AY175" i="31"/>
  <c r="BD184" i="31"/>
  <c r="AZ184" i="31"/>
  <c r="AV184" i="31"/>
  <c r="BB184" i="31"/>
  <c r="AW184" i="31"/>
  <c r="AL184" i="31"/>
  <c r="BF184" i="31"/>
  <c r="BA184" i="31"/>
  <c r="BE184" i="31"/>
  <c r="AY184" i="31"/>
  <c r="AX184" i="31"/>
  <c r="BC184" i="31"/>
  <c r="BE180" i="31"/>
  <c r="BA180" i="31"/>
  <c r="Q180" i="31" s="1"/>
  <c r="AW180" i="31"/>
  <c r="BD180" i="31"/>
  <c r="AZ180" i="31"/>
  <c r="AV180" i="31"/>
  <c r="BC180" i="31"/>
  <c r="AY180" i="31"/>
  <c r="BF180" i="31"/>
  <c r="BB180" i="31"/>
  <c r="AX180" i="31"/>
  <c r="AL180" i="31"/>
  <c r="BE176" i="31"/>
  <c r="BA176" i="31"/>
  <c r="AW176" i="31"/>
  <c r="BD176" i="31"/>
  <c r="AZ176" i="31"/>
  <c r="AV176" i="31"/>
  <c r="BC176" i="31"/>
  <c r="AY176" i="31"/>
  <c r="BF176" i="31"/>
  <c r="BB176" i="31"/>
  <c r="AX176" i="31"/>
  <c r="AL176" i="31"/>
  <c r="BF187" i="34"/>
  <c r="BB187" i="34"/>
  <c r="AX187" i="34"/>
  <c r="AL187" i="34"/>
  <c r="BE187" i="34"/>
  <c r="BA187" i="34"/>
  <c r="AW187" i="34"/>
  <c r="BD187" i="34"/>
  <c r="AZ187" i="34"/>
  <c r="AV187" i="34"/>
  <c r="AY187" i="34"/>
  <c r="BC187" i="34"/>
  <c r="BF183" i="34"/>
  <c r="BB183" i="34"/>
  <c r="AX183" i="34"/>
  <c r="AL183" i="34"/>
  <c r="BE183" i="34"/>
  <c r="BA183" i="34"/>
  <c r="AW183" i="34"/>
  <c r="BD183" i="34"/>
  <c r="AZ183" i="34"/>
  <c r="AV183" i="34"/>
  <c r="BC183" i="34"/>
  <c r="AY183" i="34"/>
  <c r="BF179" i="34"/>
  <c r="BB179" i="34"/>
  <c r="AX179" i="34"/>
  <c r="AL179" i="34"/>
  <c r="BE179" i="34"/>
  <c r="BA179" i="34"/>
  <c r="AW179" i="34"/>
  <c r="BD179" i="34"/>
  <c r="AZ179" i="34"/>
  <c r="AV179" i="34"/>
  <c r="BC179" i="34"/>
  <c r="AY179" i="34"/>
  <c r="BE187" i="31"/>
  <c r="BA187" i="31"/>
  <c r="AW187" i="31"/>
  <c r="BD187" i="31"/>
  <c r="AZ187" i="31"/>
  <c r="AV187" i="31"/>
  <c r="AY187" i="31"/>
  <c r="BF187" i="31"/>
  <c r="AX187" i="31"/>
  <c r="BC187" i="31"/>
  <c r="BB187" i="31"/>
  <c r="AL187" i="31"/>
  <c r="BE183" i="31"/>
  <c r="BA183" i="31"/>
  <c r="Q183" i="31" s="1"/>
  <c r="AW183" i="31"/>
  <c r="BB183" i="31"/>
  <c r="AV183" i="31"/>
  <c r="AL183" i="31"/>
  <c r="BF183" i="31"/>
  <c r="AZ183" i="31"/>
  <c r="BD183" i="31"/>
  <c r="AY183" i="31"/>
  <c r="BC183" i="31"/>
  <c r="AX183" i="31"/>
  <c r="BF179" i="31"/>
  <c r="BB179" i="31"/>
  <c r="AX179" i="31"/>
  <c r="AL179" i="31"/>
  <c r="BE179" i="31"/>
  <c r="BA179" i="31"/>
  <c r="Q179" i="31" s="1"/>
  <c r="AW179" i="31"/>
  <c r="BD179" i="31"/>
  <c r="AZ179" i="31"/>
  <c r="AV179" i="31"/>
  <c r="BC179" i="31"/>
  <c r="AY179" i="31"/>
  <c r="BC186" i="34"/>
  <c r="AY186" i="34"/>
  <c r="BF186" i="34"/>
  <c r="BB186" i="34"/>
  <c r="AX186" i="34"/>
  <c r="AL186" i="34"/>
  <c r="BE186" i="34"/>
  <c r="BA186" i="34"/>
  <c r="AW186" i="34"/>
  <c r="BD186" i="34"/>
  <c r="AZ186" i="34"/>
  <c r="AV186" i="34"/>
  <c r="BC182" i="34"/>
  <c r="AY182" i="34"/>
  <c r="BF182" i="34"/>
  <c r="BB182" i="34"/>
  <c r="AX182" i="34"/>
  <c r="AL182" i="34"/>
  <c r="BE182" i="34"/>
  <c r="BA182" i="34"/>
  <c r="AW182" i="34"/>
  <c r="BD182" i="34"/>
  <c r="AZ182" i="34"/>
  <c r="AV182" i="34"/>
  <c r="BC178" i="34"/>
  <c r="AY178" i="34"/>
  <c r="BF178" i="34"/>
  <c r="BB178" i="34"/>
  <c r="AX178" i="34"/>
  <c r="AL178" i="34"/>
  <c r="BE178" i="34"/>
  <c r="BA178" i="34"/>
  <c r="AW178" i="34"/>
  <c r="AV178" i="34"/>
  <c r="BD178" i="34"/>
  <c r="AZ178" i="34"/>
  <c r="BF186" i="31"/>
  <c r="BB186" i="31"/>
  <c r="AX186" i="31"/>
  <c r="N186" i="31" s="1"/>
  <c r="AL186" i="31"/>
  <c r="BE186" i="31"/>
  <c r="BA186" i="31"/>
  <c r="Q186" i="31" s="1"/>
  <c r="AW186" i="31"/>
  <c r="BD186" i="31"/>
  <c r="AV186" i="31"/>
  <c r="BC186" i="31"/>
  <c r="AZ186" i="31"/>
  <c r="AY186" i="31"/>
  <c r="BC182" i="31"/>
  <c r="AY182" i="31"/>
  <c r="BF182" i="31"/>
  <c r="BB182" i="31"/>
  <c r="AX182" i="31"/>
  <c r="AL182" i="31"/>
  <c r="BE182" i="31"/>
  <c r="BA182" i="31"/>
  <c r="AW182" i="31"/>
  <c r="BD182" i="31"/>
  <c r="AZ182" i="31"/>
  <c r="AV182" i="31"/>
  <c r="BC178" i="31"/>
  <c r="AY178" i="31"/>
  <c r="BF178" i="31"/>
  <c r="BB178" i="31"/>
  <c r="AX178" i="31"/>
  <c r="AL178" i="31"/>
  <c r="BE178" i="31"/>
  <c r="BA178" i="31"/>
  <c r="AW178" i="31"/>
  <c r="BD178" i="31"/>
  <c r="AZ178" i="31"/>
  <c r="AV178" i="31"/>
  <c r="BD185" i="34"/>
  <c r="AZ185" i="34"/>
  <c r="AV185" i="34"/>
  <c r="BC185" i="34"/>
  <c r="AY185" i="34"/>
  <c r="BF185" i="34"/>
  <c r="BB185" i="34"/>
  <c r="AX185" i="34"/>
  <c r="AL185" i="34"/>
  <c r="BE185" i="34"/>
  <c r="BA185" i="34"/>
  <c r="AW185" i="34"/>
  <c r="BD181" i="34"/>
  <c r="AZ181" i="34"/>
  <c r="AV181" i="34"/>
  <c r="BC181" i="34"/>
  <c r="AY181" i="34"/>
  <c r="BF181" i="34"/>
  <c r="BB181" i="34"/>
  <c r="AX181" i="34"/>
  <c r="AL181" i="34"/>
  <c r="AW181" i="34"/>
  <c r="BE181" i="34"/>
  <c r="BA181" i="34"/>
  <c r="BD177" i="34"/>
  <c r="AZ177" i="34"/>
  <c r="AV177" i="34"/>
  <c r="BC177" i="34"/>
  <c r="AY177" i="34"/>
  <c r="BF177" i="34"/>
  <c r="BB177" i="34"/>
  <c r="AX177" i="34"/>
  <c r="AL177" i="34"/>
  <c r="BA177" i="34"/>
  <c r="AW177" i="34"/>
  <c r="BE177" i="34"/>
  <c r="BC185" i="31"/>
  <c r="AY185" i="31"/>
  <c r="BF185" i="31"/>
  <c r="BB185" i="31"/>
  <c r="AX185" i="31"/>
  <c r="AL185" i="31"/>
  <c r="BA185" i="31"/>
  <c r="AZ185" i="31"/>
  <c r="BE185" i="31"/>
  <c r="AW185" i="31"/>
  <c r="AV185" i="31"/>
  <c r="BD185" i="31"/>
  <c r="BD181" i="31"/>
  <c r="AZ181" i="31"/>
  <c r="AV181" i="31"/>
  <c r="BC181" i="31"/>
  <c r="AY181" i="31"/>
  <c r="BF181" i="31"/>
  <c r="BB181" i="31"/>
  <c r="AX181" i="31"/>
  <c r="AL181" i="31"/>
  <c r="BA181" i="31"/>
  <c r="Q181" i="31" s="1"/>
  <c r="AW181" i="31"/>
  <c r="BE181" i="31"/>
  <c r="BD177" i="31"/>
  <c r="AZ177" i="31"/>
  <c r="AV177" i="31"/>
  <c r="BC177" i="31"/>
  <c r="AY177" i="31"/>
  <c r="BF177" i="31"/>
  <c r="BB177" i="31"/>
  <c r="AX177" i="31"/>
  <c r="AL177" i="31"/>
  <c r="BA177" i="31"/>
  <c r="Q177" i="31" s="1"/>
  <c r="AW177" i="31"/>
  <c r="BE177" i="31"/>
  <c r="BF175" i="34"/>
  <c r="BB175" i="34"/>
  <c r="AX175" i="34"/>
  <c r="AL175" i="34"/>
  <c r="BE175" i="34"/>
  <c r="BA175" i="34"/>
  <c r="AW175" i="34"/>
  <c r="BD175" i="34"/>
  <c r="AZ175" i="34"/>
  <c r="AV175" i="34"/>
  <c r="BC175" i="34"/>
  <c r="AY175" i="34"/>
  <c r="BE184" i="34"/>
  <c r="BA184" i="34"/>
  <c r="AW184" i="34"/>
  <c r="BD184" i="34"/>
  <c r="AZ184" i="34"/>
  <c r="AV184" i="34"/>
  <c r="BC184" i="34"/>
  <c r="AY184" i="34"/>
  <c r="AX184" i="34"/>
  <c r="BF184" i="34"/>
  <c r="BB184" i="34"/>
  <c r="AL184" i="34"/>
  <c r="BE180" i="34"/>
  <c r="BA180" i="34"/>
  <c r="AW180" i="34"/>
  <c r="BD180" i="34"/>
  <c r="AZ180" i="34"/>
  <c r="AV180" i="34"/>
  <c r="BC180" i="34"/>
  <c r="AY180" i="34"/>
  <c r="BB180" i="34"/>
  <c r="AL180" i="34"/>
  <c r="AX180" i="34"/>
  <c r="BF180" i="34"/>
  <c r="BE176" i="34"/>
  <c r="BA176" i="34"/>
  <c r="AW176" i="34"/>
  <c r="BD176" i="34"/>
  <c r="AZ176" i="34"/>
  <c r="AV176" i="34"/>
  <c r="BC176" i="34"/>
  <c r="AY176" i="34"/>
  <c r="BF176" i="34"/>
  <c r="BB176" i="34"/>
  <c r="AL176" i="34"/>
  <c r="AX176" i="34"/>
  <c r="C10" i="31"/>
  <c r="B102" i="31"/>
  <c r="G10" i="31"/>
  <c r="B10" i="31"/>
  <c r="H33" i="31"/>
  <c r="D33" i="31"/>
  <c r="B148" i="31"/>
  <c r="B217" i="31"/>
  <c r="B171" i="31"/>
  <c r="B125" i="31"/>
  <c r="H10" i="31"/>
  <c r="D10" i="31"/>
  <c r="B33" i="31"/>
  <c r="B56" i="31"/>
  <c r="B79" i="31"/>
  <c r="B194" i="31"/>
  <c r="B240" i="31"/>
  <c r="J33" i="31"/>
  <c r="F33" i="31"/>
  <c r="J56" i="31"/>
  <c r="F56" i="31"/>
  <c r="J79" i="31"/>
  <c r="F79" i="31"/>
  <c r="G102" i="31"/>
  <c r="C102" i="31"/>
  <c r="H148" i="31"/>
  <c r="D148" i="31"/>
  <c r="J171" i="31"/>
  <c r="F171" i="31"/>
  <c r="H194" i="31"/>
  <c r="D194" i="31"/>
  <c r="J217" i="31"/>
  <c r="F217" i="31"/>
  <c r="H240" i="31"/>
  <c r="D240" i="31"/>
  <c r="G125" i="31"/>
  <c r="C125" i="31"/>
  <c r="I33" i="31"/>
  <c r="E33" i="31"/>
  <c r="I56" i="31"/>
  <c r="E56" i="31"/>
  <c r="I79" i="31"/>
  <c r="E79" i="31"/>
  <c r="J102" i="31"/>
  <c r="F102" i="31"/>
  <c r="G148" i="31"/>
  <c r="C148" i="31"/>
  <c r="I171" i="31"/>
  <c r="E171" i="31"/>
  <c r="G194" i="31"/>
  <c r="C194" i="31"/>
  <c r="I217" i="31"/>
  <c r="E217" i="31"/>
  <c r="G240" i="31"/>
  <c r="C240" i="31"/>
  <c r="J125" i="31"/>
  <c r="F125" i="31"/>
  <c r="AT14" i="31"/>
  <c r="J10" i="31"/>
  <c r="AP14" i="31"/>
  <c r="F10" i="31"/>
  <c r="H56" i="31"/>
  <c r="D56" i="31"/>
  <c r="H79" i="31"/>
  <c r="D79" i="31"/>
  <c r="I102" i="31"/>
  <c r="E102" i="31"/>
  <c r="J148" i="31"/>
  <c r="F148" i="31"/>
  <c r="H171" i="31"/>
  <c r="D171" i="31"/>
  <c r="J194" i="31"/>
  <c r="F194" i="31"/>
  <c r="H217" i="31"/>
  <c r="D217" i="31"/>
  <c r="J240" i="31"/>
  <c r="F240" i="31"/>
  <c r="I125" i="31"/>
  <c r="E125" i="31"/>
  <c r="AS14" i="31"/>
  <c r="I10" i="31"/>
  <c r="AO14" i="31"/>
  <c r="E10" i="31"/>
  <c r="G33" i="31"/>
  <c r="C33" i="31"/>
  <c r="G56" i="31"/>
  <c r="C56" i="31"/>
  <c r="G79" i="31"/>
  <c r="C79" i="31"/>
  <c r="H102" i="31"/>
  <c r="D102" i="31"/>
  <c r="I148" i="31"/>
  <c r="E148" i="31"/>
  <c r="G171" i="31"/>
  <c r="C171" i="31"/>
  <c r="I194" i="31"/>
  <c r="E194" i="31"/>
  <c r="G217" i="31"/>
  <c r="C217" i="31"/>
  <c r="I240" i="31"/>
  <c r="E240" i="31"/>
  <c r="H125" i="31"/>
  <c r="D125" i="31"/>
  <c r="B240" i="34"/>
  <c r="B194" i="34"/>
  <c r="B148" i="34"/>
  <c r="B102" i="34"/>
  <c r="D217" i="34"/>
  <c r="H171" i="34"/>
  <c r="J148" i="34"/>
  <c r="F148" i="34"/>
  <c r="D125" i="34"/>
  <c r="C79" i="34"/>
  <c r="I56" i="34"/>
  <c r="G33" i="34"/>
  <c r="G217" i="34"/>
  <c r="I194" i="34"/>
  <c r="E194" i="34"/>
  <c r="G171" i="34"/>
  <c r="I148" i="34"/>
  <c r="C125" i="34"/>
  <c r="E102" i="34"/>
  <c r="J79" i="34"/>
  <c r="F79" i="34"/>
  <c r="D56" i="34"/>
  <c r="J33" i="34"/>
  <c r="F33" i="34"/>
  <c r="B263" i="34"/>
  <c r="H240" i="34"/>
  <c r="D240" i="34"/>
  <c r="J217" i="34"/>
  <c r="F217" i="34"/>
  <c r="B217" i="34"/>
  <c r="H194" i="34"/>
  <c r="D194" i="34"/>
  <c r="J171" i="34"/>
  <c r="F171" i="34"/>
  <c r="B171" i="34"/>
  <c r="H148" i="34"/>
  <c r="D148" i="34"/>
  <c r="J125" i="34"/>
  <c r="F125" i="34"/>
  <c r="B125" i="34"/>
  <c r="H102" i="34"/>
  <c r="D102" i="34"/>
  <c r="I79" i="34"/>
  <c r="E79" i="34"/>
  <c r="G56" i="34"/>
  <c r="C56" i="34"/>
  <c r="I33" i="34"/>
  <c r="E33" i="34"/>
  <c r="J240" i="34"/>
  <c r="F240" i="34"/>
  <c r="H217" i="34"/>
  <c r="J194" i="34"/>
  <c r="F194" i="34"/>
  <c r="D171" i="34"/>
  <c r="H125" i="34"/>
  <c r="J102" i="34"/>
  <c r="F102" i="34"/>
  <c r="G79" i="34"/>
  <c r="E56" i="34"/>
  <c r="C33" i="34"/>
  <c r="I240" i="34"/>
  <c r="E240" i="34"/>
  <c r="C217" i="34"/>
  <c r="C171" i="34"/>
  <c r="E148" i="34"/>
  <c r="G125" i="34"/>
  <c r="I102" i="34"/>
  <c r="B79" i="34"/>
  <c r="H56" i="34"/>
  <c r="B33" i="34"/>
  <c r="G240" i="34"/>
  <c r="C240" i="34"/>
  <c r="I217" i="34"/>
  <c r="E217" i="34"/>
  <c r="G194" i="34"/>
  <c r="C194" i="34"/>
  <c r="I171" i="34"/>
  <c r="E171" i="34"/>
  <c r="G148" i="34"/>
  <c r="C148" i="34"/>
  <c r="I125" i="34"/>
  <c r="E125" i="34"/>
  <c r="G102" i="34"/>
  <c r="C102" i="34"/>
  <c r="H79" i="34"/>
  <c r="D79" i="34"/>
  <c r="J56" i="34"/>
  <c r="F56" i="34"/>
  <c r="B56" i="34"/>
  <c r="H33" i="34"/>
  <c r="D33" i="34"/>
  <c r="AS14" i="34"/>
  <c r="I10" i="34"/>
  <c r="AR14" i="34"/>
  <c r="H10" i="34"/>
  <c r="AN14" i="34"/>
  <c r="D10" i="34"/>
  <c r="AQ14" i="34"/>
  <c r="G10" i="34"/>
  <c r="AM14" i="34"/>
  <c r="C10" i="34"/>
  <c r="AO14" i="34"/>
  <c r="E10" i="34"/>
  <c r="AT14" i="34"/>
  <c r="J10" i="34"/>
  <c r="AP14" i="34"/>
  <c r="F10" i="34"/>
  <c r="B10" i="34"/>
  <c r="AQ14" i="31"/>
  <c r="AO24" i="31"/>
  <c r="P23" i="31"/>
  <c r="M23" i="31"/>
  <c r="Q23" i="31"/>
  <c r="N23" i="31"/>
  <c r="O23" i="31"/>
  <c r="AL23" i="31"/>
  <c r="AS20" i="31"/>
  <c r="AP19" i="31"/>
  <c r="AO16" i="31"/>
  <c r="P15" i="31"/>
  <c r="M15" i="31"/>
  <c r="Q15" i="31"/>
  <c r="N15" i="31"/>
  <c r="O15" i="31"/>
  <c r="AL15" i="31"/>
  <c r="Q48" i="31"/>
  <c r="O48" i="31"/>
  <c r="Q106" i="31"/>
  <c r="R106" i="31" s="1"/>
  <c r="P47" i="31"/>
  <c r="M47" i="31"/>
  <c r="Q47" i="31"/>
  <c r="N47" i="31"/>
  <c r="O47" i="31"/>
  <c r="AR14" i="31"/>
  <c r="AN14" i="31"/>
  <c r="AR26" i="31"/>
  <c r="AN26" i="31"/>
  <c r="AS25" i="31"/>
  <c r="AO25" i="31"/>
  <c r="AT24" i="31"/>
  <c r="AP24" i="31"/>
  <c r="AL24" i="31"/>
  <c r="M24" i="31"/>
  <c r="Q24" i="31"/>
  <c r="O24" i="31"/>
  <c r="AQ23" i="31"/>
  <c r="AM23" i="31"/>
  <c r="AR22" i="31"/>
  <c r="AN22" i="31"/>
  <c r="AS21" i="31"/>
  <c r="AO21" i="31"/>
  <c r="AT20" i="31"/>
  <c r="AP20" i="31"/>
  <c r="AL20" i="31"/>
  <c r="Q20" i="31"/>
  <c r="N20" i="31"/>
  <c r="O20" i="31"/>
  <c r="AQ19" i="31"/>
  <c r="AM19" i="31"/>
  <c r="AR18" i="31"/>
  <c r="AN18" i="31"/>
  <c r="AS17" i="31"/>
  <c r="AO17" i="31"/>
  <c r="AT16" i="31"/>
  <c r="AP16" i="31"/>
  <c r="AL16" i="31"/>
  <c r="Q16" i="31"/>
  <c r="O16" i="31"/>
  <c r="AQ15" i="31"/>
  <c r="AM15" i="31"/>
  <c r="Q49" i="31"/>
  <c r="N49" i="31"/>
  <c r="O49" i="31"/>
  <c r="P42" i="31"/>
  <c r="M42" i="31"/>
  <c r="M70" i="31"/>
  <c r="N70" i="31"/>
  <c r="O70" i="31"/>
  <c r="P67" i="31"/>
  <c r="O63" i="31"/>
  <c r="P63" i="31"/>
  <c r="O91" i="31"/>
  <c r="P91" i="31"/>
  <c r="N111" i="31"/>
  <c r="O107" i="31"/>
  <c r="P163" i="31"/>
  <c r="M160" i="31"/>
  <c r="Q160" i="31"/>
  <c r="O156" i="31"/>
  <c r="P156" i="31"/>
  <c r="N156" i="31"/>
  <c r="M156" i="31"/>
  <c r="Q156" i="31"/>
  <c r="R156" i="31" s="1"/>
  <c r="M181" i="31"/>
  <c r="O209" i="31"/>
  <c r="P209" i="31"/>
  <c r="M209" i="31"/>
  <c r="Q209" i="31"/>
  <c r="N209" i="31"/>
  <c r="M202" i="31"/>
  <c r="Q202" i="31"/>
  <c r="Q227" i="31"/>
  <c r="Q248" i="31"/>
  <c r="AL14" i="34"/>
  <c r="AL26" i="34"/>
  <c r="AL22" i="34"/>
  <c r="AL18" i="34"/>
  <c r="AM14" i="31"/>
  <c r="AM26" i="31"/>
  <c r="AT23" i="31"/>
  <c r="AQ22" i="31"/>
  <c r="AT19" i="31"/>
  <c r="AQ18" i="31"/>
  <c r="AN17" i="31"/>
  <c r="M45" i="31"/>
  <c r="M69" i="31"/>
  <c r="N69" i="31"/>
  <c r="O69" i="31"/>
  <c r="M93" i="31"/>
  <c r="Q93" i="31"/>
  <c r="O93" i="31"/>
  <c r="N86" i="31"/>
  <c r="O86" i="31"/>
  <c r="P86" i="31"/>
  <c r="P118" i="31"/>
  <c r="Q159" i="31"/>
  <c r="Q176" i="31"/>
  <c r="Q208" i="31"/>
  <c r="M205" i="31"/>
  <c r="Q221" i="31"/>
  <c r="O226" i="31"/>
  <c r="Q222" i="31"/>
  <c r="AL25" i="34"/>
  <c r="AL21" i="34"/>
  <c r="AL17" i="34"/>
  <c r="AQ26" i="31"/>
  <c r="AN25" i="31"/>
  <c r="AR21" i="31"/>
  <c r="AO20" i="31"/>
  <c r="AR17" i="31"/>
  <c r="AS16" i="31"/>
  <c r="AT15" i="31"/>
  <c r="M41" i="31"/>
  <c r="Q41" i="31"/>
  <c r="N41" i="31"/>
  <c r="O41" i="31"/>
  <c r="P162" i="31"/>
  <c r="M14" i="31"/>
  <c r="N14" i="31"/>
  <c r="O14" i="31"/>
  <c r="P14" i="31"/>
  <c r="AL14" i="31"/>
  <c r="M26" i="31"/>
  <c r="AL26" i="31"/>
  <c r="O26" i="31"/>
  <c r="M39" i="31"/>
  <c r="Q92" i="31"/>
  <c r="M158" i="31"/>
  <c r="Q154" i="31"/>
  <c r="R154" i="31" s="1"/>
  <c r="Q204" i="31"/>
  <c r="N204" i="31"/>
  <c r="P200" i="31"/>
  <c r="Q200" i="31"/>
  <c r="Q232" i="31"/>
  <c r="Q229" i="31"/>
  <c r="Q225" i="31"/>
  <c r="AL24" i="34"/>
  <c r="AL20" i="34"/>
  <c r="AL16" i="34"/>
  <c r="AR25" i="31"/>
  <c r="AS24" i="31"/>
  <c r="AP23" i="31"/>
  <c r="AM22" i="31"/>
  <c r="AN21" i="31"/>
  <c r="P19" i="31"/>
  <c r="Q19" i="31"/>
  <c r="N19" i="31"/>
  <c r="O19" i="31"/>
  <c r="AL19" i="31"/>
  <c r="AM18" i="31"/>
  <c r="AP15" i="31"/>
  <c r="Q61" i="31"/>
  <c r="Q22" i="31"/>
  <c r="AL22" i="31"/>
  <c r="Q18" i="31"/>
  <c r="N18" i="31"/>
  <c r="AL18" i="31"/>
  <c r="O18" i="31"/>
  <c r="P44" i="31"/>
  <c r="M44" i="31"/>
  <c r="Q44" i="31"/>
  <c r="P40" i="31"/>
  <c r="Q40" i="31"/>
  <c r="O60" i="31"/>
  <c r="Q25" i="31"/>
  <c r="AL25" i="31"/>
  <c r="Q21" i="31"/>
  <c r="AL21" i="31"/>
  <c r="O21" i="31"/>
  <c r="Q17" i="31"/>
  <c r="AL17" i="31"/>
  <c r="P46" i="31"/>
  <c r="Q46" i="31"/>
  <c r="O46" i="31"/>
  <c r="Q43" i="31"/>
  <c r="M38" i="31"/>
  <c r="Q38" i="31"/>
  <c r="O38" i="31"/>
  <c r="Q68" i="31"/>
  <c r="Q64" i="31"/>
  <c r="N64" i="31"/>
  <c r="O64" i="31"/>
  <c r="P84" i="31"/>
  <c r="O152" i="31"/>
  <c r="Q164" i="31"/>
  <c r="R164" i="31" s="1"/>
  <c r="P164" i="31"/>
  <c r="O157" i="31"/>
  <c r="N157" i="31"/>
  <c r="Q157" i="31"/>
  <c r="R157" i="31" s="1"/>
  <c r="M157" i="31"/>
  <c r="O153" i="31"/>
  <c r="P153" i="31"/>
  <c r="Q153" i="31"/>
  <c r="R153" i="31" s="1"/>
  <c r="M153" i="31"/>
  <c r="Q178" i="31"/>
  <c r="Q198" i="31"/>
  <c r="O198" i="31"/>
  <c r="O199" i="31"/>
  <c r="M199" i="31"/>
  <c r="Q199" i="31"/>
  <c r="N199" i="31"/>
  <c r="O231" i="31"/>
  <c r="P228" i="31"/>
  <c r="Q228" i="31"/>
  <c r="Q224" i="31"/>
  <c r="R224" i="31" s="1"/>
  <c r="Q256" i="31"/>
  <c r="AL23" i="34"/>
  <c r="AL19" i="34"/>
  <c r="AL15" i="34"/>
  <c r="E263" i="34"/>
  <c r="I263" i="34"/>
  <c r="G263" i="34"/>
  <c r="C263" i="34"/>
  <c r="J263" i="31"/>
  <c r="F263" i="31"/>
  <c r="B263" i="31"/>
  <c r="I263" i="31"/>
  <c r="E263" i="31"/>
  <c r="F263" i="34"/>
  <c r="J263" i="34"/>
  <c r="D263" i="34"/>
  <c r="H263" i="34"/>
  <c r="H263" i="31"/>
  <c r="D263" i="31"/>
  <c r="G263" i="31"/>
  <c r="C263" i="31"/>
  <c r="K10" i="29"/>
  <c r="V39" i="8"/>
  <c r="W39" i="8"/>
  <c r="X39" i="8"/>
  <c r="Y39" i="8"/>
  <c r="Z39" i="8"/>
  <c r="AA39" i="8"/>
  <c r="AB39" i="8"/>
  <c r="AC39" i="8"/>
  <c r="U39" i="8"/>
  <c r="T39" i="8"/>
  <c r="S39" i="8"/>
  <c r="R39" i="8"/>
  <c r="Q39" i="8"/>
  <c r="P39" i="8"/>
  <c r="O39" i="8"/>
  <c r="N39" i="8"/>
  <c r="M39" i="8"/>
  <c r="L39" i="8"/>
  <c r="N230" i="31" l="1"/>
  <c r="N226" i="31"/>
  <c r="N255" i="31"/>
  <c r="P64" i="31"/>
  <c r="M178" i="31"/>
  <c r="Q182" i="31"/>
  <c r="R182" i="31" s="1"/>
  <c r="P183" i="31"/>
  <c r="Q184" i="31"/>
  <c r="Q246" i="31"/>
  <c r="Q250" i="31"/>
  <c r="Q254" i="31"/>
  <c r="BA264" i="31"/>
  <c r="Q233" i="31"/>
  <c r="O45" i="31"/>
  <c r="P133" i="31"/>
  <c r="Q206" i="31"/>
  <c r="Q210" i="31"/>
  <c r="P107" i="31"/>
  <c r="N91" i="31"/>
  <c r="Q42" i="31"/>
  <c r="N42" i="31"/>
  <c r="N46" i="31"/>
  <c r="M17" i="31"/>
  <c r="M21" i="31"/>
  <c r="O67" i="31"/>
  <c r="M20" i="31"/>
  <c r="M129" i="31"/>
  <c r="Q223" i="31"/>
  <c r="Q231" i="31"/>
  <c r="Q203" i="31"/>
  <c r="Q207" i="31"/>
  <c r="P60" i="31"/>
  <c r="Q60" i="31"/>
  <c r="M18" i="31"/>
  <c r="P26" i="31"/>
  <c r="Q201" i="31"/>
  <c r="N205" i="31"/>
  <c r="M86" i="31"/>
  <c r="M16" i="31"/>
  <c r="Q252" i="31"/>
  <c r="R252" i="31" s="1"/>
  <c r="M152" i="31"/>
  <c r="Q185" i="31"/>
  <c r="M247" i="31"/>
  <c r="N17" i="31"/>
  <c r="P17" i="31"/>
  <c r="N26" i="31"/>
  <c r="R159" i="31"/>
  <c r="AZ172" i="31"/>
  <c r="O178" i="31"/>
  <c r="Q187" i="31"/>
  <c r="O175" i="31"/>
  <c r="Q244" i="31"/>
  <c r="R244" i="31" s="1"/>
  <c r="P231" i="31"/>
  <c r="N178" i="31"/>
  <c r="Q26" i="31"/>
  <c r="N16" i="31"/>
  <c r="AZ80" i="34"/>
  <c r="BB149" i="31"/>
  <c r="BE149" i="31"/>
  <c r="BF195" i="34"/>
  <c r="AZ195" i="34"/>
  <c r="BC103" i="31"/>
  <c r="M111" i="31"/>
  <c r="O42" i="31"/>
  <c r="O17" i="31"/>
  <c r="AV172" i="31"/>
  <c r="P185" i="31"/>
  <c r="BC241" i="31"/>
  <c r="N247" i="31"/>
  <c r="BB80" i="34"/>
  <c r="BC149" i="31"/>
  <c r="AW149" i="31"/>
  <c r="M94" i="31"/>
  <c r="BC195" i="34"/>
  <c r="BF80" i="34"/>
  <c r="AV80" i="34"/>
  <c r="BA149" i="31"/>
  <c r="BF103" i="34"/>
  <c r="BB103" i="34"/>
  <c r="BB195" i="34"/>
  <c r="AV195" i="34"/>
  <c r="BA218" i="31"/>
  <c r="BD218" i="31"/>
  <c r="AY218" i="31"/>
  <c r="AY103" i="31"/>
  <c r="BE103" i="31"/>
  <c r="AZ103" i="31"/>
  <c r="AV34" i="31"/>
  <c r="AZ34" i="34"/>
  <c r="BA103" i="34"/>
  <c r="BF126" i="34"/>
  <c r="AY126" i="34"/>
  <c r="BE195" i="34"/>
  <c r="BC218" i="34"/>
  <c r="AZ126" i="31"/>
  <c r="BA126" i="31"/>
  <c r="BB126" i="31"/>
  <c r="BB195" i="31"/>
  <c r="BF195" i="31"/>
  <c r="BA195" i="31"/>
  <c r="BE80" i="31"/>
  <c r="AX80" i="31"/>
  <c r="BC80" i="31"/>
  <c r="AX57" i="31"/>
  <c r="AY57" i="31"/>
  <c r="BD57" i="31"/>
  <c r="AW264" i="34"/>
  <c r="BC264" i="34"/>
  <c r="AW34" i="34"/>
  <c r="BC57" i="34"/>
  <c r="AW57" i="34"/>
  <c r="AW126" i="34"/>
  <c r="AX149" i="34"/>
  <c r="BC149" i="34"/>
  <c r="AW149" i="34"/>
  <c r="BE218" i="34"/>
  <c r="AX264" i="31"/>
  <c r="AY264" i="31"/>
  <c r="BD264" i="31"/>
  <c r="AX34" i="31"/>
  <c r="BA34" i="31"/>
  <c r="AX218" i="31"/>
  <c r="BD103" i="31"/>
  <c r="BB34" i="34"/>
  <c r="BD34" i="34"/>
  <c r="AY34" i="34"/>
  <c r="BE103" i="34"/>
  <c r="AV126" i="34"/>
  <c r="BB218" i="34"/>
  <c r="AV218" i="34"/>
  <c r="BD126" i="31"/>
  <c r="BE126" i="31"/>
  <c r="BF126" i="31"/>
  <c r="BE195" i="31"/>
  <c r="AX103" i="31"/>
  <c r="AW80" i="31"/>
  <c r="BB80" i="31"/>
  <c r="AV80" i="31"/>
  <c r="BC57" i="31"/>
  <c r="AW57" i="31"/>
  <c r="AX264" i="34"/>
  <c r="BB264" i="34"/>
  <c r="BA264" i="34"/>
  <c r="BA34" i="34"/>
  <c r="BB57" i="34"/>
  <c r="AV57" i="34"/>
  <c r="BA57" i="34"/>
  <c r="BA126" i="34"/>
  <c r="AV149" i="34"/>
  <c r="BA149" i="34"/>
  <c r="BB264" i="31"/>
  <c r="BC264" i="31"/>
  <c r="AW264" i="31"/>
  <c r="AV195" i="31"/>
  <c r="AV57" i="31"/>
  <c r="BB34" i="31"/>
  <c r="AV149" i="31"/>
  <c r="BE34" i="31"/>
  <c r="AZ103" i="34"/>
  <c r="BE218" i="31"/>
  <c r="BC218" i="31"/>
  <c r="AZ34" i="31"/>
  <c r="AX80" i="34"/>
  <c r="AY80" i="34"/>
  <c r="BD80" i="34"/>
  <c r="AY149" i="31"/>
  <c r="BD149" i="31"/>
  <c r="BA80" i="34"/>
  <c r="AY103" i="34"/>
  <c r="BD103" i="34"/>
  <c r="AX195" i="34"/>
  <c r="AY195" i="34"/>
  <c r="BD195" i="34"/>
  <c r="AV218" i="31"/>
  <c r="BB218" i="31"/>
  <c r="AW103" i="31"/>
  <c r="AY34" i="31"/>
  <c r="BD34" i="31"/>
  <c r="BF34" i="34"/>
  <c r="AX34" i="34"/>
  <c r="BC34" i="34"/>
  <c r="AZ126" i="34"/>
  <c r="AW195" i="34"/>
  <c r="BF218" i="34"/>
  <c r="AZ218" i="34"/>
  <c r="AV126" i="31"/>
  <c r="AY126" i="31"/>
  <c r="AZ195" i="31"/>
  <c r="AY195" i="31"/>
  <c r="BB103" i="31"/>
  <c r="BA80" i="31"/>
  <c r="BF80" i="31"/>
  <c r="AZ80" i="31"/>
  <c r="BB57" i="31"/>
  <c r="BA57" i="31"/>
  <c r="BF264" i="34"/>
  <c r="AV264" i="34"/>
  <c r="BE264" i="34"/>
  <c r="BE34" i="34"/>
  <c r="BF57" i="34"/>
  <c r="AZ57" i="34"/>
  <c r="BE57" i="34"/>
  <c r="BE126" i="34"/>
  <c r="BB149" i="34"/>
  <c r="AZ149" i="34"/>
  <c r="BE149" i="34"/>
  <c r="AW218" i="34"/>
  <c r="BF264" i="31"/>
  <c r="AV264" i="31"/>
  <c r="BD195" i="31"/>
  <c r="BF34" i="31"/>
  <c r="AZ149" i="31"/>
  <c r="BB241" i="31"/>
  <c r="BC80" i="34"/>
  <c r="AW80" i="34"/>
  <c r="BE80" i="34"/>
  <c r="BC103" i="34"/>
  <c r="AX103" i="34"/>
  <c r="AW218" i="31"/>
  <c r="BF218" i="31"/>
  <c r="BA103" i="31"/>
  <c r="AV103" i="31"/>
  <c r="BC34" i="31"/>
  <c r="AV34" i="34"/>
  <c r="AW103" i="34"/>
  <c r="AX126" i="34"/>
  <c r="BB126" i="34"/>
  <c r="BC126" i="34"/>
  <c r="BD126" i="34"/>
  <c r="BA195" i="34"/>
  <c r="AX218" i="34"/>
  <c r="AY218" i="34"/>
  <c r="BD218" i="34"/>
  <c r="AW126" i="31"/>
  <c r="AX126" i="31"/>
  <c r="BC126" i="31"/>
  <c r="AZ218" i="31"/>
  <c r="AX195" i="31"/>
  <c r="AW195" i="31"/>
  <c r="BC195" i="31"/>
  <c r="BF103" i="31"/>
  <c r="AY80" i="31"/>
  <c r="BD80" i="31"/>
  <c r="BF57" i="31"/>
  <c r="AZ57" i="31"/>
  <c r="BE57" i="31"/>
  <c r="AZ264" i="34"/>
  <c r="BD264" i="34"/>
  <c r="AY264" i="34"/>
  <c r="AX57" i="34"/>
  <c r="AY57" i="34"/>
  <c r="BD57" i="34"/>
  <c r="AV103" i="34"/>
  <c r="BF149" i="34"/>
  <c r="AY149" i="34"/>
  <c r="BD149" i="34"/>
  <c r="BA218" i="34"/>
  <c r="AZ264" i="31"/>
  <c r="BE264" i="31"/>
  <c r="AW34" i="31"/>
  <c r="AX241" i="31"/>
  <c r="AY241" i="31"/>
  <c r="BD241" i="31"/>
  <c r="BA241" i="31"/>
  <c r="AY241" i="34"/>
  <c r="BD241" i="34"/>
  <c r="BE241" i="31"/>
  <c r="BC241" i="34"/>
  <c r="AW241" i="34"/>
  <c r="AX241" i="34"/>
  <c r="AV241" i="31"/>
  <c r="AV241" i="34"/>
  <c r="BA241" i="34"/>
  <c r="BB241" i="34"/>
  <c r="AZ241" i="31"/>
  <c r="AW241" i="31"/>
  <c r="AZ241" i="34"/>
  <c r="BE241" i="34"/>
  <c r="BF241" i="34"/>
  <c r="AV172" i="34"/>
  <c r="BA172" i="34"/>
  <c r="AY172" i="34"/>
  <c r="BD172" i="34"/>
  <c r="BE172" i="34"/>
  <c r="AY172" i="31"/>
  <c r="BD172" i="31"/>
  <c r="BC172" i="34"/>
  <c r="AX172" i="34"/>
  <c r="AW172" i="34"/>
  <c r="BC172" i="31"/>
  <c r="AW172" i="31"/>
  <c r="AX172" i="31"/>
  <c r="BA172" i="31"/>
  <c r="BB172" i="31"/>
  <c r="BB172" i="34"/>
  <c r="AZ172" i="34"/>
  <c r="BF172" i="34"/>
  <c r="BE172" i="31"/>
  <c r="BF172" i="31"/>
  <c r="Q137" i="31"/>
  <c r="R137" i="31" s="1"/>
  <c r="O140" i="31"/>
  <c r="N140" i="31"/>
  <c r="O245" i="31"/>
  <c r="N228" i="31"/>
  <c r="M231" i="31"/>
  <c r="N210" i="31"/>
  <c r="N185" i="31"/>
  <c r="N153" i="31"/>
  <c r="Q152" i="31"/>
  <c r="R152" i="31" s="1"/>
  <c r="O130" i="31"/>
  <c r="N130" i="31"/>
  <c r="P129" i="31"/>
  <c r="Q129" i="31"/>
  <c r="R229" i="31"/>
  <c r="S229" i="31" s="1"/>
  <c r="T229" i="31" s="1"/>
  <c r="U229" i="31" s="1"/>
  <c r="V229" i="31" s="1"/>
  <c r="P232" i="31"/>
  <c r="N200" i="31"/>
  <c r="O200" i="31"/>
  <c r="M204" i="31"/>
  <c r="P179" i="31"/>
  <c r="N183" i="31"/>
  <c r="O183" i="31"/>
  <c r="M186" i="31"/>
  <c r="Q158" i="31"/>
  <c r="R158" i="31" s="1"/>
  <c r="S158" i="31" s="1"/>
  <c r="T158" i="31" s="1"/>
  <c r="U158" i="31" s="1"/>
  <c r="V158" i="31" s="1"/>
  <c r="P158" i="31"/>
  <c r="P161" i="31"/>
  <c r="Q135" i="31"/>
  <c r="R135" i="31" s="1"/>
  <c r="S135" i="31" s="1"/>
  <c r="T135" i="31" s="1"/>
  <c r="U135" i="31" s="1"/>
  <c r="V135" i="31" s="1"/>
  <c r="O138" i="31"/>
  <c r="N138" i="31"/>
  <c r="O247" i="31"/>
  <c r="N251" i="31"/>
  <c r="M251" i="31"/>
  <c r="O254" i="31"/>
  <c r="N254" i="31"/>
  <c r="M254" i="31"/>
  <c r="P222" i="31"/>
  <c r="M233" i="31"/>
  <c r="M221" i="31"/>
  <c r="P201" i="31"/>
  <c r="M208" i="31"/>
  <c r="P159" i="31"/>
  <c r="M252" i="31"/>
  <c r="N107" i="31"/>
  <c r="M107" i="31"/>
  <c r="Q111" i="31"/>
  <c r="R111" i="31" s="1"/>
  <c r="S111" i="31" s="1"/>
  <c r="T111" i="31" s="1"/>
  <c r="U111" i="31" s="1"/>
  <c r="V111" i="31" s="1"/>
  <c r="Q115" i="31"/>
  <c r="P140" i="31"/>
  <c r="M232" i="31"/>
  <c r="M179" i="31"/>
  <c r="Q113" i="31"/>
  <c r="R113" i="31" s="1"/>
  <c r="S113" i="31" s="1"/>
  <c r="T113" i="31" s="1"/>
  <c r="U113" i="31" s="1"/>
  <c r="V113" i="31" s="1"/>
  <c r="M201" i="31"/>
  <c r="N159" i="31"/>
  <c r="O118" i="31"/>
  <c r="N118" i="31"/>
  <c r="R248" i="31"/>
  <c r="S248" i="31" s="1"/>
  <c r="T248" i="31" s="1"/>
  <c r="U248" i="31" s="1"/>
  <c r="V248" i="31" s="1"/>
  <c r="P230" i="31"/>
  <c r="O129" i="31"/>
  <c r="N232" i="31"/>
  <c r="O232" i="31"/>
  <c r="M200" i="31"/>
  <c r="N179" i="31"/>
  <c r="M183" i="31"/>
  <c r="N222" i="31"/>
  <c r="N201" i="31"/>
  <c r="M159" i="31"/>
  <c r="O159" i="31"/>
  <c r="M133" i="31"/>
  <c r="N245" i="31"/>
  <c r="M245" i="31"/>
  <c r="P224" i="31"/>
  <c r="O228" i="31"/>
  <c r="P203" i="31"/>
  <c r="O210" i="31"/>
  <c r="N198" i="31"/>
  <c r="O185" i="31"/>
  <c r="P112" i="31"/>
  <c r="N112" i="31"/>
  <c r="P88" i="31"/>
  <c r="P71" i="31"/>
  <c r="N71" i="31"/>
  <c r="P43" i="31"/>
  <c r="P25" i="31"/>
  <c r="P72" i="31"/>
  <c r="O72" i="31"/>
  <c r="N72" i="31"/>
  <c r="N60" i="31"/>
  <c r="P22" i="31"/>
  <c r="P250" i="31"/>
  <c r="R225" i="31"/>
  <c r="P229" i="31"/>
  <c r="P207" i="31"/>
  <c r="P109" i="31"/>
  <c r="P89" i="31"/>
  <c r="Q39" i="31"/>
  <c r="R39" i="31" s="1"/>
  <c r="S39" i="31" s="1"/>
  <c r="T39" i="31" s="1"/>
  <c r="U39" i="31" s="1"/>
  <c r="V39" i="31" s="1"/>
  <c r="P39" i="31"/>
  <c r="P93" i="31"/>
  <c r="M66" i="31"/>
  <c r="Q69" i="31"/>
  <c r="M136" i="31"/>
  <c r="P139" i="31"/>
  <c r="Q139" i="31"/>
  <c r="R139" i="31" s="1"/>
  <c r="S139" i="31" s="1"/>
  <c r="T139" i="31" s="1"/>
  <c r="U139" i="31" s="1"/>
  <c r="V139" i="31" s="1"/>
  <c r="P252" i="31"/>
  <c r="O255" i="31"/>
  <c r="M223" i="31"/>
  <c r="R227" i="31"/>
  <c r="N202" i="31"/>
  <c r="M206" i="31"/>
  <c r="N181" i="31"/>
  <c r="O181" i="31"/>
  <c r="M184" i="31"/>
  <c r="P94" i="31"/>
  <c r="M62" i="31"/>
  <c r="Q63" i="31"/>
  <c r="R63" i="31" s="1"/>
  <c r="S63" i="31" s="1"/>
  <c r="T63" i="31" s="1"/>
  <c r="U63" i="31" s="1"/>
  <c r="V63" i="31" s="1"/>
  <c r="P70" i="31"/>
  <c r="M49" i="31"/>
  <c r="M37" i="31"/>
  <c r="P24" i="31"/>
  <c r="P110" i="31"/>
  <c r="P106" i="31"/>
  <c r="O106" i="31"/>
  <c r="N48" i="31"/>
  <c r="M48" i="31"/>
  <c r="P41" i="31"/>
  <c r="P135" i="31"/>
  <c r="M135" i="31"/>
  <c r="P138" i="31"/>
  <c r="Q138" i="31"/>
  <c r="R138" i="31" s="1"/>
  <c r="R222" i="31"/>
  <c r="P226" i="31"/>
  <c r="N233" i="31"/>
  <c r="O233" i="31"/>
  <c r="N221" i="31"/>
  <c r="P205" i="31"/>
  <c r="N208" i="31"/>
  <c r="O208" i="31"/>
  <c r="M176" i="31"/>
  <c r="R180" i="31"/>
  <c r="S180" i="31" s="1"/>
  <c r="T180" i="31" s="1"/>
  <c r="U180" i="31" s="1"/>
  <c r="V180" i="31" s="1"/>
  <c r="N187" i="31"/>
  <c r="P187" i="31"/>
  <c r="N175" i="31"/>
  <c r="P175" i="31"/>
  <c r="Q155" i="31"/>
  <c r="R155" i="31" s="1"/>
  <c r="S155" i="31" s="1"/>
  <c r="T155" i="31" s="1"/>
  <c r="U155" i="31" s="1"/>
  <c r="V155" i="31" s="1"/>
  <c r="N155" i="31"/>
  <c r="O66" i="31"/>
  <c r="N66" i="31"/>
  <c r="P45" i="31"/>
  <c r="P255" i="31"/>
  <c r="N223" i="31"/>
  <c r="O223" i="31"/>
  <c r="P202" i="31"/>
  <c r="N206" i="31"/>
  <c r="O206" i="31"/>
  <c r="R177" i="31"/>
  <c r="S177" i="31" s="1"/>
  <c r="T177" i="31" s="1"/>
  <c r="U177" i="31" s="1"/>
  <c r="V177" i="31" s="1"/>
  <c r="P181" i="31"/>
  <c r="N184" i="31"/>
  <c r="O184" i="31"/>
  <c r="O62" i="31"/>
  <c r="N62" i="31"/>
  <c r="M63" i="31"/>
  <c r="Q67" i="31"/>
  <c r="R67" i="31" s="1"/>
  <c r="S67" i="31" s="1"/>
  <c r="T67" i="31" s="1"/>
  <c r="U67" i="31" s="1"/>
  <c r="V67" i="31" s="1"/>
  <c r="N37" i="31"/>
  <c r="O90" i="31"/>
  <c r="M203" i="31"/>
  <c r="O108" i="31"/>
  <c r="M108" i="31"/>
  <c r="Q112" i="31"/>
  <c r="R112" i="31" s="1"/>
  <c r="S112" i="31" s="1"/>
  <c r="T112" i="31" s="1"/>
  <c r="U112" i="31" s="1"/>
  <c r="V112" i="31" s="1"/>
  <c r="M88" i="31"/>
  <c r="O68" i="31"/>
  <c r="M68" i="31"/>
  <c r="Q71" i="31"/>
  <c r="R71" i="31" s="1"/>
  <c r="S71" i="31" s="1"/>
  <c r="T71" i="31" s="1"/>
  <c r="U71" i="31" s="1"/>
  <c r="V71" i="31" s="1"/>
  <c r="N38" i="31"/>
  <c r="M43" i="31"/>
  <c r="O25" i="31"/>
  <c r="N25" i="31"/>
  <c r="M25" i="31"/>
  <c r="M65" i="31"/>
  <c r="Q72" i="31"/>
  <c r="O22" i="31"/>
  <c r="M22" i="31"/>
  <c r="M61" i="31"/>
  <c r="O250" i="31"/>
  <c r="N250" i="31"/>
  <c r="M250" i="31"/>
  <c r="M229" i="31"/>
  <c r="O204" i="31"/>
  <c r="M207" i="31"/>
  <c r="O186" i="31"/>
  <c r="M154" i="31"/>
  <c r="N154" i="31"/>
  <c r="Q109" i="31"/>
  <c r="R109" i="31" s="1"/>
  <c r="S109" i="31" s="1"/>
  <c r="T109" i="31" s="1"/>
  <c r="U109" i="31" s="1"/>
  <c r="V109" i="31" s="1"/>
  <c r="O85" i="31"/>
  <c r="M85" i="31"/>
  <c r="Q89" i="31"/>
  <c r="R89" i="31" s="1"/>
  <c r="S89" i="31" s="1"/>
  <c r="T89" i="31" s="1"/>
  <c r="U89" i="31" s="1"/>
  <c r="V89" i="31" s="1"/>
  <c r="O39" i="31"/>
  <c r="N39" i="31"/>
  <c r="P233" i="31"/>
  <c r="O221" i="31"/>
  <c r="P221" i="31"/>
  <c r="P208" i="31"/>
  <c r="N176" i="31"/>
  <c r="O176" i="31"/>
  <c r="R187" i="31"/>
  <c r="S187" i="31" s="1"/>
  <c r="T187" i="31" s="1"/>
  <c r="U187" i="31" s="1"/>
  <c r="V187" i="31" s="1"/>
  <c r="M155" i="31"/>
  <c r="P66" i="31"/>
  <c r="P223" i="31"/>
  <c r="R202" i="31"/>
  <c r="S202" i="31" s="1"/>
  <c r="T202" i="31" s="1"/>
  <c r="U202" i="31" s="1"/>
  <c r="V202" i="31" s="1"/>
  <c r="P206" i="31"/>
  <c r="P184" i="31"/>
  <c r="M91" i="31"/>
  <c r="Q94" i="31"/>
  <c r="R94" i="31" s="1"/>
  <c r="S94" i="31" s="1"/>
  <c r="T94" i="31" s="1"/>
  <c r="U94" i="31" s="1"/>
  <c r="V94" i="31" s="1"/>
  <c r="P62" i="31"/>
  <c r="N63" i="31"/>
  <c r="N67" i="31"/>
  <c r="M67" i="31"/>
  <c r="Q70" i="31"/>
  <c r="P49" i="31"/>
  <c r="P37" i="31"/>
  <c r="O37" i="31"/>
  <c r="P16" i="31"/>
  <c r="N24" i="31"/>
  <c r="M110" i="31"/>
  <c r="M106" i="31"/>
  <c r="P90" i="31"/>
  <c r="P48" i="31"/>
  <c r="Q133" i="31"/>
  <c r="Q245" i="31"/>
  <c r="R245" i="31" s="1"/>
  <c r="S245" i="31" s="1"/>
  <c r="T245" i="31" s="1"/>
  <c r="U245" i="31" s="1"/>
  <c r="V245" i="31" s="1"/>
  <c r="R256" i="31"/>
  <c r="S256" i="31" s="1"/>
  <c r="T256" i="31" s="1"/>
  <c r="U256" i="31" s="1"/>
  <c r="V256" i="31" s="1"/>
  <c r="P244" i="31"/>
  <c r="M228" i="31"/>
  <c r="P199" i="31"/>
  <c r="N203" i="31"/>
  <c r="M210" i="31"/>
  <c r="M198" i="31"/>
  <c r="P178" i="31"/>
  <c r="M185" i="31"/>
  <c r="P157" i="31"/>
  <c r="N152" i="31"/>
  <c r="P108" i="31"/>
  <c r="N108" i="31"/>
  <c r="O112" i="31"/>
  <c r="M112" i="31"/>
  <c r="O88" i="31"/>
  <c r="N88" i="31"/>
  <c r="M83" i="31"/>
  <c r="P68" i="31"/>
  <c r="N68" i="31"/>
  <c r="O71" i="31"/>
  <c r="M71" i="31"/>
  <c r="P38" i="31"/>
  <c r="O43" i="31"/>
  <c r="N43" i="31"/>
  <c r="M46" i="31"/>
  <c r="P21" i="31"/>
  <c r="P65" i="31"/>
  <c r="O65" i="31"/>
  <c r="N65" i="31"/>
  <c r="M72" i="31"/>
  <c r="M60" i="31"/>
  <c r="O40" i="31"/>
  <c r="N40" i="31"/>
  <c r="M40" i="31"/>
  <c r="O44" i="31"/>
  <c r="N44" i="31"/>
  <c r="P18" i="31"/>
  <c r="N22" i="31"/>
  <c r="P61" i="31"/>
  <c r="O61" i="31"/>
  <c r="N61" i="31"/>
  <c r="M19" i="31"/>
  <c r="N129" i="31"/>
  <c r="P246" i="31"/>
  <c r="P253" i="31"/>
  <c r="N229" i="31"/>
  <c r="P204" i="31"/>
  <c r="N207" i="31"/>
  <c r="P186" i="31"/>
  <c r="O109" i="31"/>
  <c r="M109" i="31"/>
  <c r="P85" i="31"/>
  <c r="N85" i="31"/>
  <c r="O89" i="31"/>
  <c r="N89" i="31"/>
  <c r="M89" i="31"/>
  <c r="Q14" i="31"/>
  <c r="R14" i="31" s="1"/>
  <c r="P176" i="31"/>
  <c r="P155" i="31"/>
  <c r="Q66" i="31"/>
  <c r="Q62" i="31"/>
  <c r="R62" i="31" s="1"/>
  <c r="S62" i="31" s="1"/>
  <c r="T62" i="31" s="1"/>
  <c r="U62" i="31" s="1"/>
  <c r="V62" i="31" s="1"/>
  <c r="Q37" i="31"/>
  <c r="P20" i="31"/>
  <c r="O110" i="31"/>
  <c r="N110" i="31"/>
  <c r="M114" i="31"/>
  <c r="M256" i="31"/>
  <c r="R246" i="31"/>
  <c r="O249" i="31"/>
  <c r="N249" i="31"/>
  <c r="M249" i="31"/>
  <c r="O256" i="31"/>
  <c r="N256" i="31"/>
  <c r="M244" i="31"/>
  <c r="O246" i="31"/>
  <c r="N246" i="31"/>
  <c r="M246" i="31"/>
  <c r="R250" i="31"/>
  <c r="S250" i="31" s="1"/>
  <c r="T250" i="31" s="1"/>
  <c r="U250" i="31" s="1"/>
  <c r="V250" i="31" s="1"/>
  <c r="Q253" i="31"/>
  <c r="R253" i="31" s="1"/>
  <c r="S253" i="31" s="1"/>
  <c r="T253" i="31" s="1"/>
  <c r="U253" i="31" s="1"/>
  <c r="V253" i="31" s="1"/>
  <c r="P247" i="31"/>
  <c r="O251" i="31"/>
  <c r="M248" i="31"/>
  <c r="Q249" i="31"/>
  <c r="R249" i="31" s="1"/>
  <c r="P249" i="31"/>
  <c r="P256" i="31"/>
  <c r="O244" i="31"/>
  <c r="N244" i="31"/>
  <c r="O253" i="31"/>
  <c r="N253" i="31"/>
  <c r="M253" i="31"/>
  <c r="R247" i="31"/>
  <c r="P251" i="31"/>
  <c r="P254" i="31"/>
  <c r="O248" i="31"/>
  <c r="N248" i="31"/>
  <c r="R255" i="31"/>
  <c r="S255" i="31" s="1"/>
  <c r="T255" i="31" s="1"/>
  <c r="U255" i="31" s="1"/>
  <c r="V255" i="31" s="1"/>
  <c r="R251" i="31"/>
  <c r="S251" i="31" s="1"/>
  <c r="T251" i="31" s="1"/>
  <c r="U251" i="31" s="1"/>
  <c r="V251" i="31" s="1"/>
  <c r="R254" i="31"/>
  <c r="S254" i="31" s="1"/>
  <c r="T254" i="31" s="1"/>
  <c r="U254" i="31" s="1"/>
  <c r="V254" i="31" s="1"/>
  <c r="P248" i="31"/>
  <c r="O252" i="31"/>
  <c r="N252" i="31"/>
  <c r="M225" i="31"/>
  <c r="M227" i="31"/>
  <c r="R230" i="31"/>
  <c r="S230" i="31" s="1"/>
  <c r="T230" i="31" s="1"/>
  <c r="U230" i="31" s="1"/>
  <c r="V230" i="31" s="1"/>
  <c r="M224" i="31"/>
  <c r="R228" i="31"/>
  <c r="S228" i="31" s="1"/>
  <c r="T228" i="31" s="1"/>
  <c r="U228" i="31" s="1"/>
  <c r="V228" i="31" s="1"/>
  <c r="N225" i="31"/>
  <c r="O225" i="31"/>
  <c r="R232" i="31"/>
  <c r="S232" i="31" s="1"/>
  <c r="T232" i="31" s="1"/>
  <c r="U232" i="31" s="1"/>
  <c r="V232" i="31" s="1"/>
  <c r="M222" i="31"/>
  <c r="R226" i="31"/>
  <c r="N227" i="31"/>
  <c r="O227" i="31"/>
  <c r="N224" i="31"/>
  <c r="O224" i="31"/>
  <c r="R231" i="31"/>
  <c r="P225" i="31"/>
  <c r="O229" i="31"/>
  <c r="O222" i="31"/>
  <c r="R233" i="31"/>
  <c r="S233" i="31" s="1"/>
  <c r="T233" i="31" s="1"/>
  <c r="U233" i="31" s="1"/>
  <c r="V233" i="31" s="1"/>
  <c r="R221" i="31"/>
  <c r="R223" i="31"/>
  <c r="S223" i="31" s="1"/>
  <c r="T223" i="31" s="1"/>
  <c r="U223" i="31" s="1"/>
  <c r="V223" i="31" s="1"/>
  <c r="P227" i="31"/>
  <c r="O230" i="31"/>
  <c r="R199" i="31"/>
  <c r="S199" i="31" s="1"/>
  <c r="T199" i="31" s="1"/>
  <c r="U199" i="31" s="1"/>
  <c r="V199" i="31" s="1"/>
  <c r="R204" i="31"/>
  <c r="S204" i="31" s="1"/>
  <c r="T204" i="31" s="1"/>
  <c r="U204" i="31" s="1"/>
  <c r="V204" i="31" s="1"/>
  <c r="O205" i="31"/>
  <c r="O202" i="31"/>
  <c r="R209" i="31"/>
  <c r="S209" i="31" s="1"/>
  <c r="T209" i="31" s="1"/>
  <c r="U209" i="31" s="1"/>
  <c r="V209" i="31" s="1"/>
  <c r="R203" i="31"/>
  <c r="S203" i="31" s="1"/>
  <c r="T203" i="31" s="1"/>
  <c r="U203" i="31" s="1"/>
  <c r="V203" i="31" s="1"/>
  <c r="R207" i="31"/>
  <c r="R201" i="31"/>
  <c r="S201" i="31" s="1"/>
  <c r="T201" i="31" s="1"/>
  <c r="U201" i="31" s="1"/>
  <c r="V201" i="31" s="1"/>
  <c r="R210" i="31"/>
  <c r="S210" i="31" s="1"/>
  <c r="T210" i="31" s="1"/>
  <c r="U210" i="31" s="1"/>
  <c r="V210" i="31" s="1"/>
  <c r="R198" i="31"/>
  <c r="R205" i="31"/>
  <c r="O203" i="31"/>
  <c r="R200" i="31"/>
  <c r="S200" i="31" s="1"/>
  <c r="T200" i="31" s="1"/>
  <c r="U200" i="31" s="1"/>
  <c r="V200" i="31" s="1"/>
  <c r="O207" i="31"/>
  <c r="O201" i="31"/>
  <c r="R208" i="31"/>
  <c r="S208" i="31" s="1"/>
  <c r="T208" i="31" s="1"/>
  <c r="U208" i="31" s="1"/>
  <c r="V208" i="31" s="1"/>
  <c r="R206" i="31"/>
  <c r="S206" i="31" s="1"/>
  <c r="T206" i="31" s="1"/>
  <c r="U206" i="31" s="1"/>
  <c r="V206" i="31" s="1"/>
  <c r="R178" i="31"/>
  <c r="S178" i="31" s="1"/>
  <c r="T178" i="31" s="1"/>
  <c r="U178" i="31" s="1"/>
  <c r="V178" i="31" s="1"/>
  <c r="P182" i="31"/>
  <c r="O179" i="31"/>
  <c r="R186" i="31"/>
  <c r="S186" i="31" s="1"/>
  <c r="T186" i="31" s="1"/>
  <c r="U186" i="31" s="1"/>
  <c r="V186" i="31" s="1"/>
  <c r="R176" i="31"/>
  <c r="S176" i="31" s="1"/>
  <c r="T176" i="31" s="1"/>
  <c r="U176" i="31" s="1"/>
  <c r="V176" i="31" s="1"/>
  <c r="P180" i="31"/>
  <c r="O187" i="31"/>
  <c r="P177" i="31"/>
  <c r="M182" i="31"/>
  <c r="R185" i="31"/>
  <c r="R179" i="31"/>
  <c r="M180" i="31"/>
  <c r="R175" i="31"/>
  <c r="M177" i="31"/>
  <c r="R181" i="31"/>
  <c r="N182" i="31"/>
  <c r="O182" i="31"/>
  <c r="R183" i="31"/>
  <c r="N180" i="31"/>
  <c r="O180" i="31"/>
  <c r="M187" i="31"/>
  <c r="N177" i="31"/>
  <c r="O177" i="31"/>
  <c r="R184" i="31"/>
  <c r="S184" i="31" s="1"/>
  <c r="T184" i="31" s="1"/>
  <c r="U184" i="31" s="1"/>
  <c r="V184" i="31" s="1"/>
  <c r="O164" i="31"/>
  <c r="N164" i="31"/>
  <c r="P154" i="31"/>
  <c r="O158" i="31"/>
  <c r="M161" i="31"/>
  <c r="P160" i="31"/>
  <c r="O162" i="31"/>
  <c r="N162" i="31"/>
  <c r="O163" i="31"/>
  <c r="N163" i="31"/>
  <c r="M164" i="31"/>
  <c r="O161" i="31"/>
  <c r="N161" i="31"/>
  <c r="Q162" i="31"/>
  <c r="R162" i="31" s="1"/>
  <c r="O155" i="31"/>
  <c r="R160" i="31"/>
  <c r="S160" i="31" s="1"/>
  <c r="T160" i="31" s="1"/>
  <c r="U160" i="31" s="1"/>
  <c r="V160" i="31" s="1"/>
  <c r="N160" i="31"/>
  <c r="Q163" i="31"/>
  <c r="R163" i="31" s="1"/>
  <c r="O154" i="31"/>
  <c r="N158" i="31"/>
  <c r="Q161" i="31"/>
  <c r="R161" i="31" s="1"/>
  <c r="S161" i="31" s="1"/>
  <c r="T161" i="31" s="1"/>
  <c r="U161" i="31" s="1"/>
  <c r="V161" i="31" s="1"/>
  <c r="M162" i="31"/>
  <c r="O160" i="31"/>
  <c r="M163" i="31"/>
  <c r="M139" i="31"/>
  <c r="O141" i="31"/>
  <c r="R129" i="31"/>
  <c r="O132" i="31"/>
  <c r="O133" i="31"/>
  <c r="N133" i="31"/>
  <c r="P137" i="31"/>
  <c r="M140" i="31"/>
  <c r="P130" i="31"/>
  <c r="Q130" i="31"/>
  <c r="R130" i="31" s="1"/>
  <c r="P134" i="31"/>
  <c r="O134" i="31"/>
  <c r="N134" i="31"/>
  <c r="Q141" i="31"/>
  <c r="R141" i="31" s="1"/>
  <c r="O131" i="31"/>
  <c r="N131" i="31"/>
  <c r="M138" i="31"/>
  <c r="Q132" i="31"/>
  <c r="R132" i="31" s="1"/>
  <c r="O136" i="31"/>
  <c r="N136" i="31"/>
  <c r="M134" i="31"/>
  <c r="M131" i="31"/>
  <c r="N132" i="31"/>
  <c r="R133" i="31"/>
  <c r="S133" i="31" s="1"/>
  <c r="T133" i="31" s="1"/>
  <c r="U133" i="31" s="1"/>
  <c r="V133" i="31" s="1"/>
  <c r="O137" i="31"/>
  <c r="N137" i="31"/>
  <c r="M130" i="31"/>
  <c r="Q134" i="31"/>
  <c r="R134" i="31" s="1"/>
  <c r="S134" i="31" s="1"/>
  <c r="T134" i="31" s="1"/>
  <c r="U134" i="31" s="1"/>
  <c r="V134" i="31" s="1"/>
  <c r="P141" i="31"/>
  <c r="M141" i="31"/>
  <c r="N141" i="31"/>
  <c r="P131" i="31"/>
  <c r="Q131" i="31"/>
  <c r="R131" i="31" s="1"/>
  <c r="O135" i="31"/>
  <c r="N135" i="31"/>
  <c r="P132" i="31"/>
  <c r="M132" i="31"/>
  <c r="P136" i="31"/>
  <c r="Q136" i="31"/>
  <c r="R136" i="31" s="1"/>
  <c r="O139" i="31"/>
  <c r="N139" i="31"/>
  <c r="O116" i="31"/>
  <c r="M116" i="31"/>
  <c r="Q84" i="31"/>
  <c r="R84" i="31" s="1"/>
  <c r="S84" i="31" s="1"/>
  <c r="T84" i="31" s="1"/>
  <c r="U84" i="31" s="1"/>
  <c r="V84" i="31" s="1"/>
  <c r="O95" i="31"/>
  <c r="N95" i="31"/>
  <c r="N83" i="31"/>
  <c r="N109" i="31"/>
  <c r="M113" i="31"/>
  <c r="Q117" i="31"/>
  <c r="R117" i="31" s="1"/>
  <c r="O92" i="31"/>
  <c r="N92" i="31"/>
  <c r="M92" i="31"/>
  <c r="Q118" i="31"/>
  <c r="R118" i="31" s="1"/>
  <c r="N93" i="31"/>
  <c r="O115" i="31"/>
  <c r="N115" i="31"/>
  <c r="M115" i="31"/>
  <c r="Q87" i="31"/>
  <c r="R87" i="31" s="1"/>
  <c r="S87" i="31" s="1"/>
  <c r="T87" i="31" s="1"/>
  <c r="U87" i="31" s="1"/>
  <c r="V87" i="31" s="1"/>
  <c r="O94" i="31"/>
  <c r="N94" i="31"/>
  <c r="O114" i="31"/>
  <c r="N114" i="31"/>
  <c r="N106" i="31"/>
  <c r="Q90" i="31"/>
  <c r="R90" i="31" s="1"/>
  <c r="Q108" i="31"/>
  <c r="R108" i="31" s="1"/>
  <c r="P116" i="31"/>
  <c r="N116" i="31"/>
  <c r="O84" i="31"/>
  <c r="N84" i="31"/>
  <c r="M84" i="31"/>
  <c r="Q88" i="31"/>
  <c r="R88" i="31" s="1"/>
  <c r="S88" i="31" s="1"/>
  <c r="T88" i="31" s="1"/>
  <c r="U88" i="31" s="1"/>
  <c r="V88" i="31" s="1"/>
  <c r="P95" i="31"/>
  <c r="P83" i="31"/>
  <c r="O83" i="31"/>
  <c r="P113" i="31"/>
  <c r="O113" i="31"/>
  <c r="N113" i="31"/>
  <c r="M117" i="31"/>
  <c r="Q85" i="31"/>
  <c r="R85" i="31" s="1"/>
  <c r="S85" i="31" s="1"/>
  <c r="T85" i="31" s="1"/>
  <c r="U85" i="31" s="1"/>
  <c r="V85" i="31" s="1"/>
  <c r="P92" i="31"/>
  <c r="M118" i="31"/>
  <c r="Q86" i="31"/>
  <c r="R86" i="31" s="1"/>
  <c r="S86" i="31" s="1"/>
  <c r="T86" i="31" s="1"/>
  <c r="U86" i="31" s="1"/>
  <c r="V86" i="31" s="1"/>
  <c r="Q107" i="31"/>
  <c r="R107" i="31" s="1"/>
  <c r="S107" i="31" s="1"/>
  <c r="T107" i="31" s="1"/>
  <c r="U107" i="31" s="1"/>
  <c r="V107" i="31" s="1"/>
  <c r="P115" i="31"/>
  <c r="M87" i="31"/>
  <c r="Q91" i="31"/>
  <c r="R91" i="31" s="1"/>
  <c r="S91" i="31" s="1"/>
  <c r="T91" i="31" s="1"/>
  <c r="U91" i="31" s="1"/>
  <c r="V91" i="31" s="1"/>
  <c r="Q110" i="31"/>
  <c r="R110" i="31" s="1"/>
  <c r="S110" i="31" s="1"/>
  <c r="T110" i="31" s="1"/>
  <c r="U110" i="31" s="1"/>
  <c r="V110" i="31" s="1"/>
  <c r="P114" i="31"/>
  <c r="M90" i="31"/>
  <c r="Q95" i="31"/>
  <c r="R95" i="31" s="1"/>
  <c r="S95" i="31" s="1"/>
  <c r="T95" i="31" s="1"/>
  <c r="U95" i="31" s="1"/>
  <c r="V95" i="31" s="1"/>
  <c r="R83" i="31"/>
  <c r="P117" i="31"/>
  <c r="O117" i="31"/>
  <c r="N117" i="31"/>
  <c r="R93" i="31"/>
  <c r="S93" i="31" s="1"/>
  <c r="T93" i="31" s="1"/>
  <c r="U93" i="31" s="1"/>
  <c r="V93" i="31" s="1"/>
  <c r="P87" i="31"/>
  <c r="O87" i="31"/>
  <c r="N87" i="31"/>
  <c r="Q114" i="31"/>
  <c r="R114" i="31" s="1"/>
  <c r="S114" i="31" s="1"/>
  <c r="T114" i="31" s="1"/>
  <c r="U114" i="31" s="1"/>
  <c r="V114" i="31" s="1"/>
  <c r="N90" i="31"/>
  <c r="Q116" i="31"/>
  <c r="R116" i="31" s="1"/>
  <c r="M95" i="31"/>
  <c r="R92" i="31"/>
  <c r="S92" i="31" s="1"/>
  <c r="T92" i="31" s="1"/>
  <c r="U92" i="31" s="1"/>
  <c r="V92" i="31" s="1"/>
  <c r="R115" i="31"/>
  <c r="S115" i="31" s="1"/>
  <c r="T115" i="31" s="1"/>
  <c r="U115" i="31" s="1"/>
  <c r="V115" i="31" s="1"/>
  <c r="S140" i="31"/>
  <c r="T140" i="31" s="1"/>
  <c r="S137" i="31"/>
  <c r="T137" i="31" s="1"/>
  <c r="U137" i="31" s="1"/>
  <c r="V137" i="31" s="1"/>
  <c r="AV11" i="31"/>
  <c r="BF11" i="31"/>
  <c r="BA11" i="31"/>
  <c r="BC11" i="31"/>
  <c r="BB11" i="31"/>
  <c r="AW11" i="31"/>
  <c r="BD11" i="31"/>
  <c r="AY11" i="31"/>
  <c r="AX11" i="31"/>
  <c r="AZ11" i="31"/>
  <c r="BE11" i="31"/>
  <c r="AY11" i="34"/>
  <c r="BC11" i="34"/>
  <c r="AW11" i="34"/>
  <c r="AX11" i="34"/>
  <c r="BD11" i="34"/>
  <c r="AV11" i="34"/>
  <c r="BA11" i="34"/>
  <c r="BB11" i="34"/>
  <c r="AZ11" i="34"/>
  <c r="BE11" i="34"/>
  <c r="BF11" i="34"/>
  <c r="S153" i="31"/>
  <c r="T153" i="31" s="1"/>
  <c r="U153" i="31" s="1"/>
  <c r="V153" i="31" s="1"/>
  <c r="S179" i="31"/>
  <c r="T179" i="31" s="1"/>
  <c r="U179" i="31" s="1"/>
  <c r="V179" i="31" s="1"/>
  <c r="S247" i="31"/>
  <c r="T247" i="31" s="1"/>
  <c r="U247" i="31" s="1"/>
  <c r="V247" i="31" s="1"/>
  <c r="S226" i="31"/>
  <c r="T226" i="31" s="1"/>
  <c r="U226" i="31" s="1"/>
  <c r="V226" i="31" s="1"/>
  <c r="S205" i="31"/>
  <c r="T205" i="31" s="1"/>
  <c r="U205" i="31" s="1"/>
  <c r="V205" i="31" s="1"/>
  <c r="S136" i="31"/>
  <c r="T136" i="31" s="1"/>
  <c r="U136" i="31" s="1"/>
  <c r="V136" i="31" s="1"/>
  <c r="S181" i="31"/>
  <c r="T181" i="31" s="1"/>
  <c r="U181" i="31" s="1"/>
  <c r="V181" i="31" s="1"/>
  <c r="S207" i="31"/>
  <c r="T207" i="31" s="1"/>
  <c r="U207" i="31" s="1"/>
  <c r="V207" i="31" s="1"/>
  <c r="S154" i="31"/>
  <c r="T154" i="31" s="1"/>
  <c r="U154" i="31" s="1"/>
  <c r="V154" i="31" s="1"/>
  <c r="S222" i="31"/>
  <c r="T222" i="31" s="1"/>
  <c r="U222" i="31" s="1"/>
  <c r="V222" i="31" s="1"/>
  <c r="S159" i="31"/>
  <c r="T159" i="31" s="1"/>
  <c r="U159" i="31" s="1"/>
  <c r="V159" i="31" s="1"/>
  <c r="S252" i="31"/>
  <c r="T252" i="31" s="1"/>
  <c r="U252" i="31" s="1"/>
  <c r="V252" i="31" s="1"/>
  <c r="S130" i="31"/>
  <c r="T130" i="31" s="1"/>
  <c r="U130" i="31" s="1"/>
  <c r="V130" i="31" s="1"/>
  <c r="S141" i="31"/>
  <c r="T141" i="31" s="1"/>
  <c r="U141" i="31" s="1"/>
  <c r="V141" i="31" s="1"/>
  <c r="R45" i="31"/>
  <c r="S45" i="31" s="1"/>
  <c r="T45" i="31" s="1"/>
  <c r="U45" i="31" s="1"/>
  <c r="V45" i="31" s="1"/>
  <c r="S132" i="31"/>
  <c r="T132" i="31" s="1"/>
  <c r="U132" i="31" s="1"/>
  <c r="V132" i="31" s="1"/>
  <c r="R64" i="31"/>
  <c r="S64" i="31" s="1"/>
  <c r="T64" i="31" s="1"/>
  <c r="U64" i="31" s="1"/>
  <c r="V64" i="31" s="1"/>
  <c r="S157" i="31"/>
  <c r="T157" i="31" s="1"/>
  <c r="U157" i="31" s="1"/>
  <c r="V157" i="31" s="1"/>
  <c r="R61" i="31"/>
  <c r="S61" i="31" s="1"/>
  <c r="T61" i="31" s="1"/>
  <c r="U61" i="31" s="1"/>
  <c r="V61" i="31" s="1"/>
  <c r="S138" i="31"/>
  <c r="T138" i="31" s="1"/>
  <c r="U138" i="31" s="1"/>
  <c r="V138" i="31" s="1"/>
  <c r="R70" i="31"/>
  <c r="S70" i="31" s="1"/>
  <c r="T70" i="31" s="1"/>
  <c r="U70" i="31" s="1"/>
  <c r="V70" i="31" s="1"/>
  <c r="S249" i="31"/>
  <c r="T249" i="31" s="1"/>
  <c r="U249" i="31" s="1"/>
  <c r="V249" i="31" s="1"/>
  <c r="R38" i="31"/>
  <c r="S38" i="31" s="1"/>
  <c r="T38" i="31" s="1"/>
  <c r="U38" i="31" s="1"/>
  <c r="V38" i="31" s="1"/>
  <c r="S164" i="31"/>
  <c r="T164" i="31" s="1"/>
  <c r="U164" i="31" s="1"/>
  <c r="V164" i="31" s="1"/>
  <c r="S108" i="31"/>
  <c r="T108" i="31" s="1"/>
  <c r="U108" i="31" s="1"/>
  <c r="V108" i="31" s="1"/>
  <c r="R68" i="31"/>
  <c r="S68" i="31" s="1"/>
  <c r="T68" i="31" s="1"/>
  <c r="U68" i="31" s="1"/>
  <c r="V68" i="31" s="1"/>
  <c r="S163" i="31"/>
  <c r="T163" i="31" s="1"/>
  <c r="U163" i="31" s="1"/>
  <c r="V163" i="31" s="1"/>
  <c r="S182" i="31"/>
  <c r="T182" i="31" s="1"/>
  <c r="U182" i="31" s="1"/>
  <c r="V182" i="31" s="1"/>
  <c r="R65" i="31"/>
  <c r="S65" i="31" s="1"/>
  <c r="T65" i="31" s="1"/>
  <c r="U65" i="31" s="1"/>
  <c r="V65" i="31" s="1"/>
  <c r="R47" i="31"/>
  <c r="S47" i="31" s="1"/>
  <c r="T47" i="31" s="1"/>
  <c r="U47" i="31" s="1"/>
  <c r="V47" i="31" s="1"/>
  <c r="S185" i="31"/>
  <c r="T185" i="31" s="1"/>
  <c r="U185" i="31" s="1"/>
  <c r="V185" i="31" s="1"/>
  <c r="R46" i="31"/>
  <c r="S46" i="31" s="1"/>
  <c r="T46" i="31" s="1"/>
  <c r="U46" i="31" s="1"/>
  <c r="V46" i="31" s="1"/>
  <c r="R72" i="31"/>
  <c r="S72" i="31" s="1"/>
  <c r="T72" i="31" s="1"/>
  <c r="U72" i="31" s="1"/>
  <c r="V72" i="31" s="1"/>
  <c r="S183" i="31"/>
  <c r="T183" i="31" s="1"/>
  <c r="U183" i="31" s="1"/>
  <c r="V183" i="31" s="1"/>
  <c r="S162" i="31"/>
  <c r="T162" i="31" s="1"/>
  <c r="U162" i="31" s="1"/>
  <c r="V162" i="31" s="1"/>
  <c r="R41" i="31"/>
  <c r="S41" i="31" s="1"/>
  <c r="T41" i="31" s="1"/>
  <c r="U41" i="31" s="1"/>
  <c r="V41" i="31" s="1"/>
  <c r="S131" i="31"/>
  <c r="T131" i="31" s="1"/>
  <c r="U131" i="31" s="1"/>
  <c r="V131" i="31" s="1"/>
  <c r="R66" i="31"/>
  <c r="S66" i="31" s="1"/>
  <c r="T66" i="31" s="1"/>
  <c r="U66" i="31" s="1"/>
  <c r="V66" i="31" s="1"/>
  <c r="S227" i="31"/>
  <c r="T227" i="31" s="1"/>
  <c r="U227" i="31" s="1"/>
  <c r="V227" i="31" s="1"/>
  <c r="R42" i="31"/>
  <c r="S42" i="31" s="1"/>
  <c r="T42" i="31" s="1"/>
  <c r="U42" i="31" s="1"/>
  <c r="V42" i="31" s="1"/>
  <c r="S224" i="31"/>
  <c r="T224" i="31" s="1"/>
  <c r="U224" i="31" s="1"/>
  <c r="V224" i="31" s="1"/>
  <c r="R43" i="31"/>
  <c r="S43" i="31" s="1"/>
  <c r="T43" i="31" s="1"/>
  <c r="U43" i="31" s="1"/>
  <c r="V43" i="31" s="1"/>
  <c r="R44" i="31"/>
  <c r="S44" i="31" s="1"/>
  <c r="T44" i="31" s="1"/>
  <c r="U44" i="31" s="1"/>
  <c r="V44" i="31" s="1"/>
  <c r="S231" i="31"/>
  <c r="T231" i="31" s="1"/>
  <c r="U231" i="31" s="1"/>
  <c r="V231" i="31" s="1"/>
  <c r="S116" i="31"/>
  <c r="T116" i="31" s="1"/>
  <c r="U116" i="31" s="1"/>
  <c r="V116" i="31" s="1"/>
  <c r="R40" i="31"/>
  <c r="S40" i="31" s="1"/>
  <c r="T40" i="31" s="1"/>
  <c r="U40" i="31" s="1"/>
  <c r="V40" i="31" s="1"/>
  <c r="S246" i="31"/>
  <c r="T246" i="31" s="1"/>
  <c r="U246" i="31" s="1"/>
  <c r="V246" i="31" s="1"/>
  <c r="S225" i="31"/>
  <c r="T225" i="31" s="1"/>
  <c r="U225" i="31" s="1"/>
  <c r="V225" i="31" s="1"/>
  <c r="S117" i="31"/>
  <c r="T117" i="31" s="1"/>
  <c r="U117" i="31" s="1"/>
  <c r="V117" i="31" s="1"/>
  <c r="S118" i="31"/>
  <c r="T118" i="31" s="1"/>
  <c r="U118" i="31" s="1"/>
  <c r="V118" i="31" s="1"/>
  <c r="R69" i="31"/>
  <c r="S69" i="31" s="1"/>
  <c r="T69" i="31" s="1"/>
  <c r="U69" i="31" s="1"/>
  <c r="V69" i="31" s="1"/>
  <c r="S156" i="31"/>
  <c r="T156" i="31" s="1"/>
  <c r="U156" i="31" s="1"/>
  <c r="V156" i="31" s="1"/>
  <c r="R49" i="31"/>
  <c r="S49" i="31" s="1"/>
  <c r="T49" i="31" s="1"/>
  <c r="U49" i="31" s="1"/>
  <c r="V49" i="31" s="1"/>
  <c r="S90" i="31"/>
  <c r="T90" i="31" s="1"/>
  <c r="U90" i="31" s="1"/>
  <c r="V90" i="31" s="1"/>
  <c r="R48" i="31"/>
  <c r="S48" i="31" s="1"/>
  <c r="T48" i="31" s="1"/>
  <c r="U48" i="31" s="1"/>
  <c r="V48" i="31" s="1"/>
  <c r="R19" i="31"/>
  <c r="S19" i="31" s="1"/>
  <c r="T19" i="31" s="1"/>
  <c r="U19" i="31" s="1"/>
  <c r="V19" i="31" s="1"/>
  <c r="R26" i="31"/>
  <c r="S26" i="31" s="1"/>
  <c r="T26" i="31" s="1"/>
  <c r="U26" i="31" s="1"/>
  <c r="V26" i="31" s="1"/>
  <c r="R16" i="31"/>
  <c r="S16" i="31" s="1"/>
  <c r="T16" i="31" s="1"/>
  <c r="U16" i="31" s="1"/>
  <c r="V16" i="31" s="1"/>
  <c r="R17" i="31"/>
  <c r="S17" i="31" s="1"/>
  <c r="T17" i="31" s="1"/>
  <c r="U17" i="31" s="1"/>
  <c r="V17" i="31" s="1"/>
  <c r="R20" i="31"/>
  <c r="S20" i="31" s="1"/>
  <c r="T20" i="31" s="1"/>
  <c r="U20" i="31" s="1"/>
  <c r="V20" i="31" s="1"/>
  <c r="R15" i="31"/>
  <c r="S15" i="31" s="1"/>
  <c r="T15" i="31" s="1"/>
  <c r="U15" i="31" s="1"/>
  <c r="V15" i="31" s="1"/>
  <c r="R25" i="31"/>
  <c r="S25" i="31" s="1"/>
  <c r="T25" i="31" s="1"/>
  <c r="U25" i="31" s="1"/>
  <c r="V25" i="31" s="1"/>
  <c r="R24" i="31"/>
  <c r="S24" i="31" s="1"/>
  <c r="T24" i="31" s="1"/>
  <c r="U24" i="31" s="1"/>
  <c r="V24" i="31" s="1"/>
  <c r="R18" i="31"/>
  <c r="S18" i="31" s="1"/>
  <c r="T18" i="31" s="1"/>
  <c r="U18" i="31" s="1"/>
  <c r="V18" i="31" s="1"/>
  <c r="R22" i="31"/>
  <c r="S22" i="31" s="1"/>
  <c r="T22" i="31" s="1"/>
  <c r="U22" i="31" s="1"/>
  <c r="V22" i="31" s="1"/>
  <c r="R23" i="31"/>
  <c r="S23" i="31" s="1"/>
  <c r="T23" i="31" s="1"/>
  <c r="U23" i="31" s="1"/>
  <c r="V23" i="31" s="1"/>
  <c r="R21" i="31"/>
  <c r="S21" i="31" s="1"/>
  <c r="T21" i="31" s="1"/>
  <c r="U21" i="31" s="1"/>
  <c r="V21" i="31" s="1"/>
  <c r="M225" i="34"/>
  <c r="N225" i="34" s="1"/>
  <c r="O225" i="34" s="1"/>
  <c r="P225" i="34" s="1"/>
  <c r="Q225" i="34" s="1"/>
  <c r="R225" i="34" s="1"/>
  <c r="S225" i="34" s="1"/>
  <c r="T225" i="34" s="1"/>
  <c r="M133" i="34"/>
  <c r="N133" i="34" s="1"/>
  <c r="O133" i="34" s="1"/>
  <c r="P133" i="34" s="1"/>
  <c r="Q133" i="34" s="1"/>
  <c r="R133" i="34" s="1"/>
  <c r="S133" i="34" s="1"/>
  <c r="T133" i="34" s="1"/>
  <c r="M41" i="34"/>
  <c r="N41" i="34" s="1"/>
  <c r="O41" i="34" s="1"/>
  <c r="P41" i="34" s="1"/>
  <c r="Q41" i="34" s="1"/>
  <c r="R41" i="34" s="1"/>
  <c r="S41" i="34" s="1"/>
  <c r="T41" i="34" s="1"/>
  <c r="M202" i="34"/>
  <c r="N202" i="34" s="1"/>
  <c r="O202" i="34" s="1"/>
  <c r="P202" i="34" s="1"/>
  <c r="Q202" i="34" s="1"/>
  <c r="M110" i="34"/>
  <c r="N110" i="34" s="1"/>
  <c r="O110" i="34" s="1"/>
  <c r="P110" i="34" s="1"/>
  <c r="Q110" i="34" s="1"/>
  <c r="R110" i="34" s="1"/>
  <c r="S110" i="34" s="1"/>
  <c r="T110" i="34" s="1"/>
  <c r="M179" i="34"/>
  <c r="N179" i="34" s="1"/>
  <c r="O179" i="34" s="1"/>
  <c r="P179" i="34" s="1"/>
  <c r="Q179" i="34" s="1"/>
  <c r="R179" i="34" s="1"/>
  <c r="S179" i="34" s="1"/>
  <c r="T179" i="34" s="1"/>
  <c r="M87" i="34"/>
  <c r="N87" i="34" s="1"/>
  <c r="O87" i="34" s="1"/>
  <c r="P87" i="34" s="1"/>
  <c r="Q87" i="34" s="1"/>
  <c r="R87" i="34" s="1"/>
  <c r="S87" i="34" s="1"/>
  <c r="T87" i="34" s="1"/>
  <c r="M248" i="34"/>
  <c r="N248" i="34" s="1"/>
  <c r="O248" i="34" s="1"/>
  <c r="P248" i="34" s="1"/>
  <c r="Q248" i="34" s="1"/>
  <c r="R248" i="34" s="1"/>
  <c r="S248" i="34" s="1"/>
  <c r="T248" i="34" s="1"/>
  <c r="M156" i="34"/>
  <c r="N156" i="34" s="1"/>
  <c r="O156" i="34" s="1"/>
  <c r="P156" i="34" s="1"/>
  <c r="Q156" i="34" s="1"/>
  <c r="R156" i="34" s="1"/>
  <c r="S156" i="34" s="1"/>
  <c r="T156" i="34" s="1"/>
  <c r="M64" i="34"/>
  <c r="N64" i="34" s="1"/>
  <c r="O64" i="34" s="1"/>
  <c r="P64" i="34" s="1"/>
  <c r="Q64" i="34" s="1"/>
  <c r="R64" i="34" s="1"/>
  <c r="S64" i="34" s="1"/>
  <c r="T64" i="34" s="1"/>
  <c r="M229" i="34"/>
  <c r="N229" i="34" s="1"/>
  <c r="O229" i="34" s="1"/>
  <c r="P229" i="34" s="1"/>
  <c r="Q229" i="34" s="1"/>
  <c r="R229" i="34" s="1"/>
  <c r="S229" i="34" s="1"/>
  <c r="T229" i="34" s="1"/>
  <c r="M137" i="34"/>
  <c r="N137" i="34" s="1"/>
  <c r="O137" i="34" s="1"/>
  <c r="P137" i="34" s="1"/>
  <c r="Q137" i="34" s="1"/>
  <c r="R137" i="34" s="1"/>
  <c r="S137" i="34" s="1"/>
  <c r="T137" i="34" s="1"/>
  <c r="M45" i="34"/>
  <c r="N45" i="34" s="1"/>
  <c r="O45" i="34" s="1"/>
  <c r="P45" i="34" s="1"/>
  <c r="Q45" i="34" s="1"/>
  <c r="R45" i="34" s="1"/>
  <c r="S45" i="34" s="1"/>
  <c r="T45" i="34" s="1"/>
  <c r="M206" i="34"/>
  <c r="N206" i="34" s="1"/>
  <c r="O206" i="34" s="1"/>
  <c r="P206" i="34" s="1"/>
  <c r="Q206" i="34" s="1"/>
  <c r="M114" i="34"/>
  <c r="N114" i="34" s="1"/>
  <c r="O114" i="34" s="1"/>
  <c r="P114" i="34" s="1"/>
  <c r="Q114" i="34" s="1"/>
  <c r="R114" i="34" s="1"/>
  <c r="S114" i="34" s="1"/>
  <c r="T114" i="34" s="1"/>
  <c r="M183" i="34"/>
  <c r="N183" i="34" s="1"/>
  <c r="O183" i="34" s="1"/>
  <c r="P183" i="34" s="1"/>
  <c r="Q183" i="34" s="1"/>
  <c r="R183" i="34" s="1"/>
  <c r="S183" i="34" s="1"/>
  <c r="T183" i="34" s="1"/>
  <c r="M91" i="34"/>
  <c r="N91" i="34" s="1"/>
  <c r="O91" i="34" s="1"/>
  <c r="P91" i="34" s="1"/>
  <c r="Q91" i="34" s="1"/>
  <c r="R91" i="34" s="1"/>
  <c r="S91" i="34" s="1"/>
  <c r="T91" i="34" s="1"/>
  <c r="M252" i="34"/>
  <c r="N252" i="34" s="1"/>
  <c r="O252" i="34" s="1"/>
  <c r="P252" i="34" s="1"/>
  <c r="Q252" i="34" s="1"/>
  <c r="R252" i="34" s="1"/>
  <c r="S252" i="34" s="1"/>
  <c r="T252" i="34" s="1"/>
  <c r="M160" i="34"/>
  <c r="N160" i="34" s="1"/>
  <c r="O160" i="34" s="1"/>
  <c r="P160" i="34" s="1"/>
  <c r="Q160" i="34" s="1"/>
  <c r="R160" i="34" s="1"/>
  <c r="S160" i="34" s="1"/>
  <c r="T160" i="34" s="1"/>
  <c r="M68" i="34"/>
  <c r="N68" i="34" s="1"/>
  <c r="O68" i="34" s="1"/>
  <c r="P68" i="34" s="1"/>
  <c r="Q68" i="34" s="1"/>
  <c r="R68" i="34" s="1"/>
  <c r="S68" i="34" s="1"/>
  <c r="T68" i="34" s="1"/>
  <c r="M233" i="34"/>
  <c r="N233" i="34" s="1"/>
  <c r="O233" i="34" s="1"/>
  <c r="P233" i="34" s="1"/>
  <c r="Q233" i="34" s="1"/>
  <c r="R233" i="34" s="1"/>
  <c r="S233" i="34" s="1"/>
  <c r="T233" i="34" s="1"/>
  <c r="M141" i="34"/>
  <c r="N141" i="34" s="1"/>
  <c r="O141" i="34" s="1"/>
  <c r="P141" i="34" s="1"/>
  <c r="Q141" i="34" s="1"/>
  <c r="R141" i="34" s="1"/>
  <c r="S141" i="34" s="1"/>
  <c r="T141" i="34" s="1"/>
  <c r="M49" i="34"/>
  <c r="N49" i="34" s="1"/>
  <c r="O49" i="34" s="1"/>
  <c r="P49" i="34" s="1"/>
  <c r="Q49" i="34" s="1"/>
  <c r="R49" i="34" s="1"/>
  <c r="S49" i="34" s="1"/>
  <c r="T49" i="34" s="1"/>
  <c r="M210" i="34"/>
  <c r="N210" i="34" s="1"/>
  <c r="O210" i="34" s="1"/>
  <c r="P210" i="34" s="1"/>
  <c r="Q210" i="34" s="1"/>
  <c r="M118" i="34"/>
  <c r="N118" i="34" s="1"/>
  <c r="O118" i="34" s="1"/>
  <c r="P118" i="34" s="1"/>
  <c r="Q118" i="34" s="1"/>
  <c r="R118" i="34" s="1"/>
  <c r="S118" i="34" s="1"/>
  <c r="T118" i="34" s="1"/>
  <c r="M187" i="34"/>
  <c r="N187" i="34" s="1"/>
  <c r="O187" i="34" s="1"/>
  <c r="P187" i="34" s="1"/>
  <c r="Q187" i="34" s="1"/>
  <c r="R187" i="34" s="1"/>
  <c r="S187" i="34" s="1"/>
  <c r="T187" i="34" s="1"/>
  <c r="M95" i="34"/>
  <c r="N95" i="34" s="1"/>
  <c r="O95" i="34" s="1"/>
  <c r="P95" i="34" s="1"/>
  <c r="Q95" i="34" s="1"/>
  <c r="R95" i="34" s="1"/>
  <c r="S95" i="34" s="1"/>
  <c r="T95" i="34" s="1"/>
  <c r="M256" i="34"/>
  <c r="N256" i="34" s="1"/>
  <c r="O256" i="34" s="1"/>
  <c r="P256" i="34" s="1"/>
  <c r="Q256" i="34" s="1"/>
  <c r="R256" i="34" s="1"/>
  <c r="S256" i="34" s="1"/>
  <c r="T256" i="34" s="1"/>
  <c r="M164" i="34"/>
  <c r="N164" i="34" s="1"/>
  <c r="O164" i="34" s="1"/>
  <c r="P164" i="34" s="1"/>
  <c r="Q164" i="34" s="1"/>
  <c r="R164" i="34" s="1"/>
  <c r="S164" i="34" s="1"/>
  <c r="T164" i="34" s="1"/>
  <c r="M72" i="34"/>
  <c r="N72" i="34" s="1"/>
  <c r="O72" i="34" s="1"/>
  <c r="P72" i="34" s="1"/>
  <c r="Q72" i="34" s="1"/>
  <c r="R72" i="34" s="1"/>
  <c r="S72" i="34" s="1"/>
  <c r="T72" i="34" s="1"/>
  <c r="M247" i="34"/>
  <c r="N247" i="34" s="1"/>
  <c r="O247" i="34" s="1"/>
  <c r="P247" i="34" s="1"/>
  <c r="Q247" i="34" s="1"/>
  <c r="R247" i="34" s="1"/>
  <c r="S247" i="34" s="1"/>
  <c r="T247" i="34" s="1"/>
  <c r="M155" i="34"/>
  <c r="N155" i="34" s="1"/>
  <c r="O155" i="34" s="1"/>
  <c r="P155" i="34" s="1"/>
  <c r="Q155" i="34" s="1"/>
  <c r="R155" i="34" s="1"/>
  <c r="S155" i="34" s="1"/>
  <c r="T155" i="34" s="1"/>
  <c r="M63" i="34"/>
  <c r="N63" i="34" s="1"/>
  <c r="O63" i="34" s="1"/>
  <c r="P63" i="34" s="1"/>
  <c r="Q63" i="34" s="1"/>
  <c r="R63" i="34" s="1"/>
  <c r="S63" i="34" s="1"/>
  <c r="T63" i="34" s="1"/>
  <c r="M224" i="34"/>
  <c r="N224" i="34" s="1"/>
  <c r="O224" i="34" s="1"/>
  <c r="P224" i="34" s="1"/>
  <c r="Q224" i="34" s="1"/>
  <c r="R224" i="34" s="1"/>
  <c r="S224" i="34" s="1"/>
  <c r="T224" i="34" s="1"/>
  <c r="M132" i="34"/>
  <c r="N132" i="34" s="1"/>
  <c r="O132" i="34" s="1"/>
  <c r="P132" i="34" s="1"/>
  <c r="Q132" i="34" s="1"/>
  <c r="R132" i="34" s="1"/>
  <c r="S132" i="34" s="1"/>
  <c r="T132" i="34" s="1"/>
  <c r="M40" i="34"/>
  <c r="N40" i="34" s="1"/>
  <c r="O40" i="34" s="1"/>
  <c r="P40" i="34" s="1"/>
  <c r="Q40" i="34" s="1"/>
  <c r="R40" i="34" s="1"/>
  <c r="S40" i="34" s="1"/>
  <c r="T40" i="34" s="1"/>
  <c r="M201" i="34"/>
  <c r="N201" i="34" s="1"/>
  <c r="O201" i="34" s="1"/>
  <c r="P201" i="34" s="1"/>
  <c r="Q201" i="34" s="1"/>
  <c r="M109" i="34"/>
  <c r="N109" i="34" s="1"/>
  <c r="O109" i="34" s="1"/>
  <c r="P109" i="34" s="1"/>
  <c r="Q109" i="34" s="1"/>
  <c r="R109" i="34" s="1"/>
  <c r="S109" i="34" s="1"/>
  <c r="T109" i="34" s="1"/>
  <c r="M178" i="34"/>
  <c r="N178" i="34" s="1"/>
  <c r="O178" i="34" s="1"/>
  <c r="P178" i="34" s="1"/>
  <c r="Q178" i="34" s="1"/>
  <c r="R178" i="34" s="1"/>
  <c r="S178" i="34" s="1"/>
  <c r="T178" i="34" s="1"/>
  <c r="M86" i="34"/>
  <c r="N86" i="34" s="1"/>
  <c r="O86" i="34" s="1"/>
  <c r="P86" i="34" s="1"/>
  <c r="Q86" i="34" s="1"/>
  <c r="R86" i="34" s="1"/>
  <c r="S86" i="34" s="1"/>
  <c r="T86" i="34" s="1"/>
  <c r="M251" i="34"/>
  <c r="N251" i="34" s="1"/>
  <c r="O251" i="34" s="1"/>
  <c r="P251" i="34" s="1"/>
  <c r="Q251" i="34" s="1"/>
  <c r="R251" i="34" s="1"/>
  <c r="S251" i="34" s="1"/>
  <c r="T251" i="34" s="1"/>
  <c r="M159" i="34"/>
  <c r="N159" i="34" s="1"/>
  <c r="O159" i="34" s="1"/>
  <c r="P159" i="34" s="1"/>
  <c r="Q159" i="34" s="1"/>
  <c r="R159" i="34" s="1"/>
  <c r="S159" i="34" s="1"/>
  <c r="T159" i="34" s="1"/>
  <c r="M67" i="34"/>
  <c r="N67" i="34" s="1"/>
  <c r="O67" i="34" s="1"/>
  <c r="P67" i="34" s="1"/>
  <c r="Q67" i="34" s="1"/>
  <c r="R67" i="34" s="1"/>
  <c r="S67" i="34" s="1"/>
  <c r="T67" i="34" s="1"/>
  <c r="M228" i="34"/>
  <c r="N228" i="34" s="1"/>
  <c r="O228" i="34" s="1"/>
  <c r="P228" i="34" s="1"/>
  <c r="Q228" i="34" s="1"/>
  <c r="R228" i="34" s="1"/>
  <c r="S228" i="34" s="1"/>
  <c r="T228" i="34" s="1"/>
  <c r="M136" i="34"/>
  <c r="N136" i="34" s="1"/>
  <c r="O136" i="34" s="1"/>
  <c r="P136" i="34" s="1"/>
  <c r="Q136" i="34" s="1"/>
  <c r="R136" i="34" s="1"/>
  <c r="S136" i="34" s="1"/>
  <c r="T136" i="34" s="1"/>
  <c r="M44" i="34"/>
  <c r="N44" i="34" s="1"/>
  <c r="O44" i="34" s="1"/>
  <c r="P44" i="34" s="1"/>
  <c r="Q44" i="34" s="1"/>
  <c r="R44" i="34" s="1"/>
  <c r="S44" i="34" s="1"/>
  <c r="T44" i="34" s="1"/>
  <c r="M205" i="34"/>
  <c r="N205" i="34" s="1"/>
  <c r="O205" i="34" s="1"/>
  <c r="P205" i="34" s="1"/>
  <c r="Q205" i="34" s="1"/>
  <c r="M113" i="34"/>
  <c r="N113" i="34" s="1"/>
  <c r="O113" i="34" s="1"/>
  <c r="P113" i="34" s="1"/>
  <c r="Q113" i="34" s="1"/>
  <c r="R113" i="34" s="1"/>
  <c r="S113" i="34" s="1"/>
  <c r="T113" i="34" s="1"/>
  <c r="M182" i="34"/>
  <c r="N182" i="34" s="1"/>
  <c r="O182" i="34" s="1"/>
  <c r="P182" i="34" s="1"/>
  <c r="Q182" i="34" s="1"/>
  <c r="R182" i="34" s="1"/>
  <c r="S182" i="34" s="1"/>
  <c r="T182" i="34" s="1"/>
  <c r="M90" i="34"/>
  <c r="N90" i="34" s="1"/>
  <c r="O90" i="34" s="1"/>
  <c r="P90" i="34" s="1"/>
  <c r="Q90" i="34" s="1"/>
  <c r="R90" i="34" s="1"/>
  <c r="S90" i="34" s="1"/>
  <c r="T90" i="34" s="1"/>
  <c r="M255" i="34"/>
  <c r="N255" i="34" s="1"/>
  <c r="O255" i="34" s="1"/>
  <c r="P255" i="34" s="1"/>
  <c r="Q255" i="34" s="1"/>
  <c r="R255" i="34" s="1"/>
  <c r="S255" i="34" s="1"/>
  <c r="T255" i="34" s="1"/>
  <c r="M163" i="34"/>
  <c r="N163" i="34" s="1"/>
  <c r="O163" i="34" s="1"/>
  <c r="P163" i="34" s="1"/>
  <c r="Q163" i="34" s="1"/>
  <c r="R163" i="34" s="1"/>
  <c r="S163" i="34" s="1"/>
  <c r="T163" i="34" s="1"/>
  <c r="M71" i="34"/>
  <c r="N71" i="34" s="1"/>
  <c r="O71" i="34" s="1"/>
  <c r="P71" i="34" s="1"/>
  <c r="Q71" i="34" s="1"/>
  <c r="R71" i="34" s="1"/>
  <c r="S71" i="34" s="1"/>
  <c r="T71" i="34" s="1"/>
  <c r="M232" i="34"/>
  <c r="N232" i="34" s="1"/>
  <c r="O232" i="34" s="1"/>
  <c r="P232" i="34" s="1"/>
  <c r="Q232" i="34" s="1"/>
  <c r="R232" i="34" s="1"/>
  <c r="S232" i="34" s="1"/>
  <c r="T232" i="34" s="1"/>
  <c r="M140" i="34"/>
  <c r="N140" i="34" s="1"/>
  <c r="O140" i="34" s="1"/>
  <c r="P140" i="34" s="1"/>
  <c r="Q140" i="34" s="1"/>
  <c r="R140" i="34" s="1"/>
  <c r="S140" i="34" s="1"/>
  <c r="T140" i="34" s="1"/>
  <c r="M48" i="34"/>
  <c r="N48" i="34" s="1"/>
  <c r="O48" i="34" s="1"/>
  <c r="P48" i="34" s="1"/>
  <c r="Q48" i="34" s="1"/>
  <c r="R48" i="34" s="1"/>
  <c r="S48" i="34" s="1"/>
  <c r="T48" i="34" s="1"/>
  <c r="M209" i="34"/>
  <c r="N209" i="34" s="1"/>
  <c r="O209" i="34" s="1"/>
  <c r="P209" i="34" s="1"/>
  <c r="Q209" i="34" s="1"/>
  <c r="M117" i="34"/>
  <c r="N117" i="34" s="1"/>
  <c r="O117" i="34" s="1"/>
  <c r="P117" i="34" s="1"/>
  <c r="Q117" i="34" s="1"/>
  <c r="R117" i="34" s="1"/>
  <c r="S117" i="34" s="1"/>
  <c r="T117" i="34" s="1"/>
  <c r="M186" i="34"/>
  <c r="N186" i="34" s="1"/>
  <c r="O186" i="34" s="1"/>
  <c r="P186" i="34" s="1"/>
  <c r="Q186" i="34" s="1"/>
  <c r="R186" i="34" s="1"/>
  <c r="S186" i="34" s="1"/>
  <c r="T186" i="34" s="1"/>
  <c r="M94" i="34"/>
  <c r="N94" i="34" s="1"/>
  <c r="O94" i="34" s="1"/>
  <c r="P94" i="34" s="1"/>
  <c r="Q94" i="34" s="1"/>
  <c r="R94" i="34" s="1"/>
  <c r="S94" i="34" s="1"/>
  <c r="T94" i="34" s="1"/>
  <c r="M177" i="34"/>
  <c r="N177" i="34" s="1"/>
  <c r="O177" i="34" s="1"/>
  <c r="P177" i="34" s="1"/>
  <c r="Q177" i="34" s="1"/>
  <c r="R177" i="34" s="1"/>
  <c r="S177" i="34" s="1"/>
  <c r="T177" i="34" s="1"/>
  <c r="M85" i="34"/>
  <c r="N85" i="34" s="1"/>
  <c r="O85" i="34" s="1"/>
  <c r="P85" i="34" s="1"/>
  <c r="Q85" i="34" s="1"/>
  <c r="R85" i="34" s="1"/>
  <c r="S85" i="34" s="1"/>
  <c r="T85" i="34" s="1"/>
  <c r="M246" i="34"/>
  <c r="N246" i="34" s="1"/>
  <c r="O246" i="34" s="1"/>
  <c r="P246" i="34" s="1"/>
  <c r="Q246" i="34" s="1"/>
  <c r="R246" i="34" s="1"/>
  <c r="S246" i="34" s="1"/>
  <c r="T246" i="34" s="1"/>
  <c r="M154" i="34"/>
  <c r="N154" i="34" s="1"/>
  <c r="O154" i="34" s="1"/>
  <c r="P154" i="34" s="1"/>
  <c r="Q154" i="34" s="1"/>
  <c r="R154" i="34" s="1"/>
  <c r="S154" i="34" s="1"/>
  <c r="T154" i="34" s="1"/>
  <c r="M62" i="34"/>
  <c r="N62" i="34" s="1"/>
  <c r="O62" i="34" s="1"/>
  <c r="P62" i="34" s="1"/>
  <c r="Q62" i="34" s="1"/>
  <c r="R62" i="34" s="1"/>
  <c r="S62" i="34" s="1"/>
  <c r="T62" i="34" s="1"/>
  <c r="M223" i="34"/>
  <c r="N223" i="34" s="1"/>
  <c r="O223" i="34" s="1"/>
  <c r="P223" i="34" s="1"/>
  <c r="Q223" i="34" s="1"/>
  <c r="R223" i="34" s="1"/>
  <c r="S223" i="34" s="1"/>
  <c r="T223" i="34" s="1"/>
  <c r="M131" i="34"/>
  <c r="N131" i="34" s="1"/>
  <c r="O131" i="34" s="1"/>
  <c r="P131" i="34" s="1"/>
  <c r="Q131" i="34" s="1"/>
  <c r="R131" i="34" s="1"/>
  <c r="S131" i="34" s="1"/>
  <c r="T131" i="34" s="1"/>
  <c r="M39" i="34"/>
  <c r="N39" i="34" s="1"/>
  <c r="O39" i="34" s="1"/>
  <c r="P39" i="34" s="1"/>
  <c r="Q39" i="34" s="1"/>
  <c r="R39" i="34" s="1"/>
  <c r="S39" i="34" s="1"/>
  <c r="T39" i="34" s="1"/>
  <c r="M200" i="34"/>
  <c r="N200" i="34" s="1"/>
  <c r="O200" i="34" s="1"/>
  <c r="P200" i="34" s="1"/>
  <c r="Q200" i="34" s="1"/>
  <c r="M108" i="34"/>
  <c r="N108" i="34" s="1"/>
  <c r="O108" i="34" s="1"/>
  <c r="P108" i="34" s="1"/>
  <c r="Q108" i="34" s="1"/>
  <c r="R108" i="34" s="1"/>
  <c r="S108" i="34" s="1"/>
  <c r="T108" i="34" s="1"/>
  <c r="M181" i="34"/>
  <c r="N181" i="34" s="1"/>
  <c r="O181" i="34" s="1"/>
  <c r="P181" i="34" s="1"/>
  <c r="Q181" i="34" s="1"/>
  <c r="R181" i="34" s="1"/>
  <c r="S181" i="34" s="1"/>
  <c r="T181" i="34" s="1"/>
  <c r="M89" i="34"/>
  <c r="N89" i="34" s="1"/>
  <c r="O89" i="34" s="1"/>
  <c r="P89" i="34" s="1"/>
  <c r="Q89" i="34" s="1"/>
  <c r="R89" i="34" s="1"/>
  <c r="S89" i="34" s="1"/>
  <c r="T89" i="34" s="1"/>
  <c r="M250" i="34"/>
  <c r="N250" i="34" s="1"/>
  <c r="O250" i="34" s="1"/>
  <c r="P250" i="34" s="1"/>
  <c r="Q250" i="34" s="1"/>
  <c r="R250" i="34" s="1"/>
  <c r="S250" i="34" s="1"/>
  <c r="T250" i="34" s="1"/>
  <c r="M158" i="34"/>
  <c r="N158" i="34" s="1"/>
  <c r="O158" i="34" s="1"/>
  <c r="P158" i="34" s="1"/>
  <c r="Q158" i="34" s="1"/>
  <c r="R158" i="34" s="1"/>
  <c r="S158" i="34" s="1"/>
  <c r="T158" i="34" s="1"/>
  <c r="M66" i="34"/>
  <c r="N66" i="34" s="1"/>
  <c r="O66" i="34" s="1"/>
  <c r="P66" i="34" s="1"/>
  <c r="Q66" i="34" s="1"/>
  <c r="R66" i="34" s="1"/>
  <c r="S66" i="34" s="1"/>
  <c r="T66" i="34" s="1"/>
  <c r="M227" i="34"/>
  <c r="N227" i="34" s="1"/>
  <c r="O227" i="34" s="1"/>
  <c r="P227" i="34" s="1"/>
  <c r="Q227" i="34" s="1"/>
  <c r="R227" i="34" s="1"/>
  <c r="S227" i="34" s="1"/>
  <c r="T227" i="34" s="1"/>
  <c r="M135" i="34"/>
  <c r="N135" i="34" s="1"/>
  <c r="O135" i="34" s="1"/>
  <c r="P135" i="34" s="1"/>
  <c r="Q135" i="34" s="1"/>
  <c r="R135" i="34" s="1"/>
  <c r="S135" i="34" s="1"/>
  <c r="T135" i="34" s="1"/>
  <c r="M43" i="34"/>
  <c r="N43" i="34" s="1"/>
  <c r="O43" i="34" s="1"/>
  <c r="P43" i="34" s="1"/>
  <c r="Q43" i="34" s="1"/>
  <c r="R43" i="34" s="1"/>
  <c r="S43" i="34" s="1"/>
  <c r="T43" i="34" s="1"/>
  <c r="M204" i="34"/>
  <c r="N204" i="34" s="1"/>
  <c r="O204" i="34" s="1"/>
  <c r="P204" i="34" s="1"/>
  <c r="Q204" i="34" s="1"/>
  <c r="M112" i="34"/>
  <c r="N112" i="34" s="1"/>
  <c r="O112" i="34" s="1"/>
  <c r="P112" i="34" s="1"/>
  <c r="Q112" i="34" s="1"/>
  <c r="R112" i="34" s="1"/>
  <c r="S112" i="34" s="1"/>
  <c r="T112" i="34" s="1"/>
  <c r="M185" i="34"/>
  <c r="N185" i="34" s="1"/>
  <c r="O185" i="34" s="1"/>
  <c r="P185" i="34" s="1"/>
  <c r="Q185" i="34" s="1"/>
  <c r="R185" i="34" s="1"/>
  <c r="S185" i="34" s="1"/>
  <c r="T185" i="34" s="1"/>
  <c r="M93" i="34"/>
  <c r="N93" i="34" s="1"/>
  <c r="O93" i="34" s="1"/>
  <c r="P93" i="34" s="1"/>
  <c r="Q93" i="34" s="1"/>
  <c r="R93" i="34" s="1"/>
  <c r="S93" i="34" s="1"/>
  <c r="T93" i="34" s="1"/>
  <c r="M254" i="34"/>
  <c r="N254" i="34" s="1"/>
  <c r="O254" i="34" s="1"/>
  <c r="P254" i="34" s="1"/>
  <c r="Q254" i="34" s="1"/>
  <c r="R254" i="34" s="1"/>
  <c r="S254" i="34" s="1"/>
  <c r="T254" i="34" s="1"/>
  <c r="M162" i="34"/>
  <c r="N162" i="34" s="1"/>
  <c r="O162" i="34" s="1"/>
  <c r="P162" i="34" s="1"/>
  <c r="Q162" i="34" s="1"/>
  <c r="R162" i="34" s="1"/>
  <c r="S162" i="34" s="1"/>
  <c r="T162" i="34" s="1"/>
  <c r="M70" i="34"/>
  <c r="N70" i="34" s="1"/>
  <c r="O70" i="34" s="1"/>
  <c r="P70" i="34" s="1"/>
  <c r="Q70" i="34" s="1"/>
  <c r="R70" i="34" s="1"/>
  <c r="S70" i="34" s="1"/>
  <c r="T70" i="34" s="1"/>
  <c r="M231" i="34"/>
  <c r="N231" i="34" s="1"/>
  <c r="O231" i="34" s="1"/>
  <c r="P231" i="34" s="1"/>
  <c r="Q231" i="34" s="1"/>
  <c r="R231" i="34" s="1"/>
  <c r="S231" i="34" s="1"/>
  <c r="T231" i="34" s="1"/>
  <c r="M139" i="34"/>
  <c r="N139" i="34" s="1"/>
  <c r="O139" i="34" s="1"/>
  <c r="P139" i="34" s="1"/>
  <c r="Q139" i="34" s="1"/>
  <c r="R139" i="34" s="1"/>
  <c r="S139" i="34" s="1"/>
  <c r="T139" i="34" s="1"/>
  <c r="M47" i="34"/>
  <c r="N47" i="34" s="1"/>
  <c r="O47" i="34" s="1"/>
  <c r="P47" i="34" s="1"/>
  <c r="Q47" i="34" s="1"/>
  <c r="R47" i="34" s="1"/>
  <c r="S47" i="34" s="1"/>
  <c r="T47" i="34" s="1"/>
  <c r="M208" i="34"/>
  <c r="N208" i="34" s="1"/>
  <c r="O208" i="34" s="1"/>
  <c r="P208" i="34" s="1"/>
  <c r="Q208" i="34" s="1"/>
  <c r="M116" i="34"/>
  <c r="N116" i="34" s="1"/>
  <c r="O116" i="34" s="1"/>
  <c r="P116" i="34" s="1"/>
  <c r="Q116" i="34" s="1"/>
  <c r="R116" i="34" s="1"/>
  <c r="S116" i="34" s="1"/>
  <c r="T116" i="34" s="1"/>
  <c r="M199" i="34"/>
  <c r="N199" i="34" s="1"/>
  <c r="O199" i="34" s="1"/>
  <c r="P199" i="34" s="1"/>
  <c r="Q199" i="34" s="1"/>
  <c r="M107" i="34"/>
  <c r="N107" i="34" s="1"/>
  <c r="O107" i="34" s="1"/>
  <c r="P107" i="34" s="1"/>
  <c r="Q107" i="34" s="1"/>
  <c r="R107" i="34" s="1"/>
  <c r="S107" i="34" s="1"/>
  <c r="T107" i="34" s="1"/>
  <c r="M176" i="34"/>
  <c r="N176" i="34" s="1"/>
  <c r="O176" i="34" s="1"/>
  <c r="P176" i="34" s="1"/>
  <c r="Q176" i="34" s="1"/>
  <c r="R176" i="34" s="1"/>
  <c r="S176" i="34" s="1"/>
  <c r="T176" i="34" s="1"/>
  <c r="M84" i="34"/>
  <c r="N84" i="34" s="1"/>
  <c r="O84" i="34" s="1"/>
  <c r="P84" i="34" s="1"/>
  <c r="Q84" i="34" s="1"/>
  <c r="R84" i="34" s="1"/>
  <c r="S84" i="34" s="1"/>
  <c r="T84" i="34" s="1"/>
  <c r="M245" i="34"/>
  <c r="N245" i="34" s="1"/>
  <c r="O245" i="34" s="1"/>
  <c r="P245" i="34" s="1"/>
  <c r="Q245" i="34" s="1"/>
  <c r="R245" i="34" s="1"/>
  <c r="S245" i="34" s="1"/>
  <c r="T245" i="34" s="1"/>
  <c r="M153" i="34"/>
  <c r="N153" i="34" s="1"/>
  <c r="O153" i="34" s="1"/>
  <c r="P153" i="34" s="1"/>
  <c r="Q153" i="34" s="1"/>
  <c r="R153" i="34" s="1"/>
  <c r="S153" i="34" s="1"/>
  <c r="T153" i="34" s="1"/>
  <c r="M61" i="34"/>
  <c r="N61" i="34" s="1"/>
  <c r="O61" i="34" s="1"/>
  <c r="P61" i="34" s="1"/>
  <c r="Q61" i="34" s="1"/>
  <c r="R61" i="34" s="1"/>
  <c r="S61" i="34" s="1"/>
  <c r="T61" i="34" s="1"/>
  <c r="M222" i="34"/>
  <c r="N222" i="34" s="1"/>
  <c r="O222" i="34" s="1"/>
  <c r="P222" i="34" s="1"/>
  <c r="Q222" i="34" s="1"/>
  <c r="R222" i="34" s="1"/>
  <c r="S222" i="34" s="1"/>
  <c r="T222" i="34" s="1"/>
  <c r="M130" i="34"/>
  <c r="N130" i="34" s="1"/>
  <c r="O130" i="34" s="1"/>
  <c r="P130" i="34" s="1"/>
  <c r="Q130" i="34" s="1"/>
  <c r="R130" i="34" s="1"/>
  <c r="S130" i="34" s="1"/>
  <c r="T130" i="34" s="1"/>
  <c r="M38" i="34"/>
  <c r="N38" i="34" s="1"/>
  <c r="O38" i="34" s="1"/>
  <c r="P38" i="34" s="1"/>
  <c r="Q38" i="34" s="1"/>
  <c r="R38" i="34" s="1"/>
  <c r="S38" i="34" s="1"/>
  <c r="T38" i="34" s="1"/>
  <c r="M203" i="34"/>
  <c r="N203" i="34" s="1"/>
  <c r="O203" i="34" s="1"/>
  <c r="P203" i="34" s="1"/>
  <c r="Q203" i="34" s="1"/>
  <c r="M111" i="34"/>
  <c r="N111" i="34" s="1"/>
  <c r="O111" i="34" s="1"/>
  <c r="P111" i="34" s="1"/>
  <c r="Q111" i="34" s="1"/>
  <c r="R111" i="34" s="1"/>
  <c r="S111" i="34" s="1"/>
  <c r="T111" i="34" s="1"/>
  <c r="M180" i="34"/>
  <c r="N180" i="34" s="1"/>
  <c r="O180" i="34" s="1"/>
  <c r="P180" i="34" s="1"/>
  <c r="Q180" i="34" s="1"/>
  <c r="R180" i="34" s="1"/>
  <c r="S180" i="34" s="1"/>
  <c r="T180" i="34" s="1"/>
  <c r="M88" i="34"/>
  <c r="N88" i="34" s="1"/>
  <c r="O88" i="34" s="1"/>
  <c r="P88" i="34" s="1"/>
  <c r="Q88" i="34" s="1"/>
  <c r="R88" i="34" s="1"/>
  <c r="S88" i="34" s="1"/>
  <c r="T88" i="34" s="1"/>
  <c r="M249" i="34"/>
  <c r="N249" i="34" s="1"/>
  <c r="O249" i="34" s="1"/>
  <c r="P249" i="34" s="1"/>
  <c r="Q249" i="34" s="1"/>
  <c r="R249" i="34" s="1"/>
  <c r="S249" i="34" s="1"/>
  <c r="T249" i="34" s="1"/>
  <c r="M157" i="34"/>
  <c r="N157" i="34" s="1"/>
  <c r="O157" i="34" s="1"/>
  <c r="P157" i="34" s="1"/>
  <c r="Q157" i="34" s="1"/>
  <c r="R157" i="34" s="1"/>
  <c r="S157" i="34" s="1"/>
  <c r="T157" i="34" s="1"/>
  <c r="M65" i="34"/>
  <c r="N65" i="34" s="1"/>
  <c r="O65" i="34" s="1"/>
  <c r="P65" i="34" s="1"/>
  <c r="Q65" i="34" s="1"/>
  <c r="R65" i="34" s="1"/>
  <c r="S65" i="34" s="1"/>
  <c r="T65" i="34" s="1"/>
  <c r="M226" i="34"/>
  <c r="N226" i="34" s="1"/>
  <c r="O226" i="34" s="1"/>
  <c r="P226" i="34" s="1"/>
  <c r="Q226" i="34" s="1"/>
  <c r="R226" i="34" s="1"/>
  <c r="S226" i="34" s="1"/>
  <c r="T226" i="34" s="1"/>
  <c r="M134" i="34"/>
  <c r="N134" i="34" s="1"/>
  <c r="O134" i="34" s="1"/>
  <c r="P134" i="34" s="1"/>
  <c r="Q134" i="34" s="1"/>
  <c r="R134" i="34" s="1"/>
  <c r="S134" i="34" s="1"/>
  <c r="T134" i="34" s="1"/>
  <c r="M42" i="34"/>
  <c r="N42" i="34" s="1"/>
  <c r="O42" i="34" s="1"/>
  <c r="P42" i="34" s="1"/>
  <c r="Q42" i="34" s="1"/>
  <c r="R42" i="34" s="1"/>
  <c r="S42" i="34" s="1"/>
  <c r="T42" i="34" s="1"/>
  <c r="M207" i="34"/>
  <c r="N207" i="34" s="1"/>
  <c r="O207" i="34" s="1"/>
  <c r="P207" i="34" s="1"/>
  <c r="Q207" i="34" s="1"/>
  <c r="M115" i="34"/>
  <c r="N115" i="34" s="1"/>
  <c r="O115" i="34" s="1"/>
  <c r="P115" i="34" s="1"/>
  <c r="Q115" i="34" s="1"/>
  <c r="R115" i="34" s="1"/>
  <c r="S115" i="34" s="1"/>
  <c r="T115" i="34" s="1"/>
  <c r="M184" i="34"/>
  <c r="N184" i="34" s="1"/>
  <c r="O184" i="34" s="1"/>
  <c r="P184" i="34" s="1"/>
  <c r="Q184" i="34" s="1"/>
  <c r="R184" i="34" s="1"/>
  <c r="S184" i="34" s="1"/>
  <c r="T184" i="34" s="1"/>
  <c r="M92" i="34"/>
  <c r="N92" i="34" s="1"/>
  <c r="O92" i="34" s="1"/>
  <c r="P92" i="34" s="1"/>
  <c r="Q92" i="34" s="1"/>
  <c r="R92" i="34" s="1"/>
  <c r="S92" i="34" s="1"/>
  <c r="T92" i="34" s="1"/>
  <c r="M253" i="34"/>
  <c r="N253" i="34" s="1"/>
  <c r="O253" i="34" s="1"/>
  <c r="P253" i="34" s="1"/>
  <c r="Q253" i="34" s="1"/>
  <c r="R253" i="34" s="1"/>
  <c r="S253" i="34" s="1"/>
  <c r="T253" i="34" s="1"/>
  <c r="M161" i="34"/>
  <c r="N161" i="34" s="1"/>
  <c r="O161" i="34" s="1"/>
  <c r="P161" i="34" s="1"/>
  <c r="Q161" i="34" s="1"/>
  <c r="R161" i="34" s="1"/>
  <c r="S161" i="34" s="1"/>
  <c r="T161" i="34" s="1"/>
  <c r="M69" i="34"/>
  <c r="N69" i="34" s="1"/>
  <c r="O69" i="34" s="1"/>
  <c r="P69" i="34" s="1"/>
  <c r="Q69" i="34" s="1"/>
  <c r="R69" i="34" s="1"/>
  <c r="S69" i="34" s="1"/>
  <c r="T69" i="34" s="1"/>
  <c r="M230" i="34"/>
  <c r="N230" i="34" s="1"/>
  <c r="O230" i="34" s="1"/>
  <c r="P230" i="34" s="1"/>
  <c r="Q230" i="34" s="1"/>
  <c r="R230" i="34" s="1"/>
  <c r="S230" i="34" s="1"/>
  <c r="T230" i="34" s="1"/>
  <c r="M138" i="34"/>
  <c r="N138" i="34" s="1"/>
  <c r="O138" i="34" s="1"/>
  <c r="P138" i="34" s="1"/>
  <c r="Q138" i="34" s="1"/>
  <c r="R138" i="34" s="1"/>
  <c r="S138" i="34" s="1"/>
  <c r="T138" i="34" s="1"/>
  <c r="M46" i="34"/>
  <c r="N46" i="34" s="1"/>
  <c r="O46" i="34" s="1"/>
  <c r="P46" i="34" s="1"/>
  <c r="Q46" i="34" s="1"/>
  <c r="R46" i="34" s="1"/>
  <c r="S46" i="34" s="1"/>
  <c r="T46" i="34" s="1"/>
  <c r="P172" i="31" l="1"/>
  <c r="P195" i="31"/>
  <c r="P103" i="31"/>
  <c r="P218" i="31"/>
  <c r="P149" i="31"/>
  <c r="O11" i="31"/>
  <c r="O103" i="31"/>
  <c r="P80" i="31"/>
  <c r="P11" i="31"/>
  <c r="O172" i="31"/>
  <c r="M57" i="31"/>
  <c r="M195" i="31"/>
  <c r="P57" i="31"/>
  <c r="Q241" i="31"/>
  <c r="O34" i="31"/>
  <c r="Q218" i="31"/>
  <c r="L80" i="31"/>
  <c r="L149" i="31"/>
  <c r="L195" i="31"/>
  <c r="O195" i="31"/>
  <c r="N80" i="31"/>
  <c r="M103" i="31"/>
  <c r="L172" i="31"/>
  <c r="O218" i="31"/>
  <c r="L126" i="31"/>
  <c r="L103" i="31"/>
  <c r="S14" i="31"/>
  <c r="R11" i="31"/>
  <c r="Q11" i="31"/>
  <c r="R37" i="31"/>
  <c r="Q34" i="31"/>
  <c r="O126" i="31"/>
  <c r="M80" i="31"/>
  <c r="P241" i="31"/>
  <c r="P34" i="31"/>
  <c r="L57" i="31"/>
  <c r="Q80" i="31"/>
  <c r="M149" i="31"/>
  <c r="Q195" i="31"/>
  <c r="M241" i="31"/>
  <c r="Q172" i="31"/>
  <c r="M126" i="31"/>
  <c r="O149" i="31"/>
  <c r="N195" i="31"/>
  <c r="Q103" i="31"/>
  <c r="N34" i="31"/>
  <c r="N241" i="31"/>
  <c r="M11" i="31"/>
  <c r="N103" i="31"/>
  <c r="L34" i="31"/>
  <c r="N149" i="31"/>
  <c r="M172" i="31"/>
  <c r="N126" i="31"/>
  <c r="R60" i="31"/>
  <c r="Q57" i="31"/>
  <c r="N57" i="31"/>
  <c r="O57" i="31"/>
  <c r="O80" i="31"/>
  <c r="M34" i="31"/>
  <c r="N172" i="31"/>
  <c r="N218" i="31"/>
  <c r="Q126" i="31"/>
  <c r="O241" i="31"/>
  <c r="N11" i="31"/>
  <c r="K10" i="31"/>
  <c r="L11" i="31"/>
  <c r="M218" i="31"/>
  <c r="L218" i="31"/>
  <c r="L241" i="31"/>
  <c r="P126" i="31"/>
  <c r="Q149" i="31"/>
  <c r="M60" i="34"/>
  <c r="L57" i="34"/>
  <c r="M175" i="34"/>
  <c r="L172" i="34"/>
  <c r="M129" i="34"/>
  <c r="L126" i="34"/>
  <c r="M152" i="34"/>
  <c r="L149" i="34"/>
  <c r="M106" i="34"/>
  <c r="L103" i="34"/>
  <c r="M221" i="34"/>
  <c r="L218" i="34"/>
  <c r="M244" i="34"/>
  <c r="L241" i="34"/>
  <c r="M198" i="34"/>
  <c r="L195" i="34"/>
  <c r="M83" i="34"/>
  <c r="L80" i="34"/>
  <c r="M37" i="34"/>
  <c r="L34" i="34"/>
  <c r="K10" i="34"/>
  <c r="U140" i="31"/>
  <c r="V140" i="31" s="1"/>
  <c r="M17" i="34"/>
  <c r="R208" i="34"/>
  <c r="R200" i="34"/>
  <c r="R199" i="34"/>
  <c r="R209" i="34"/>
  <c r="R201" i="34"/>
  <c r="R203" i="34"/>
  <c r="R210" i="34"/>
  <c r="R206" i="34"/>
  <c r="R207" i="34"/>
  <c r="R204" i="34"/>
  <c r="R205" i="34"/>
  <c r="R202" i="34"/>
  <c r="M23" i="34"/>
  <c r="N23" i="34" s="1"/>
  <c r="M26" i="34"/>
  <c r="M25" i="34"/>
  <c r="N25" i="34" s="1"/>
  <c r="M24" i="34"/>
  <c r="U230" i="34"/>
  <c r="U92" i="34"/>
  <c r="U115" i="34"/>
  <c r="U134" i="34"/>
  <c r="U249" i="34"/>
  <c r="U38" i="34"/>
  <c r="U153" i="34"/>
  <c r="U139" i="34"/>
  <c r="U254" i="34"/>
  <c r="U43" i="34"/>
  <c r="U158" i="34"/>
  <c r="U108" i="34"/>
  <c r="U223" i="34"/>
  <c r="U85" i="34"/>
  <c r="U186" i="34"/>
  <c r="U71" i="34"/>
  <c r="U182" i="34"/>
  <c r="U67" i="34"/>
  <c r="U178" i="34"/>
  <c r="U63" i="34"/>
  <c r="U164" i="34"/>
  <c r="U49" i="34"/>
  <c r="U91" i="34"/>
  <c r="U114" i="34"/>
  <c r="U229" i="34"/>
  <c r="U64" i="34"/>
  <c r="U179" i="34"/>
  <c r="U69" i="34"/>
  <c r="U184" i="34"/>
  <c r="U226" i="34"/>
  <c r="U88" i="34"/>
  <c r="U111" i="34"/>
  <c r="U130" i="34"/>
  <c r="U245" i="34"/>
  <c r="U116" i="34"/>
  <c r="U231" i="34"/>
  <c r="U93" i="34"/>
  <c r="U135" i="34"/>
  <c r="U250" i="34"/>
  <c r="U62" i="34"/>
  <c r="U177" i="34"/>
  <c r="U48" i="34"/>
  <c r="U163" i="34"/>
  <c r="U44" i="34"/>
  <c r="U159" i="34"/>
  <c r="U40" i="34"/>
  <c r="U155" i="34"/>
  <c r="U256" i="34"/>
  <c r="U141" i="34"/>
  <c r="U68" i="34"/>
  <c r="U183" i="34"/>
  <c r="U156" i="34"/>
  <c r="U41" i="34"/>
  <c r="U46" i="34"/>
  <c r="U161" i="34"/>
  <c r="U65" i="34"/>
  <c r="U180" i="34"/>
  <c r="U222" i="34"/>
  <c r="U84" i="34"/>
  <c r="U107" i="34"/>
  <c r="U70" i="34"/>
  <c r="U185" i="34"/>
  <c r="U112" i="34"/>
  <c r="U227" i="34"/>
  <c r="U89" i="34"/>
  <c r="U39" i="34"/>
  <c r="U154" i="34"/>
  <c r="U140" i="34"/>
  <c r="U255" i="34"/>
  <c r="U136" i="34"/>
  <c r="U251" i="34"/>
  <c r="U132" i="34"/>
  <c r="U247" i="34"/>
  <c r="U95" i="34"/>
  <c r="U118" i="34"/>
  <c r="U233" i="34"/>
  <c r="U160" i="34"/>
  <c r="U45" i="34"/>
  <c r="U248" i="34"/>
  <c r="U133" i="34"/>
  <c r="U138" i="34"/>
  <c r="U253" i="34"/>
  <c r="U42" i="34"/>
  <c r="U157" i="34"/>
  <c r="U61" i="34"/>
  <c r="U176" i="34"/>
  <c r="U47" i="34"/>
  <c r="U162" i="34"/>
  <c r="U66" i="34"/>
  <c r="U181" i="34"/>
  <c r="U131" i="34"/>
  <c r="U246" i="34"/>
  <c r="U94" i="34"/>
  <c r="U117" i="34"/>
  <c r="U232" i="34"/>
  <c r="U90" i="34"/>
  <c r="U113" i="34"/>
  <c r="U228" i="34"/>
  <c r="U86" i="34"/>
  <c r="U109" i="34"/>
  <c r="U224" i="34"/>
  <c r="U72" i="34"/>
  <c r="U187" i="34"/>
  <c r="U252" i="34"/>
  <c r="U137" i="34"/>
  <c r="U87" i="34"/>
  <c r="U110" i="34"/>
  <c r="U225" i="34"/>
  <c r="S129" i="31" l="1"/>
  <c r="R126" i="31"/>
  <c r="S60" i="31"/>
  <c r="R57" i="31"/>
  <c r="S37" i="31"/>
  <c r="R34" i="31"/>
  <c r="S83" i="31"/>
  <c r="R80" i="31"/>
  <c r="S152" i="31"/>
  <c r="R149" i="31"/>
  <c r="S106" i="31"/>
  <c r="R103" i="31"/>
  <c r="S198" i="31"/>
  <c r="R195" i="31"/>
  <c r="S244" i="31"/>
  <c r="R241" i="31"/>
  <c r="S175" i="31"/>
  <c r="R172" i="31"/>
  <c r="T14" i="31"/>
  <c r="S11" i="31"/>
  <c r="S221" i="31"/>
  <c r="R218" i="31"/>
  <c r="N37" i="34"/>
  <c r="M34" i="34"/>
  <c r="N198" i="34"/>
  <c r="M195" i="34"/>
  <c r="N221" i="34"/>
  <c r="M218" i="34"/>
  <c r="N152" i="34"/>
  <c r="M149" i="34"/>
  <c r="N175" i="34"/>
  <c r="M172" i="34"/>
  <c r="N83" i="34"/>
  <c r="M80" i="34"/>
  <c r="N244" i="34"/>
  <c r="M241" i="34"/>
  <c r="N106" i="34"/>
  <c r="M103" i="34"/>
  <c r="N129" i="34"/>
  <c r="M126" i="34"/>
  <c r="N60" i="34"/>
  <c r="M57" i="34"/>
  <c r="L11" i="34"/>
  <c r="N17" i="34"/>
  <c r="M16" i="34"/>
  <c r="M20" i="34"/>
  <c r="M19" i="34"/>
  <c r="M21" i="34"/>
  <c r="M18" i="34"/>
  <c r="M22" i="34"/>
  <c r="M15" i="34"/>
  <c r="S207" i="34"/>
  <c r="S200" i="34"/>
  <c r="S204" i="34"/>
  <c r="S203" i="34"/>
  <c r="S199" i="34"/>
  <c r="S205" i="34"/>
  <c r="S210" i="34"/>
  <c r="S209" i="34"/>
  <c r="S202" i="34"/>
  <c r="S206" i="34"/>
  <c r="S201" i="34"/>
  <c r="S208" i="34"/>
  <c r="N26" i="34"/>
  <c r="N24" i="34"/>
  <c r="V252" i="34"/>
  <c r="V224" i="34"/>
  <c r="V86" i="34"/>
  <c r="V94" i="34"/>
  <c r="V181" i="34"/>
  <c r="V162" i="34"/>
  <c r="V61" i="34"/>
  <c r="V157" i="34"/>
  <c r="V248" i="34"/>
  <c r="V45" i="34"/>
  <c r="V247" i="34"/>
  <c r="V251" i="34"/>
  <c r="V227" i="34"/>
  <c r="V84" i="34"/>
  <c r="V65" i="34"/>
  <c r="V161" i="34"/>
  <c r="V183" i="34"/>
  <c r="V141" i="34"/>
  <c r="V159" i="34"/>
  <c r="V93" i="34"/>
  <c r="V130" i="34"/>
  <c r="V88" i="34"/>
  <c r="V69" i="34"/>
  <c r="V179" i="34"/>
  <c r="V91" i="34"/>
  <c r="V67" i="34"/>
  <c r="V182" i="34"/>
  <c r="V85" i="34"/>
  <c r="V108" i="34"/>
  <c r="V254" i="34"/>
  <c r="V38" i="34"/>
  <c r="V92" i="34"/>
  <c r="V110" i="34"/>
  <c r="V137" i="34"/>
  <c r="V109" i="34"/>
  <c r="V228" i="34"/>
  <c r="V90" i="34"/>
  <c r="V66" i="34"/>
  <c r="V47" i="34"/>
  <c r="V42" i="34"/>
  <c r="V133" i="34"/>
  <c r="V95" i="34"/>
  <c r="V89" i="34"/>
  <c r="V112" i="34"/>
  <c r="V222" i="34"/>
  <c r="V46" i="34"/>
  <c r="V41" i="34"/>
  <c r="V68" i="34"/>
  <c r="V256" i="34"/>
  <c r="V155" i="34"/>
  <c r="V163" i="34"/>
  <c r="V231" i="34"/>
  <c r="V226" i="34"/>
  <c r="V184" i="34"/>
  <c r="V164" i="34"/>
  <c r="V63" i="34"/>
  <c r="V43" i="34"/>
  <c r="V139" i="34"/>
  <c r="V249" i="34"/>
  <c r="V225" i="34"/>
  <c r="V87" i="34"/>
  <c r="V187" i="34"/>
  <c r="V113" i="34"/>
  <c r="V232" i="34"/>
  <c r="V246" i="34"/>
  <c r="V253" i="34"/>
  <c r="V160" i="34"/>
  <c r="V118" i="34"/>
  <c r="V255" i="34"/>
  <c r="V39" i="34"/>
  <c r="V185" i="34"/>
  <c r="V40" i="34"/>
  <c r="V48" i="34"/>
  <c r="V177" i="34"/>
  <c r="V250" i="34"/>
  <c r="V116" i="34"/>
  <c r="V229" i="34"/>
  <c r="V158" i="34"/>
  <c r="V134" i="34"/>
  <c r="V72" i="34"/>
  <c r="V117" i="34"/>
  <c r="V131" i="34"/>
  <c r="V176" i="34"/>
  <c r="V138" i="34"/>
  <c r="V233" i="34"/>
  <c r="V132" i="34"/>
  <c r="V136" i="34"/>
  <c r="V140" i="34"/>
  <c r="V154" i="34"/>
  <c r="V70" i="34"/>
  <c r="V107" i="34"/>
  <c r="V180" i="34"/>
  <c r="V156" i="34"/>
  <c r="V44" i="34"/>
  <c r="V62" i="34"/>
  <c r="V135" i="34"/>
  <c r="V245" i="34"/>
  <c r="V111" i="34"/>
  <c r="V64" i="34"/>
  <c r="V114" i="34"/>
  <c r="V49" i="34"/>
  <c r="V178" i="34"/>
  <c r="V71" i="34"/>
  <c r="V186" i="34"/>
  <c r="V223" i="34"/>
  <c r="V153" i="34"/>
  <c r="V115" i="34"/>
  <c r="V230" i="34"/>
  <c r="M14" i="34"/>
  <c r="O23" i="34"/>
  <c r="O25" i="34"/>
  <c r="U14" i="31" l="1"/>
  <c r="T11" i="31"/>
  <c r="T244" i="31"/>
  <c r="S241" i="31"/>
  <c r="T106" i="31"/>
  <c r="S103" i="31"/>
  <c r="T83" i="31"/>
  <c r="S80" i="31"/>
  <c r="T60" i="31"/>
  <c r="S57" i="31"/>
  <c r="T221" i="31"/>
  <c r="S218" i="31"/>
  <c r="T175" i="31"/>
  <c r="S172" i="31"/>
  <c r="T198" i="31"/>
  <c r="S195" i="31"/>
  <c r="T152" i="31"/>
  <c r="S149" i="31"/>
  <c r="T37" i="31"/>
  <c r="S34" i="31"/>
  <c r="T129" i="31"/>
  <c r="S126" i="31"/>
  <c r="O60" i="34"/>
  <c r="N57" i="34"/>
  <c r="O83" i="34"/>
  <c r="N80" i="34"/>
  <c r="O198" i="34"/>
  <c r="N195" i="34"/>
  <c r="O106" i="34"/>
  <c r="N103" i="34"/>
  <c r="O152" i="34"/>
  <c r="N149" i="34"/>
  <c r="O129" i="34"/>
  <c r="N126" i="34"/>
  <c r="O244" i="34"/>
  <c r="N241" i="34"/>
  <c r="O175" i="34"/>
  <c r="N172" i="34"/>
  <c r="O221" i="34"/>
  <c r="N218" i="34"/>
  <c r="O37" i="34"/>
  <c r="N34" i="34"/>
  <c r="M11" i="34"/>
  <c r="N18" i="34"/>
  <c r="N15" i="34"/>
  <c r="N21" i="34"/>
  <c r="N20" i="34"/>
  <c r="O17" i="34"/>
  <c r="N22" i="34"/>
  <c r="N19" i="34"/>
  <c r="N16" i="34"/>
  <c r="T202" i="34"/>
  <c r="T199" i="34"/>
  <c r="T206" i="34"/>
  <c r="T205" i="34"/>
  <c r="T200" i="34"/>
  <c r="T201" i="34"/>
  <c r="T210" i="34"/>
  <c r="T204" i="34"/>
  <c r="T208" i="34"/>
  <c r="T209" i="34"/>
  <c r="T203" i="34"/>
  <c r="T207" i="34"/>
  <c r="O26" i="34"/>
  <c r="O24" i="34"/>
  <c r="N14" i="34"/>
  <c r="P25" i="34"/>
  <c r="P23" i="34"/>
  <c r="U37" i="31" l="1"/>
  <c r="T34" i="31"/>
  <c r="U198" i="31"/>
  <c r="T195" i="31"/>
  <c r="U221" i="31"/>
  <c r="T218" i="31"/>
  <c r="U83" i="31"/>
  <c r="T80" i="31"/>
  <c r="U244" i="31"/>
  <c r="T241" i="31"/>
  <c r="U129" i="31"/>
  <c r="T126" i="31"/>
  <c r="U152" i="31"/>
  <c r="T149" i="31"/>
  <c r="U175" i="31"/>
  <c r="T172" i="31"/>
  <c r="U60" i="31"/>
  <c r="T57" i="31"/>
  <c r="U106" i="31"/>
  <c r="T103" i="31"/>
  <c r="V14" i="31"/>
  <c r="V11" i="31" s="1"/>
  <c r="U11" i="31"/>
  <c r="N11" i="34"/>
  <c r="P37" i="34"/>
  <c r="O34" i="34"/>
  <c r="P129" i="34"/>
  <c r="O126" i="34"/>
  <c r="P106" i="34"/>
  <c r="O103" i="34"/>
  <c r="P83" i="34"/>
  <c r="O80" i="34"/>
  <c r="P175" i="34"/>
  <c r="O172" i="34"/>
  <c r="P221" i="34"/>
  <c r="O218" i="34"/>
  <c r="P244" i="34"/>
  <c r="O241" i="34"/>
  <c r="P152" i="34"/>
  <c r="O149" i="34"/>
  <c r="P198" i="34"/>
  <c r="O195" i="34"/>
  <c r="P60" i="34"/>
  <c r="O57" i="34"/>
  <c r="O19" i="34"/>
  <c r="O15" i="34"/>
  <c r="O20" i="34"/>
  <c r="O18" i="34"/>
  <c r="O16" i="34"/>
  <c r="O22" i="34"/>
  <c r="P17" i="34"/>
  <c r="O21" i="34"/>
  <c r="U209" i="34"/>
  <c r="U201" i="34"/>
  <c r="U199" i="34"/>
  <c r="U203" i="34"/>
  <c r="U210" i="34"/>
  <c r="U206" i="34"/>
  <c r="U207" i="34"/>
  <c r="U204" i="34"/>
  <c r="U205" i="34"/>
  <c r="U208" i="34"/>
  <c r="U200" i="34"/>
  <c r="U202" i="34"/>
  <c r="P26" i="34"/>
  <c r="P24" i="34"/>
  <c r="O14" i="34"/>
  <c r="Q23" i="34"/>
  <c r="Q25" i="34"/>
  <c r="J11" i="8"/>
  <c r="K11" i="8" s="1"/>
  <c r="L11" i="8" s="1"/>
  <c r="M11" i="8" s="1"/>
  <c r="N11" i="8" s="1"/>
  <c r="O11" i="8" s="1"/>
  <c r="P11" i="8" s="1"/>
  <c r="Q11" i="8" s="1"/>
  <c r="R11" i="8" s="1"/>
  <c r="S11" i="8" s="1"/>
  <c r="T11" i="8" s="1"/>
  <c r="U11" i="8" s="1"/>
  <c r="V11" i="8" s="1"/>
  <c r="W11" i="8" s="1"/>
  <c r="X11" i="8" s="1"/>
  <c r="Y11" i="8" s="1"/>
  <c r="Z11" i="8" s="1"/>
  <c r="AA11" i="8" s="1"/>
  <c r="AB11" i="8" s="1"/>
  <c r="AC11" i="8" s="1"/>
  <c r="B16" i="18"/>
  <c r="V106" i="31" l="1"/>
  <c r="V103" i="31" s="1"/>
  <c r="U103" i="31"/>
  <c r="V175" i="31"/>
  <c r="V172" i="31" s="1"/>
  <c r="U172" i="31"/>
  <c r="V129" i="31"/>
  <c r="V126" i="31" s="1"/>
  <c r="U126" i="31"/>
  <c r="V83" i="31"/>
  <c r="V80" i="31" s="1"/>
  <c r="U80" i="31"/>
  <c r="V198" i="31"/>
  <c r="V195" i="31" s="1"/>
  <c r="U195" i="31"/>
  <c r="V60" i="31"/>
  <c r="V57" i="31" s="1"/>
  <c r="U57" i="31"/>
  <c r="V152" i="31"/>
  <c r="V149" i="31" s="1"/>
  <c r="U149" i="31"/>
  <c r="V244" i="31"/>
  <c r="V241" i="31" s="1"/>
  <c r="U241" i="31"/>
  <c r="V221" i="31"/>
  <c r="V218" i="31" s="1"/>
  <c r="U218" i="31"/>
  <c r="V37" i="31"/>
  <c r="V34" i="31" s="1"/>
  <c r="U34" i="31"/>
  <c r="Q60" i="34"/>
  <c r="P57" i="34"/>
  <c r="Q152" i="34"/>
  <c r="P149" i="34"/>
  <c r="Q221" i="34"/>
  <c r="P218" i="34"/>
  <c r="Q129" i="34"/>
  <c r="P126" i="34"/>
  <c r="O11" i="34"/>
  <c r="Q198" i="34"/>
  <c r="P195" i="34"/>
  <c r="Q244" i="34"/>
  <c r="P241" i="34"/>
  <c r="Q175" i="34"/>
  <c r="P172" i="34"/>
  <c r="Q106" i="34"/>
  <c r="P103" i="34"/>
  <c r="Q37" i="34"/>
  <c r="P34" i="34"/>
  <c r="Q83" i="34"/>
  <c r="P80" i="34"/>
  <c r="P18" i="34"/>
  <c r="Q17" i="34"/>
  <c r="P16" i="34"/>
  <c r="P20" i="34"/>
  <c r="P15" i="34"/>
  <c r="P19" i="34"/>
  <c r="P21" i="34"/>
  <c r="P22" i="34"/>
  <c r="V202" i="34"/>
  <c r="V204" i="34"/>
  <c r="V203" i="34"/>
  <c r="V205" i="34"/>
  <c r="V210" i="34"/>
  <c r="V209" i="34"/>
  <c r="V208" i="34"/>
  <c r="V206" i="34"/>
  <c r="V201" i="34"/>
  <c r="V200" i="34"/>
  <c r="V207" i="34"/>
  <c r="V199" i="34"/>
  <c r="Q26" i="34"/>
  <c r="Q24" i="34"/>
  <c r="P14" i="34"/>
  <c r="R25" i="34"/>
  <c r="R23" i="34"/>
  <c r="R83" i="34" l="1"/>
  <c r="Q80" i="34"/>
  <c r="R106" i="34"/>
  <c r="Q103" i="34"/>
  <c r="R244" i="34"/>
  <c r="Q241" i="34"/>
  <c r="R129" i="34"/>
  <c r="Q126" i="34"/>
  <c r="R152" i="34"/>
  <c r="Q149" i="34"/>
  <c r="R37" i="34"/>
  <c r="Q34" i="34"/>
  <c r="R175" i="34"/>
  <c r="Q172" i="34"/>
  <c r="Q195" i="34"/>
  <c r="R198" i="34"/>
  <c r="P11" i="34"/>
  <c r="R221" i="34"/>
  <c r="Q218" i="34"/>
  <c r="R60" i="34"/>
  <c r="Q57" i="34"/>
  <c r="Q19" i="34"/>
  <c r="Q15" i="34"/>
  <c r="Q16" i="34"/>
  <c r="Q21" i="34"/>
  <c r="Q22" i="34"/>
  <c r="Q20" i="34"/>
  <c r="Q18" i="34"/>
  <c r="R17" i="34"/>
  <c r="R26" i="34"/>
  <c r="R24" i="34"/>
  <c r="Q14" i="34"/>
  <c r="S25" i="34"/>
  <c r="S23" i="34"/>
  <c r="S129" i="34" l="1"/>
  <c r="R126" i="34"/>
  <c r="S60" i="34"/>
  <c r="R57" i="34"/>
  <c r="R195" i="34"/>
  <c r="S198" i="34"/>
  <c r="S37" i="34"/>
  <c r="R34" i="34"/>
  <c r="S106" i="34"/>
  <c r="R103" i="34"/>
  <c r="S221" i="34"/>
  <c r="R218" i="34"/>
  <c r="Q11" i="34"/>
  <c r="S175" i="34"/>
  <c r="R172" i="34"/>
  <c r="S152" i="34"/>
  <c r="R149" i="34"/>
  <c r="S244" i="34"/>
  <c r="R241" i="34"/>
  <c r="S83" i="34"/>
  <c r="R80" i="34"/>
  <c r="R18" i="34"/>
  <c r="R22" i="34"/>
  <c r="R15" i="34"/>
  <c r="S17" i="34"/>
  <c r="R20" i="34"/>
  <c r="R21" i="34"/>
  <c r="R16" i="34"/>
  <c r="R19" i="34"/>
  <c r="T23" i="34"/>
  <c r="S26" i="34"/>
  <c r="T25" i="34"/>
  <c r="S24" i="34"/>
  <c r="R14" i="34"/>
  <c r="T83" i="34" l="1"/>
  <c r="S80" i="34"/>
  <c r="T152" i="34"/>
  <c r="S149" i="34"/>
  <c r="T221" i="34"/>
  <c r="S218" i="34"/>
  <c r="T37" i="34"/>
  <c r="S34" i="34"/>
  <c r="T60" i="34"/>
  <c r="S57" i="34"/>
  <c r="T244" i="34"/>
  <c r="S241" i="34"/>
  <c r="T175" i="34"/>
  <c r="S172" i="34"/>
  <c r="S195" i="34"/>
  <c r="T198" i="34"/>
  <c r="T106" i="34"/>
  <c r="S103" i="34"/>
  <c r="T129" i="34"/>
  <c r="S126" i="34"/>
  <c r="R11" i="34"/>
  <c r="U25" i="34"/>
  <c r="V25" i="34" s="1"/>
  <c r="S20" i="34"/>
  <c r="S16" i="34"/>
  <c r="S22" i="34"/>
  <c r="U23" i="34"/>
  <c r="S19" i="34"/>
  <c r="S21" i="34"/>
  <c r="T17" i="34"/>
  <c r="S15" i="34"/>
  <c r="S18" i="34"/>
  <c r="T26" i="34"/>
  <c r="T24" i="34"/>
  <c r="I109" i="36"/>
  <c r="AS109" i="36" s="1"/>
  <c r="C160" i="35"/>
  <c r="AM160" i="35" s="1"/>
  <c r="C160" i="36"/>
  <c r="AM160" i="36" s="1"/>
  <c r="J250" i="35"/>
  <c r="AT250" i="35" s="1"/>
  <c r="F251" i="35"/>
  <c r="AP251" i="35" s="1"/>
  <c r="F247" i="35"/>
  <c r="AP247" i="35" s="1"/>
  <c r="J233" i="36"/>
  <c r="AT233" i="36" s="1"/>
  <c r="G228" i="36"/>
  <c r="AQ228" i="36" s="1"/>
  <c r="I228" i="36"/>
  <c r="AS228" i="36" s="1"/>
  <c r="J228" i="35"/>
  <c r="AT228" i="35" s="1"/>
  <c r="D222" i="35"/>
  <c r="AN222" i="35" s="1"/>
  <c r="D230" i="36"/>
  <c r="AN230" i="36" s="1"/>
  <c r="H223" i="36"/>
  <c r="AR223" i="36" s="1"/>
  <c r="D225" i="36"/>
  <c r="AN225" i="36" s="1"/>
  <c r="I225" i="35"/>
  <c r="AS225" i="35" s="1"/>
  <c r="C224" i="35"/>
  <c r="AM224" i="35" s="1"/>
  <c r="J232" i="36"/>
  <c r="AT232" i="36" s="1"/>
  <c r="J246" i="35"/>
  <c r="AT246" i="35" s="1"/>
  <c r="C246" i="35"/>
  <c r="AM246" i="35" s="1"/>
  <c r="C226" i="36"/>
  <c r="AM226" i="36" s="1"/>
  <c r="J256" i="36"/>
  <c r="AT256" i="36" s="1"/>
  <c r="H229" i="36"/>
  <c r="AR229" i="36" s="1"/>
  <c r="G208" i="35"/>
  <c r="AQ208" i="35" s="1"/>
  <c r="G140" i="36"/>
  <c r="AQ140" i="36" s="1"/>
  <c r="D140" i="35"/>
  <c r="AN140" i="35" s="1"/>
  <c r="F132" i="36"/>
  <c r="AP132" i="36" s="1"/>
  <c r="J141" i="36"/>
  <c r="AT141" i="36" s="1"/>
  <c r="E141" i="35"/>
  <c r="AO141" i="35" s="1"/>
  <c r="H136" i="35"/>
  <c r="AR136" i="35" s="1"/>
  <c r="E136" i="35"/>
  <c r="AO136" i="35" s="1"/>
  <c r="F137" i="35"/>
  <c r="AP137" i="35" s="1"/>
  <c r="G93" i="36"/>
  <c r="AQ93" i="36" s="1"/>
  <c r="H132" i="36"/>
  <c r="AR132" i="36" s="1"/>
  <c r="I132" i="36"/>
  <c r="AS132" i="36" s="1"/>
  <c r="G132" i="35"/>
  <c r="AQ132" i="35" s="1"/>
  <c r="H70" i="36"/>
  <c r="AR70" i="36" s="1"/>
  <c r="C228" i="36"/>
  <c r="AM228" i="36" s="1"/>
  <c r="I232" i="35"/>
  <c r="AS232" i="35" s="1"/>
  <c r="C233" i="35"/>
  <c r="AM233" i="35" s="1"/>
  <c r="H232" i="35"/>
  <c r="AR232" i="35" s="1"/>
  <c r="C140" i="36"/>
  <c r="AM140" i="36" s="1"/>
  <c r="E256" i="35"/>
  <c r="AO256" i="35" s="1"/>
  <c r="H20" i="30"/>
  <c r="AR20" i="30" s="1"/>
  <c r="B20" i="30"/>
  <c r="I19" i="30"/>
  <c r="AS19" i="30" s="1"/>
  <c r="C19" i="30"/>
  <c r="AM19" i="30" s="1"/>
  <c r="H19" i="30"/>
  <c r="AR19" i="30" s="1"/>
  <c r="C21" i="30"/>
  <c r="AM21" i="30" s="1"/>
  <c r="E18" i="30"/>
  <c r="AO18" i="30" s="1"/>
  <c r="C18" i="30"/>
  <c r="AM18" i="30" s="1"/>
  <c r="F18" i="30"/>
  <c r="AP18" i="30" s="1"/>
  <c r="J18" i="30"/>
  <c r="AT18" i="30" s="1"/>
  <c r="B23" i="30"/>
  <c r="B15" i="30"/>
  <c r="E15" i="30"/>
  <c r="AO15" i="30" s="1"/>
  <c r="C25" i="30"/>
  <c r="AM25" i="30" s="1"/>
  <c r="E26" i="30"/>
  <c r="AO26" i="30" s="1"/>
  <c r="B26" i="30"/>
  <c r="I14" i="30"/>
  <c r="H14" i="30"/>
  <c r="I231" i="36"/>
  <c r="AS231" i="36" s="1"/>
  <c r="D130" i="36"/>
  <c r="AN130" i="36" s="1"/>
  <c r="D256" i="35"/>
  <c r="AN256" i="35" s="1"/>
  <c r="G223" i="36"/>
  <c r="AQ223" i="36" s="1"/>
  <c r="H251" i="35"/>
  <c r="AR251" i="35" s="1"/>
  <c r="V23" i="34"/>
  <c r="J116" i="36"/>
  <c r="AT116" i="36" s="1"/>
  <c r="C70" i="35"/>
  <c r="AM70" i="35" s="1"/>
  <c r="B14" i="30"/>
  <c r="J226" i="35"/>
  <c r="AT226" i="35" s="1"/>
  <c r="B70" i="36"/>
  <c r="H226" i="36"/>
  <c r="AR226" i="36" s="1"/>
  <c r="I70" i="35"/>
  <c r="AS70" i="35" s="1"/>
  <c r="I109" i="35"/>
  <c r="AS109" i="35" s="1"/>
  <c r="D93" i="36"/>
  <c r="AN93" i="36" s="1"/>
  <c r="J162" i="35"/>
  <c r="AT162" i="35" s="1"/>
  <c r="C162" i="36"/>
  <c r="AM162" i="36" s="1"/>
  <c r="H18" i="30"/>
  <c r="AR18" i="30" s="1"/>
  <c r="I221" i="35"/>
  <c r="AS221" i="35" s="1"/>
  <c r="C93" i="36"/>
  <c r="AM93" i="36" s="1"/>
  <c r="F255" i="36"/>
  <c r="AP255" i="36" s="1"/>
  <c r="H254" i="35"/>
  <c r="AR254" i="35" s="1"/>
  <c r="E229" i="35"/>
  <c r="AO229" i="35" s="1"/>
  <c r="G70" i="35"/>
  <c r="AQ70" i="35" s="1"/>
  <c r="J136" i="35"/>
  <c r="AT136" i="35" s="1"/>
  <c r="D255" i="36"/>
  <c r="AN255" i="36" s="1"/>
  <c r="C137" i="35"/>
  <c r="AM137" i="35" s="1"/>
  <c r="D223" i="36"/>
  <c r="AN223" i="36" s="1"/>
  <c r="I255" i="35"/>
  <c r="AS255" i="35" s="1"/>
  <c r="F225" i="35"/>
  <c r="AP225" i="35" s="1"/>
  <c r="H225" i="35"/>
  <c r="AR225" i="35" s="1"/>
  <c r="G137" i="35"/>
  <c r="AQ137" i="35" s="1"/>
  <c r="H255" i="35"/>
  <c r="AR255" i="35" s="1"/>
  <c r="I208" i="35"/>
  <c r="AS208" i="35" s="1"/>
  <c r="C250" i="35"/>
  <c r="AM250" i="35" s="1"/>
  <c r="I250" i="35"/>
  <c r="AS250" i="35" s="1"/>
  <c r="J230" i="36"/>
  <c r="AT230" i="36" s="1"/>
  <c r="F222" i="35"/>
  <c r="AP222" i="35" s="1"/>
  <c r="F224" i="36"/>
  <c r="AP224" i="36" s="1"/>
  <c r="E222" i="36"/>
  <c r="AO222" i="36" s="1"/>
  <c r="D208" i="35"/>
  <c r="AN208" i="35" s="1"/>
  <c r="D185" i="35"/>
  <c r="AN185" i="35" s="1"/>
  <c r="C185" i="35"/>
  <c r="AM185" i="35" s="1"/>
  <c r="I130" i="35"/>
  <c r="AS130" i="35" s="1"/>
  <c r="J137" i="36"/>
  <c r="AT137" i="36" s="1"/>
  <c r="I137" i="35"/>
  <c r="AS137" i="35" s="1"/>
  <c r="H137" i="36"/>
  <c r="AR137" i="36" s="1"/>
  <c r="F133" i="35"/>
  <c r="AP133" i="35" s="1"/>
  <c r="F133" i="36"/>
  <c r="AP133" i="36" s="1"/>
  <c r="I23" i="30"/>
  <c r="AS23" i="30" s="1"/>
  <c r="E61" i="36"/>
  <c r="AO61" i="36" s="1"/>
  <c r="I107" i="36"/>
  <c r="AS107" i="36" s="1"/>
  <c r="F22" i="30"/>
  <c r="AP22" i="30" s="1"/>
  <c r="F16" i="30"/>
  <c r="AP16" i="30" s="1"/>
  <c r="H134" i="36"/>
  <c r="AR134" i="36" s="1"/>
  <c r="S14" i="34"/>
  <c r="G185" i="36"/>
  <c r="AQ185" i="36" s="1"/>
  <c r="G185" i="35"/>
  <c r="AQ185" i="35" s="1"/>
  <c r="J132" i="35"/>
  <c r="AT132" i="35" s="1"/>
  <c r="E132" i="36"/>
  <c r="AO132" i="36" s="1"/>
  <c r="E132" i="35"/>
  <c r="AO132" i="35" s="1"/>
  <c r="F228" i="36"/>
  <c r="AP228" i="36" s="1"/>
  <c r="F228" i="35"/>
  <c r="AP228" i="35" s="1"/>
  <c r="G132" i="36"/>
  <c r="AQ132" i="36" s="1"/>
  <c r="I226" i="36"/>
  <c r="AS226" i="36" s="1"/>
  <c r="F141" i="36"/>
  <c r="AP141" i="36" s="1"/>
  <c r="C118" i="36"/>
  <c r="AM118" i="36" s="1"/>
  <c r="C118" i="35"/>
  <c r="AM118" i="35" s="1"/>
  <c r="F116" i="36"/>
  <c r="AP116" i="36" s="1"/>
  <c r="F116" i="35"/>
  <c r="AP116" i="35" s="1"/>
  <c r="J109" i="36"/>
  <c r="AT109" i="36" s="1"/>
  <c r="J109" i="35"/>
  <c r="AT109" i="35" s="1"/>
  <c r="H251" i="36"/>
  <c r="AR251" i="36" s="1"/>
  <c r="I134" i="36"/>
  <c r="AS134" i="36" s="1"/>
  <c r="I134" i="35"/>
  <c r="AS134" i="35" s="1"/>
  <c r="B63" i="36"/>
  <c r="B63" i="35"/>
  <c r="AL63" i="35" s="1"/>
  <c r="F200" i="35"/>
  <c r="AP200" i="35" s="1"/>
  <c r="C109" i="36"/>
  <c r="AM109" i="36" s="1"/>
  <c r="C109" i="35"/>
  <c r="AM109" i="35" s="1"/>
  <c r="I132" i="35"/>
  <c r="AS132" i="35" s="1"/>
  <c r="AL70" i="36" l="1"/>
  <c r="AL63" i="36"/>
  <c r="AR14" i="30"/>
  <c r="AS14" i="30"/>
  <c r="T195" i="34"/>
  <c r="U198" i="34"/>
  <c r="T126" i="34"/>
  <c r="U129" i="34"/>
  <c r="T241" i="34"/>
  <c r="U244" i="34"/>
  <c r="T34" i="34"/>
  <c r="U37" i="34"/>
  <c r="T149" i="34"/>
  <c r="U152" i="34"/>
  <c r="T103" i="34"/>
  <c r="U106" i="34"/>
  <c r="T172" i="34"/>
  <c r="U175" i="34"/>
  <c r="T57" i="34"/>
  <c r="U60" i="34"/>
  <c r="T218" i="34"/>
  <c r="U221" i="34"/>
  <c r="T80" i="34"/>
  <c r="U83" i="34"/>
  <c r="S11" i="34"/>
  <c r="T15" i="34"/>
  <c r="T21" i="34"/>
  <c r="T16" i="34"/>
  <c r="T22" i="34"/>
  <c r="T20" i="34"/>
  <c r="U17" i="34"/>
  <c r="T18" i="34"/>
  <c r="T19" i="34"/>
  <c r="U26" i="34"/>
  <c r="U24" i="34"/>
  <c r="I205" i="35"/>
  <c r="AS205" i="35" s="1"/>
  <c r="G200" i="36"/>
  <c r="AQ200" i="36" s="1"/>
  <c r="C200" i="36"/>
  <c r="AM200" i="36" s="1"/>
  <c r="I201" i="36"/>
  <c r="AS201" i="36" s="1"/>
  <c r="E202" i="36"/>
  <c r="AO202" i="36" s="1"/>
  <c r="F202" i="36"/>
  <c r="AP202" i="36" s="1"/>
  <c r="J202" i="35"/>
  <c r="AT202" i="35" s="1"/>
  <c r="D205" i="35"/>
  <c r="AN205" i="35" s="1"/>
  <c r="F205" i="35"/>
  <c r="AP205" i="35" s="1"/>
  <c r="D201" i="35"/>
  <c r="AN201" i="35" s="1"/>
  <c r="G205" i="35"/>
  <c r="AQ205" i="35" s="1"/>
  <c r="C201" i="35"/>
  <c r="AM201" i="35" s="1"/>
  <c r="E200" i="36"/>
  <c r="AO200" i="36" s="1"/>
  <c r="J205" i="35"/>
  <c r="AT205" i="35" s="1"/>
  <c r="H201" i="35"/>
  <c r="AR201" i="35" s="1"/>
  <c r="F201" i="36"/>
  <c r="AP201" i="36" s="1"/>
  <c r="F207" i="35"/>
  <c r="AP207" i="35" s="1"/>
  <c r="I207" i="36"/>
  <c r="AS207" i="36" s="1"/>
  <c r="G181" i="35"/>
  <c r="AQ181" i="35" s="1"/>
  <c r="G181" i="36"/>
  <c r="AQ181" i="36" s="1"/>
  <c r="H163" i="35"/>
  <c r="AR163" i="35" s="1"/>
  <c r="G158" i="35"/>
  <c r="AQ158" i="35" s="1"/>
  <c r="I164" i="35"/>
  <c r="AS164" i="35" s="1"/>
  <c r="C159" i="36"/>
  <c r="AM159" i="36" s="1"/>
  <c r="C157" i="35"/>
  <c r="AM157" i="35" s="1"/>
  <c r="E156" i="36"/>
  <c r="AO156" i="36" s="1"/>
  <c r="E154" i="35"/>
  <c r="AO154" i="35" s="1"/>
  <c r="D157" i="35"/>
  <c r="AN157" i="35" s="1"/>
  <c r="G163" i="36"/>
  <c r="AQ163" i="36" s="1"/>
  <c r="H156" i="36"/>
  <c r="AR156" i="36" s="1"/>
  <c r="F159" i="36"/>
  <c r="AP159" i="36" s="1"/>
  <c r="J154" i="35"/>
  <c r="AT154" i="35" s="1"/>
  <c r="E164" i="35"/>
  <c r="AO164" i="35" s="1"/>
  <c r="J164" i="35"/>
  <c r="AT164" i="35" s="1"/>
  <c r="I158" i="35"/>
  <c r="AS158" i="35" s="1"/>
  <c r="J157" i="35"/>
  <c r="AT157" i="35" s="1"/>
  <c r="D153" i="36"/>
  <c r="AN153" i="36" s="1"/>
  <c r="C156" i="36"/>
  <c r="AM156" i="36" s="1"/>
  <c r="H158" i="36"/>
  <c r="AR158" i="36" s="1"/>
  <c r="I159" i="35"/>
  <c r="AS159" i="35" s="1"/>
  <c r="D159" i="35"/>
  <c r="AN159" i="35" s="1"/>
  <c r="I156" i="35"/>
  <c r="AS156" i="35" s="1"/>
  <c r="D163" i="35"/>
  <c r="AN163" i="35" s="1"/>
  <c r="D154" i="35"/>
  <c r="AN154" i="35" s="1"/>
  <c r="F164" i="36"/>
  <c r="AP164" i="36" s="1"/>
  <c r="I107" i="35"/>
  <c r="AS107" i="35" s="1"/>
  <c r="C108" i="35"/>
  <c r="AM108" i="35" s="1"/>
  <c r="D115" i="35"/>
  <c r="AN115" i="35" s="1"/>
  <c r="C117" i="35"/>
  <c r="AM117" i="35" s="1"/>
  <c r="J113" i="35"/>
  <c r="AT113" i="35" s="1"/>
  <c r="C113" i="35"/>
  <c r="AM113" i="35" s="1"/>
  <c r="C110" i="36"/>
  <c r="AM110" i="36" s="1"/>
  <c r="H108" i="35"/>
  <c r="AR108" i="35" s="1"/>
  <c r="F117" i="35"/>
  <c r="AP117" i="35" s="1"/>
  <c r="G108" i="35"/>
  <c r="AQ108" i="35" s="1"/>
  <c r="F110" i="35"/>
  <c r="AP110" i="35" s="1"/>
  <c r="G113" i="36"/>
  <c r="AQ113" i="36" s="1"/>
  <c r="H110" i="36"/>
  <c r="AR110" i="36" s="1"/>
  <c r="E114" i="35"/>
  <c r="AO114" i="35" s="1"/>
  <c r="I108" i="35"/>
  <c r="AS108" i="35" s="1"/>
  <c r="D109" i="35"/>
  <c r="AN109" i="35" s="1"/>
  <c r="G114" i="35"/>
  <c r="AQ114" i="35" s="1"/>
  <c r="H85" i="35"/>
  <c r="AR85" i="35" s="1"/>
  <c r="I94" i="35"/>
  <c r="AS94" i="35" s="1"/>
  <c r="E89" i="36"/>
  <c r="AO89" i="36" s="1"/>
  <c r="J89" i="36"/>
  <c r="AT89" i="36" s="1"/>
  <c r="F85" i="35"/>
  <c r="AP85" i="35" s="1"/>
  <c r="G89" i="35"/>
  <c r="AQ89" i="35" s="1"/>
  <c r="E94" i="35"/>
  <c r="AO94" i="35" s="1"/>
  <c r="D89" i="36"/>
  <c r="AN89" i="36" s="1"/>
  <c r="E90" i="35"/>
  <c r="AO90" i="35" s="1"/>
  <c r="H94" i="35"/>
  <c r="AR94" i="35" s="1"/>
  <c r="D88" i="36"/>
  <c r="AN88" i="36" s="1"/>
  <c r="E88" i="36"/>
  <c r="AO88" i="36" s="1"/>
  <c r="F87" i="36"/>
  <c r="AP87" i="36" s="1"/>
  <c r="E85" i="36"/>
  <c r="AO85" i="36" s="1"/>
  <c r="F65" i="36"/>
  <c r="AP65" i="36" s="1"/>
  <c r="J65" i="36"/>
  <c r="AT65" i="36" s="1"/>
  <c r="F66" i="36"/>
  <c r="AP66" i="36" s="1"/>
  <c r="G66" i="36"/>
  <c r="AQ66" i="36" s="1"/>
  <c r="B72" i="36"/>
  <c r="E64" i="35"/>
  <c r="AO64" i="35" s="1"/>
  <c r="J61" i="36"/>
  <c r="AT61" i="36" s="1"/>
  <c r="G67" i="36"/>
  <c r="AQ67" i="36" s="1"/>
  <c r="E61" i="35"/>
  <c r="AO61" i="35" s="1"/>
  <c r="I61" i="35"/>
  <c r="AS61" i="35" s="1"/>
  <c r="C72" i="35"/>
  <c r="AM72" i="35" s="1"/>
  <c r="H72" i="36"/>
  <c r="AR72" i="36" s="1"/>
  <c r="B64" i="36"/>
  <c r="H62" i="35"/>
  <c r="AR62" i="35" s="1"/>
  <c r="B62" i="35"/>
  <c r="AL62" i="35" s="1"/>
  <c r="F67" i="36"/>
  <c r="AP67" i="36" s="1"/>
  <c r="I67" i="36"/>
  <c r="AS67" i="36" s="1"/>
  <c r="F64" i="36"/>
  <c r="AP64" i="36" s="1"/>
  <c r="I66" i="36"/>
  <c r="AS66" i="36" s="1"/>
  <c r="B67" i="36"/>
  <c r="C48" i="36"/>
  <c r="AM48" i="36" s="1"/>
  <c r="AL15" i="30"/>
  <c r="AL20" i="30"/>
  <c r="AL26" i="30"/>
  <c r="AL23" i="30"/>
  <c r="AL14" i="30"/>
  <c r="C48" i="35"/>
  <c r="AM48" i="35" s="1"/>
  <c r="E108" i="35"/>
  <c r="AO108" i="35" s="1"/>
  <c r="C63" i="35"/>
  <c r="AM63" i="35" s="1"/>
  <c r="I160" i="35"/>
  <c r="AS160" i="35" s="1"/>
  <c r="I160" i="36"/>
  <c r="AS160" i="36" s="1"/>
  <c r="H160" i="36"/>
  <c r="AR160" i="36" s="1"/>
  <c r="H160" i="35"/>
  <c r="AR160" i="35" s="1"/>
  <c r="E160" i="35"/>
  <c r="AO160" i="35" s="1"/>
  <c r="E160" i="36"/>
  <c r="AO160" i="36" s="1"/>
  <c r="G160" i="35"/>
  <c r="AQ160" i="35" s="1"/>
  <c r="G160" i="36"/>
  <c r="AQ160" i="36" s="1"/>
  <c r="D160" i="36"/>
  <c r="AN160" i="36" s="1"/>
  <c r="D160" i="35"/>
  <c r="AN160" i="35" s="1"/>
  <c r="J160" i="36"/>
  <c r="AT160" i="36" s="1"/>
  <c r="J160" i="35"/>
  <c r="AT160" i="35" s="1"/>
  <c r="F160" i="35"/>
  <c r="AP160" i="35" s="1"/>
  <c r="F160" i="36"/>
  <c r="AP160" i="36" s="1"/>
  <c r="F187" i="36"/>
  <c r="AP187" i="36" s="1"/>
  <c r="C183" i="35"/>
  <c r="AM183" i="35" s="1"/>
  <c r="H178" i="35"/>
  <c r="AR178" i="35" s="1"/>
  <c r="D180" i="36"/>
  <c r="AN180" i="36" s="1"/>
  <c r="J184" i="36"/>
  <c r="AT184" i="36" s="1"/>
  <c r="I176" i="35"/>
  <c r="AS176" i="35" s="1"/>
  <c r="J181" i="35"/>
  <c r="AT181" i="35" s="1"/>
  <c r="I183" i="35"/>
  <c r="AS183" i="35" s="1"/>
  <c r="J183" i="35"/>
  <c r="AT183" i="35" s="1"/>
  <c r="D183" i="35"/>
  <c r="AN183" i="35" s="1"/>
  <c r="J178" i="35"/>
  <c r="AT178" i="35" s="1"/>
  <c r="G178" i="35"/>
  <c r="AQ178" i="35" s="1"/>
  <c r="E183" i="36"/>
  <c r="AO183" i="36" s="1"/>
  <c r="F178" i="36"/>
  <c r="AP178" i="36" s="1"/>
  <c r="C156" i="35"/>
  <c r="AM156" i="35" s="1"/>
  <c r="E108" i="36"/>
  <c r="AO108" i="36" s="1"/>
  <c r="D84" i="35"/>
  <c r="AN84" i="35" s="1"/>
  <c r="C113" i="36"/>
  <c r="AM113" i="36" s="1"/>
  <c r="D84" i="36"/>
  <c r="AN84" i="36" s="1"/>
  <c r="F200" i="36"/>
  <c r="AP200" i="36" s="1"/>
  <c r="I249" i="36"/>
  <c r="AS249" i="36" s="1"/>
  <c r="J255" i="35"/>
  <c r="AT255" i="35" s="1"/>
  <c r="J251" i="35"/>
  <c r="AT251" i="35" s="1"/>
  <c r="J255" i="36"/>
  <c r="AT255" i="36" s="1"/>
  <c r="G226" i="36"/>
  <c r="AQ226" i="36" s="1"/>
  <c r="G203" i="36"/>
  <c r="AQ203" i="36" s="1"/>
  <c r="G203" i="35"/>
  <c r="AQ203" i="35" s="1"/>
  <c r="J201" i="35"/>
  <c r="AT201" i="35" s="1"/>
  <c r="J201" i="36"/>
  <c r="AT201" i="36" s="1"/>
  <c r="F229" i="35"/>
  <c r="AP229" i="35" s="1"/>
  <c r="D164" i="36"/>
  <c r="AN164" i="36" s="1"/>
  <c r="I153" i="36"/>
  <c r="AS153" i="36" s="1"/>
  <c r="I153" i="35"/>
  <c r="AS153" i="35" s="1"/>
  <c r="I159" i="36"/>
  <c r="AS159" i="36" s="1"/>
  <c r="C164" i="35"/>
  <c r="AM164" i="35" s="1"/>
  <c r="H140" i="35"/>
  <c r="AR140" i="35" s="1"/>
  <c r="E138" i="35"/>
  <c r="AO138" i="35" s="1"/>
  <c r="H136" i="36"/>
  <c r="AR136" i="36" s="1"/>
  <c r="H140" i="36"/>
  <c r="AR140" i="36" s="1"/>
  <c r="E138" i="36"/>
  <c r="AO138" i="36" s="1"/>
  <c r="D111" i="35"/>
  <c r="AN111" i="35" s="1"/>
  <c r="G63" i="35"/>
  <c r="AQ63" i="35" s="1"/>
  <c r="B69" i="36"/>
  <c r="B69" i="35"/>
  <c r="AL69" i="35" s="1"/>
  <c r="E63" i="35"/>
  <c r="AO63" i="35" s="1"/>
  <c r="E63" i="36"/>
  <c r="AO63" i="36" s="1"/>
  <c r="B64" i="35"/>
  <c r="AL64" i="35" s="1"/>
  <c r="H221" i="35"/>
  <c r="AR221" i="35" s="1"/>
  <c r="H221" i="36"/>
  <c r="AR221" i="36" s="1"/>
  <c r="E225" i="35"/>
  <c r="AO225" i="35" s="1"/>
  <c r="F246" i="36"/>
  <c r="AP246" i="36" s="1"/>
  <c r="F246" i="35"/>
  <c r="AP246" i="35" s="1"/>
  <c r="G225" i="35"/>
  <c r="AQ225" i="35" s="1"/>
  <c r="G225" i="36"/>
  <c r="AQ225" i="36" s="1"/>
  <c r="I256" i="36"/>
  <c r="AS256" i="36" s="1"/>
  <c r="I256" i="35"/>
  <c r="AS256" i="35" s="1"/>
  <c r="G256" i="36"/>
  <c r="AQ256" i="36" s="1"/>
  <c r="H246" i="35"/>
  <c r="AR246" i="35" s="1"/>
  <c r="E230" i="36"/>
  <c r="AO230" i="36" s="1"/>
  <c r="E230" i="35"/>
  <c r="AO230" i="35" s="1"/>
  <c r="D251" i="36"/>
  <c r="AN251" i="36" s="1"/>
  <c r="D251" i="35"/>
  <c r="AN251" i="35" s="1"/>
  <c r="D253" i="36"/>
  <c r="AN253" i="36" s="1"/>
  <c r="D253" i="35"/>
  <c r="AN253" i="35" s="1"/>
  <c r="E252" i="36"/>
  <c r="AO252" i="36" s="1"/>
  <c r="E252" i="35"/>
  <c r="AO252" i="35" s="1"/>
  <c r="J231" i="36"/>
  <c r="AT231" i="36" s="1"/>
  <c r="J231" i="35"/>
  <c r="AT231" i="35" s="1"/>
  <c r="D254" i="36"/>
  <c r="AN254" i="36" s="1"/>
  <c r="D254" i="35"/>
  <c r="AN254" i="35" s="1"/>
  <c r="F250" i="35"/>
  <c r="AP250" i="35" s="1"/>
  <c r="F250" i="36"/>
  <c r="AP250" i="36" s="1"/>
  <c r="E255" i="35"/>
  <c r="AO255" i="35" s="1"/>
  <c r="E255" i="36"/>
  <c r="AO255" i="36" s="1"/>
  <c r="J225" i="35"/>
  <c r="AT225" i="35" s="1"/>
  <c r="G233" i="36"/>
  <c r="AQ233" i="36" s="1"/>
  <c r="G233" i="35"/>
  <c r="AQ233" i="35" s="1"/>
  <c r="F229" i="36"/>
  <c r="AP229" i="36" s="1"/>
  <c r="I228" i="35"/>
  <c r="AS228" i="35" s="1"/>
  <c r="F247" i="36"/>
  <c r="AP247" i="36" s="1"/>
  <c r="I249" i="35"/>
  <c r="AS249" i="35" s="1"/>
  <c r="E232" i="35"/>
  <c r="AO232" i="35" s="1"/>
  <c r="G226" i="35"/>
  <c r="AQ226" i="35" s="1"/>
  <c r="I233" i="35"/>
  <c r="AS233" i="35" s="1"/>
  <c r="J222" i="35"/>
  <c r="AT222" i="35" s="1"/>
  <c r="F209" i="36"/>
  <c r="AP209" i="36" s="1"/>
  <c r="F209" i="35"/>
  <c r="AP209" i="35" s="1"/>
  <c r="F208" i="35"/>
  <c r="AP208" i="35" s="1"/>
  <c r="F208" i="36"/>
  <c r="AP208" i="36" s="1"/>
  <c r="D202" i="35"/>
  <c r="AN202" i="35" s="1"/>
  <c r="D202" i="36"/>
  <c r="AN202" i="36" s="1"/>
  <c r="J199" i="35"/>
  <c r="AT199" i="35" s="1"/>
  <c r="J199" i="36"/>
  <c r="AT199" i="36" s="1"/>
  <c r="J208" i="36"/>
  <c r="AT208" i="36" s="1"/>
  <c r="J205" i="36"/>
  <c r="AT205" i="36" s="1"/>
  <c r="J176" i="35"/>
  <c r="AT176" i="35" s="1"/>
  <c r="J176" i="36"/>
  <c r="AT176" i="36" s="1"/>
  <c r="C186" i="36"/>
  <c r="AM186" i="36" s="1"/>
  <c r="C186" i="35"/>
  <c r="AM186" i="35" s="1"/>
  <c r="E178" i="35"/>
  <c r="AO178" i="35" s="1"/>
  <c r="E178" i="36"/>
  <c r="AO178" i="36" s="1"/>
  <c r="H180" i="36"/>
  <c r="AR180" i="36" s="1"/>
  <c r="H180" i="35"/>
  <c r="AR180" i="35" s="1"/>
  <c r="F179" i="36"/>
  <c r="AP179" i="36" s="1"/>
  <c r="F179" i="35"/>
  <c r="AP179" i="35" s="1"/>
  <c r="H183" i="36"/>
  <c r="AR183" i="36" s="1"/>
  <c r="H183" i="35"/>
  <c r="AR183" i="35" s="1"/>
  <c r="C187" i="36"/>
  <c r="AM187" i="36" s="1"/>
  <c r="C187" i="35"/>
  <c r="AM187" i="35" s="1"/>
  <c r="D161" i="35"/>
  <c r="AN161" i="35" s="1"/>
  <c r="D161" i="36"/>
  <c r="AN161" i="36" s="1"/>
  <c r="E159" i="36"/>
  <c r="AO159" i="36" s="1"/>
  <c r="E159" i="35"/>
  <c r="AO159" i="35" s="1"/>
  <c r="E163" i="36"/>
  <c r="AO163" i="36" s="1"/>
  <c r="E163" i="35"/>
  <c r="AO163" i="35" s="1"/>
  <c r="F158" i="36"/>
  <c r="AP158" i="36" s="1"/>
  <c r="F158" i="35"/>
  <c r="AP158" i="35" s="1"/>
  <c r="F157" i="36"/>
  <c r="AP157" i="36" s="1"/>
  <c r="F157" i="35"/>
  <c r="AP157" i="35" s="1"/>
  <c r="G154" i="35"/>
  <c r="AQ154" i="35" s="1"/>
  <c r="G154" i="36"/>
  <c r="AQ154" i="36" s="1"/>
  <c r="D156" i="36"/>
  <c r="AN156" i="36" s="1"/>
  <c r="D156" i="35"/>
  <c r="AN156" i="35" s="1"/>
  <c r="H135" i="35"/>
  <c r="AR135" i="35" s="1"/>
  <c r="H135" i="36"/>
  <c r="AR135" i="36" s="1"/>
  <c r="E140" i="35"/>
  <c r="AO140" i="35" s="1"/>
  <c r="E140" i="36"/>
  <c r="AO140" i="36" s="1"/>
  <c r="D132" i="36"/>
  <c r="AN132" i="36" s="1"/>
  <c r="D132" i="35"/>
  <c r="AN132" i="35" s="1"/>
  <c r="E139" i="36"/>
  <c r="AO139" i="36" s="1"/>
  <c r="E139" i="35"/>
  <c r="AO139" i="35" s="1"/>
  <c r="C132" i="35"/>
  <c r="AM132" i="35" s="1"/>
  <c r="C132" i="36"/>
  <c r="AM132" i="36" s="1"/>
  <c r="J141" i="35"/>
  <c r="AT141" i="35" s="1"/>
  <c r="J132" i="36"/>
  <c r="AT132" i="36" s="1"/>
  <c r="F117" i="36"/>
  <c r="AP117" i="36" s="1"/>
  <c r="D111" i="36"/>
  <c r="AN111" i="36" s="1"/>
  <c r="D114" i="35"/>
  <c r="AN114" i="35" s="1"/>
  <c r="J94" i="36"/>
  <c r="AT94" i="36" s="1"/>
  <c r="F85" i="36"/>
  <c r="AP85" i="36" s="1"/>
  <c r="C63" i="36"/>
  <c r="AM63" i="36" s="1"/>
  <c r="G14" i="30"/>
  <c r="I233" i="36"/>
  <c r="AS233" i="36" s="1"/>
  <c r="G228" i="35"/>
  <c r="AQ228" i="35" s="1"/>
  <c r="C246" i="36"/>
  <c r="AM246" i="36" s="1"/>
  <c r="J246" i="36"/>
  <c r="AT246" i="36" s="1"/>
  <c r="C233" i="36"/>
  <c r="AM233" i="36" s="1"/>
  <c r="D180" i="35"/>
  <c r="AN180" i="35" s="1"/>
  <c r="C185" i="36"/>
  <c r="AM185" i="36" s="1"/>
  <c r="C200" i="35"/>
  <c r="AM200" i="35" s="1"/>
  <c r="I178" i="35"/>
  <c r="AS178" i="35" s="1"/>
  <c r="G178" i="36"/>
  <c r="AQ178" i="36" s="1"/>
  <c r="J228" i="36"/>
  <c r="AT228" i="36" s="1"/>
  <c r="H233" i="36"/>
  <c r="AR233" i="36" s="1"/>
  <c r="I178" i="36"/>
  <c r="AS178" i="36" s="1"/>
  <c r="J225" i="36"/>
  <c r="AT225" i="36" s="1"/>
  <c r="E19" i="30"/>
  <c r="AO19" i="30" s="1"/>
  <c r="G90" i="36"/>
  <c r="AQ90" i="36" s="1"/>
  <c r="G90" i="35"/>
  <c r="AQ90" i="35" s="1"/>
  <c r="D229" i="36"/>
  <c r="AN229" i="36" s="1"/>
  <c r="D229" i="35"/>
  <c r="AN229" i="35" s="1"/>
  <c r="H200" i="35"/>
  <c r="AR200" i="35" s="1"/>
  <c r="E228" i="36"/>
  <c r="AO228" i="36" s="1"/>
  <c r="E228" i="35"/>
  <c r="AO228" i="35" s="1"/>
  <c r="F71" i="36"/>
  <c r="AP71" i="36" s="1"/>
  <c r="F70" i="35"/>
  <c r="AP70" i="35" s="1"/>
  <c r="F70" i="36"/>
  <c r="AP70" i="36" s="1"/>
  <c r="J65" i="35"/>
  <c r="AT65" i="35" s="1"/>
  <c r="J62" i="36"/>
  <c r="AT62" i="36" s="1"/>
  <c r="D232" i="36"/>
  <c r="AN232" i="36" s="1"/>
  <c r="D232" i="35"/>
  <c r="AN232" i="35" s="1"/>
  <c r="H232" i="36"/>
  <c r="AR232" i="36" s="1"/>
  <c r="G158" i="36"/>
  <c r="AQ158" i="36" s="1"/>
  <c r="C232" i="36"/>
  <c r="AM232" i="36" s="1"/>
  <c r="C232" i="35"/>
  <c r="AM232" i="35" s="1"/>
  <c r="F113" i="36"/>
  <c r="AP113" i="36" s="1"/>
  <c r="F113" i="35"/>
  <c r="AP113" i="35" s="1"/>
  <c r="G159" i="36"/>
  <c r="AQ159" i="36" s="1"/>
  <c r="C141" i="35"/>
  <c r="AM141" i="35" s="1"/>
  <c r="F138" i="36"/>
  <c r="AP138" i="36" s="1"/>
  <c r="F138" i="35"/>
  <c r="AP138" i="35" s="1"/>
  <c r="E164" i="36"/>
  <c r="AO164" i="36" s="1"/>
  <c r="H134" i="35"/>
  <c r="AR134" i="35" s="1"/>
  <c r="J178" i="36"/>
  <c r="AT178" i="36" s="1"/>
  <c r="F94" i="35"/>
  <c r="AP94" i="35" s="1"/>
  <c r="J62" i="35"/>
  <c r="AT62" i="35" s="1"/>
  <c r="H200" i="36"/>
  <c r="AR200" i="36" s="1"/>
  <c r="I183" i="36"/>
  <c r="AS183" i="36" s="1"/>
  <c r="H233" i="35"/>
  <c r="AR233" i="35" s="1"/>
  <c r="F178" i="35"/>
  <c r="AP178" i="35" s="1"/>
  <c r="D164" i="35"/>
  <c r="AN164" i="35" s="1"/>
  <c r="B21" i="30"/>
  <c r="D114" i="36"/>
  <c r="AN114" i="36" s="1"/>
  <c r="F187" i="35"/>
  <c r="AP187" i="35" s="1"/>
  <c r="F114" i="35"/>
  <c r="AP114" i="35" s="1"/>
  <c r="I231" i="35"/>
  <c r="AS231" i="35" s="1"/>
  <c r="D94" i="36"/>
  <c r="AN94" i="36" s="1"/>
  <c r="C62" i="35"/>
  <c r="AM62" i="35" s="1"/>
  <c r="C62" i="36"/>
  <c r="AM62" i="36" s="1"/>
  <c r="J114" i="35"/>
  <c r="AT114" i="35" s="1"/>
  <c r="G114" i="36"/>
  <c r="AQ114" i="36" s="1"/>
  <c r="J93" i="35"/>
  <c r="AT93" i="35" s="1"/>
  <c r="J93" i="36"/>
  <c r="AT93" i="36" s="1"/>
  <c r="J72" i="36"/>
  <c r="AT72" i="36" s="1"/>
  <c r="E87" i="36"/>
  <c r="AO87" i="36" s="1"/>
  <c r="E87" i="35"/>
  <c r="AO87" i="35" s="1"/>
  <c r="G62" i="36"/>
  <c r="AQ62" i="36" s="1"/>
  <c r="J63" i="36"/>
  <c r="AT63" i="36" s="1"/>
  <c r="J63" i="35"/>
  <c r="AT63" i="35" s="1"/>
  <c r="H132" i="35"/>
  <c r="AR132" i="35" s="1"/>
  <c r="F132" i="35"/>
  <c r="AP132" i="35" s="1"/>
  <c r="F63" i="35"/>
  <c r="AP63" i="35" s="1"/>
  <c r="E251" i="35"/>
  <c r="AO251" i="35" s="1"/>
  <c r="C201" i="36"/>
  <c r="AM201" i="36" s="1"/>
  <c r="F94" i="36"/>
  <c r="AP94" i="36" s="1"/>
  <c r="E89" i="35"/>
  <c r="AO89" i="35" s="1"/>
  <c r="E232" i="36"/>
  <c r="AO232" i="36" s="1"/>
  <c r="F63" i="36"/>
  <c r="AP63" i="36" s="1"/>
  <c r="H185" i="35"/>
  <c r="AR185" i="35" s="1"/>
  <c r="E251" i="36"/>
  <c r="AO251" i="36" s="1"/>
  <c r="D256" i="36"/>
  <c r="AN256" i="36" s="1"/>
  <c r="D94" i="35"/>
  <c r="AN94" i="35" s="1"/>
  <c r="F66" i="35"/>
  <c r="AP66" i="35" s="1"/>
  <c r="V132" i="30"/>
  <c r="C164" i="36"/>
  <c r="AM164" i="36" s="1"/>
  <c r="E225" i="36"/>
  <c r="AO225" i="36" s="1"/>
  <c r="G89" i="36"/>
  <c r="AQ89" i="36" s="1"/>
  <c r="I226" i="35"/>
  <c r="AS226" i="35" s="1"/>
  <c r="C85" i="35"/>
  <c r="AM85" i="35" s="1"/>
  <c r="C90" i="36"/>
  <c r="AM90" i="36" s="1"/>
  <c r="C90" i="35"/>
  <c r="AM90" i="35" s="1"/>
  <c r="B68" i="35"/>
  <c r="AL68" i="35" s="1"/>
  <c r="B68" i="36"/>
  <c r="C67" i="36"/>
  <c r="AM67" i="36" s="1"/>
  <c r="G64" i="36"/>
  <c r="AQ64" i="36" s="1"/>
  <c r="G64" i="35"/>
  <c r="AQ64" i="35" s="1"/>
  <c r="H63" i="36"/>
  <c r="AR63" i="36" s="1"/>
  <c r="H63" i="35"/>
  <c r="AR63" i="35" s="1"/>
  <c r="H163" i="36"/>
  <c r="AR163" i="36" s="1"/>
  <c r="G70" i="36"/>
  <c r="AQ70" i="36" s="1"/>
  <c r="J72" i="35"/>
  <c r="AT72" i="35" s="1"/>
  <c r="G137" i="36"/>
  <c r="AQ137" i="36" s="1"/>
  <c r="E109" i="35"/>
  <c r="AO109" i="35" s="1"/>
  <c r="C141" i="36"/>
  <c r="AM141" i="36" s="1"/>
  <c r="G62" i="35"/>
  <c r="AQ62" i="35" s="1"/>
  <c r="H246" i="36"/>
  <c r="AR246" i="36" s="1"/>
  <c r="E200" i="35"/>
  <c r="AO200" i="35" s="1"/>
  <c r="I232" i="36"/>
  <c r="AS232" i="36" s="1"/>
  <c r="C228" i="35"/>
  <c r="AM228" i="35" s="1"/>
  <c r="F71" i="35"/>
  <c r="AP71" i="35" s="1"/>
  <c r="E67" i="35"/>
  <c r="AO67" i="35" s="1"/>
  <c r="E109" i="36"/>
  <c r="AO109" i="36" s="1"/>
  <c r="G116" i="36"/>
  <c r="AQ116" i="36" s="1"/>
  <c r="D109" i="36"/>
  <c r="AN109" i="36" s="1"/>
  <c r="E67" i="36"/>
  <c r="AO67" i="36" s="1"/>
  <c r="J94" i="35"/>
  <c r="AT94" i="35" s="1"/>
  <c r="H226" i="35"/>
  <c r="AR226" i="35" s="1"/>
  <c r="G116" i="35"/>
  <c r="AQ116" i="35" s="1"/>
  <c r="G72" i="35"/>
  <c r="AQ72" i="35" s="1"/>
  <c r="G67" i="35"/>
  <c r="AQ67" i="35" s="1"/>
  <c r="G66" i="35"/>
  <c r="AQ66" i="35" s="1"/>
  <c r="C136" i="36"/>
  <c r="AM136" i="36" s="1"/>
  <c r="G254" i="35"/>
  <c r="AQ254" i="35" s="1"/>
  <c r="C202" i="35"/>
  <c r="AM202" i="35" s="1"/>
  <c r="H228" i="35"/>
  <c r="AR228" i="35" s="1"/>
  <c r="I139" i="36"/>
  <c r="AS139" i="36" s="1"/>
  <c r="G109" i="35"/>
  <c r="AQ109" i="35" s="1"/>
  <c r="G109" i="36"/>
  <c r="AQ109" i="36" s="1"/>
  <c r="E62" i="35"/>
  <c r="AO62" i="35" s="1"/>
  <c r="H62" i="36"/>
  <c r="AR62" i="36" s="1"/>
  <c r="H85" i="36"/>
  <c r="AR85" i="36" s="1"/>
  <c r="C85" i="36"/>
  <c r="AM85" i="36" s="1"/>
  <c r="H64" i="35"/>
  <c r="AR64" i="35" s="1"/>
  <c r="C225" i="35"/>
  <c r="AM225" i="35" s="1"/>
  <c r="C225" i="36"/>
  <c r="AM225" i="36" s="1"/>
  <c r="H110" i="35"/>
  <c r="AR110" i="35" s="1"/>
  <c r="F249" i="35"/>
  <c r="AP249" i="35" s="1"/>
  <c r="D136" i="36"/>
  <c r="AN136" i="36" s="1"/>
  <c r="I162" i="36"/>
  <c r="AS162" i="36" s="1"/>
  <c r="I162" i="35"/>
  <c r="AS162" i="35" s="1"/>
  <c r="J207" i="36"/>
  <c r="AT207" i="36" s="1"/>
  <c r="F226" i="35"/>
  <c r="AP226" i="35" s="1"/>
  <c r="F226" i="36"/>
  <c r="AP226" i="36" s="1"/>
  <c r="D158" i="36"/>
  <c r="AN158" i="36" s="1"/>
  <c r="D158" i="35"/>
  <c r="AN158" i="35" s="1"/>
  <c r="J140" i="36"/>
  <c r="AT140" i="36" s="1"/>
  <c r="H256" i="36"/>
  <c r="AR256" i="36" s="1"/>
  <c r="H256" i="35"/>
  <c r="AR256" i="35" s="1"/>
  <c r="C94" i="36"/>
  <c r="AM94" i="36" s="1"/>
  <c r="G229" i="36"/>
  <c r="AQ229" i="36" s="1"/>
  <c r="G229" i="35"/>
  <c r="AQ229" i="35" s="1"/>
  <c r="D230" i="35"/>
  <c r="AN230" i="35" s="1"/>
  <c r="C70" i="36"/>
  <c r="AM70" i="36" s="1"/>
  <c r="J84" i="36"/>
  <c r="AT84" i="36" s="1"/>
  <c r="H255" i="36"/>
  <c r="AR255" i="36" s="1"/>
  <c r="E48" i="35"/>
  <c r="AO48" i="35" s="1"/>
  <c r="E62" i="36"/>
  <c r="AO62" i="36" s="1"/>
  <c r="E133" i="35"/>
  <c r="AO133" i="35" s="1"/>
  <c r="D163" i="36"/>
  <c r="AN163" i="36" s="1"/>
  <c r="J164" i="36"/>
  <c r="AT164" i="36" s="1"/>
  <c r="I251" i="36"/>
  <c r="AS251" i="36" s="1"/>
  <c r="D201" i="36"/>
  <c r="AN201" i="36" s="1"/>
  <c r="E114" i="36"/>
  <c r="AO114" i="36" s="1"/>
  <c r="G254" i="36"/>
  <c r="AQ254" i="36" s="1"/>
  <c r="E64" i="36"/>
  <c r="AO64" i="36" s="1"/>
  <c r="E133" i="36"/>
  <c r="AO133" i="36" s="1"/>
  <c r="C202" i="36"/>
  <c r="AM202" i="36" s="1"/>
  <c r="I64" i="36"/>
  <c r="AS64" i="36" s="1"/>
  <c r="C67" i="35"/>
  <c r="AM67" i="35" s="1"/>
  <c r="J202" i="36"/>
  <c r="AT202" i="36" s="1"/>
  <c r="D62" i="36"/>
  <c r="AN62" i="36" s="1"/>
  <c r="I115" i="36"/>
  <c r="AS115" i="36" s="1"/>
  <c r="G18" i="30"/>
  <c r="AQ18" i="30" s="1"/>
  <c r="C158" i="36"/>
  <c r="AM158" i="36" s="1"/>
  <c r="C158" i="35"/>
  <c r="AM158" i="35" s="1"/>
  <c r="H250" i="35"/>
  <c r="AR250" i="35" s="1"/>
  <c r="F141" i="35"/>
  <c r="AP141" i="35" s="1"/>
  <c r="J180" i="36"/>
  <c r="AT180" i="36" s="1"/>
  <c r="F256" i="36"/>
  <c r="AP256" i="36" s="1"/>
  <c r="I156" i="36"/>
  <c r="AS156" i="36" s="1"/>
  <c r="C256" i="36"/>
  <c r="AM256" i="36" s="1"/>
  <c r="C256" i="35"/>
  <c r="AM256" i="35" s="1"/>
  <c r="H109" i="36"/>
  <c r="AR109" i="36" s="1"/>
  <c r="H109" i="35"/>
  <c r="AR109" i="35" s="1"/>
  <c r="J110" i="35"/>
  <c r="AT110" i="35" s="1"/>
  <c r="J110" i="36"/>
  <c r="AT110" i="36" s="1"/>
  <c r="D231" i="36"/>
  <c r="AN231" i="36" s="1"/>
  <c r="D231" i="35"/>
  <c r="AN231" i="35" s="1"/>
  <c r="E177" i="36"/>
  <c r="AO177" i="36" s="1"/>
  <c r="E177" i="35"/>
  <c r="AO177" i="35" s="1"/>
  <c r="C22" i="30"/>
  <c r="AM22" i="30" s="1"/>
  <c r="G246" i="35"/>
  <c r="AQ246" i="35" s="1"/>
  <c r="J232" i="35"/>
  <c r="AT232" i="35" s="1"/>
  <c r="F134" i="36"/>
  <c r="AP134" i="36" s="1"/>
  <c r="I94" i="36"/>
  <c r="AS94" i="36" s="1"/>
  <c r="C94" i="35"/>
  <c r="AM94" i="35" s="1"/>
  <c r="J14" i="30"/>
  <c r="D90" i="35"/>
  <c r="AN90" i="35" s="1"/>
  <c r="F256" i="35"/>
  <c r="AP256" i="35" s="1"/>
  <c r="H178" i="36"/>
  <c r="AR178" i="36" s="1"/>
  <c r="H90" i="36"/>
  <c r="AR90" i="36" s="1"/>
  <c r="F109" i="35"/>
  <c r="AP109" i="35" s="1"/>
  <c r="F134" i="35"/>
  <c r="AP134" i="35" s="1"/>
  <c r="C140" i="35"/>
  <c r="AM140" i="35" s="1"/>
  <c r="E156" i="35"/>
  <c r="AO156" i="35" s="1"/>
  <c r="G246" i="36"/>
  <c r="AQ246" i="36" s="1"/>
  <c r="I201" i="35"/>
  <c r="AS201" i="35" s="1"/>
  <c r="I164" i="36"/>
  <c r="AS164" i="36" s="1"/>
  <c r="J180" i="35"/>
  <c r="AT180" i="35" s="1"/>
  <c r="F64" i="35"/>
  <c r="AP64" i="35" s="1"/>
  <c r="E110" i="35"/>
  <c r="AO110" i="35" s="1"/>
  <c r="E110" i="36"/>
  <c r="AO110" i="36" s="1"/>
  <c r="I163" i="36"/>
  <c r="AS163" i="36" s="1"/>
  <c r="I163" i="35"/>
  <c r="AS163" i="35" s="1"/>
  <c r="D205" i="36"/>
  <c r="AN205" i="36" s="1"/>
  <c r="J253" i="35"/>
  <c r="AT253" i="35" s="1"/>
  <c r="E183" i="35"/>
  <c r="AO183" i="35" s="1"/>
  <c r="J64" i="36"/>
  <c r="AT64" i="36" s="1"/>
  <c r="C205" i="36"/>
  <c r="AM205" i="36" s="1"/>
  <c r="H114" i="36"/>
  <c r="AR114" i="36" s="1"/>
  <c r="H114" i="35"/>
  <c r="AR114" i="35" s="1"/>
  <c r="B72" i="35"/>
  <c r="AL72" i="35" s="1"/>
  <c r="I114" i="36"/>
  <c r="AS114" i="36" s="1"/>
  <c r="F183" i="36"/>
  <c r="AP183" i="36" s="1"/>
  <c r="J115" i="35"/>
  <c r="AT115" i="35" s="1"/>
  <c r="C64" i="35"/>
  <c r="AM64" i="35" s="1"/>
  <c r="I63" i="36"/>
  <c r="AS63" i="36" s="1"/>
  <c r="I63" i="35"/>
  <c r="AS63" i="35" s="1"/>
  <c r="D228" i="36"/>
  <c r="AN228" i="36" s="1"/>
  <c r="D228" i="35"/>
  <c r="AN228" i="35" s="1"/>
  <c r="C66" i="35"/>
  <c r="AM66" i="35" s="1"/>
  <c r="C66" i="36"/>
  <c r="AM66" i="36" s="1"/>
  <c r="E23" i="30"/>
  <c r="G156" i="36"/>
  <c r="AQ156" i="36" s="1"/>
  <c r="H162" i="36"/>
  <c r="AR162" i="36" s="1"/>
  <c r="I90" i="35"/>
  <c r="AS90" i="35" s="1"/>
  <c r="I90" i="36"/>
  <c r="AS90" i="36" s="1"/>
  <c r="E201" i="35"/>
  <c r="AO201" i="35" s="1"/>
  <c r="G200" i="35"/>
  <c r="AQ200" i="35" s="1"/>
  <c r="J70" i="35"/>
  <c r="AT70" i="35" s="1"/>
  <c r="J70" i="36"/>
  <c r="AT70" i="36" s="1"/>
  <c r="G183" i="36"/>
  <c r="AQ183" i="36" s="1"/>
  <c r="G183" i="35"/>
  <c r="AQ183" i="35" s="1"/>
  <c r="E115" i="36"/>
  <c r="AO115" i="36" s="1"/>
  <c r="E115" i="35"/>
  <c r="AO115" i="35" s="1"/>
  <c r="H159" i="35"/>
  <c r="AR159" i="35" s="1"/>
  <c r="E221" i="36"/>
  <c r="AO221" i="36" s="1"/>
  <c r="J140" i="35"/>
  <c r="AT140" i="35" s="1"/>
  <c r="G223" i="35"/>
  <c r="AQ223" i="35" s="1"/>
  <c r="D90" i="36"/>
  <c r="AN90" i="36" s="1"/>
  <c r="H159" i="36"/>
  <c r="AR159" i="36" s="1"/>
  <c r="I67" i="35"/>
  <c r="AS67" i="35" s="1"/>
  <c r="H90" i="35"/>
  <c r="AR90" i="35" s="1"/>
  <c r="E221" i="35"/>
  <c r="AO221" i="35" s="1"/>
  <c r="F109" i="36"/>
  <c r="AP109" i="36" s="1"/>
  <c r="I139" i="35"/>
  <c r="AS139" i="35" s="1"/>
  <c r="H228" i="36"/>
  <c r="AR228" i="36" s="1"/>
  <c r="J254" i="35"/>
  <c r="AT254" i="35" s="1"/>
  <c r="I254" i="35"/>
  <c r="AS254" i="35" s="1"/>
  <c r="I254" i="36"/>
  <c r="AS254" i="36" s="1"/>
  <c r="J90" i="36"/>
  <c r="AT90" i="36" s="1"/>
  <c r="J90" i="35"/>
  <c r="AT90" i="35" s="1"/>
  <c r="J163" i="35"/>
  <c r="AT163" i="35" s="1"/>
  <c r="J163" i="36"/>
  <c r="AT163" i="36" s="1"/>
  <c r="G85" i="36"/>
  <c r="AQ85" i="36" s="1"/>
  <c r="F68" i="35"/>
  <c r="AP68" i="35" s="1"/>
  <c r="F68" i="36"/>
  <c r="AP68" i="36" s="1"/>
  <c r="J229" i="35"/>
  <c r="AT229" i="35" s="1"/>
  <c r="J229" i="36"/>
  <c r="AT229" i="36" s="1"/>
  <c r="G221" i="35"/>
  <c r="AQ221" i="35" s="1"/>
  <c r="I136" i="35"/>
  <c r="AS136" i="35" s="1"/>
  <c r="C181" i="35"/>
  <c r="AM181" i="35" s="1"/>
  <c r="C181" i="36"/>
  <c r="AM181" i="36" s="1"/>
  <c r="D93" i="35"/>
  <c r="AN93" i="35" s="1"/>
  <c r="H154" i="36"/>
  <c r="AR154" i="36" s="1"/>
  <c r="J223" i="35"/>
  <c r="AT223" i="35" s="1"/>
  <c r="J223" i="36"/>
  <c r="AT223" i="36" s="1"/>
  <c r="G251" i="36"/>
  <c r="AQ251" i="36" s="1"/>
  <c r="F136" i="36"/>
  <c r="AP136" i="36" s="1"/>
  <c r="F164" i="35"/>
  <c r="AP164" i="35" s="1"/>
  <c r="F140" i="35"/>
  <c r="AP140" i="35" s="1"/>
  <c r="F140" i="36"/>
  <c r="AP140" i="36" s="1"/>
  <c r="I66" i="35"/>
  <c r="AS66" i="35" s="1"/>
  <c r="G232" i="35"/>
  <c r="AQ232" i="35" s="1"/>
  <c r="J20" i="30"/>
  <c r="J67" i="35"/>
  <c r="AT67" i="35" s="1"/>
  <c r="J67" i="36"/>
  <c r="AT67" i="36" s="1"/>
  <c r="F201" i="35"/>
  <c r="AP201" i="35" s="1"/>
  <c r="I185" i="36"/>
  <c r="AS185" i="36" s="1"/>
  <c r="J256" i="35"/>
  <c r="AT256" i="35" s="1"/>
  <c r="C14" i="30"/>
  <c r="H162" i="35"/>
  <c r="AR162" i="35" s="1"/>
  <c r="E201" i="36"/>
  <c r="AO201" i="36" s="1"/>
  <c r="G232" i="36"/>
  <c r="AQ232" i="36" s="1"/>
  <c r="T256" i="30"/>
  <c r="F90" i="36"/>
  <c r="AP90" i="36" s="1"/>
  <c r="E207" i="36"/>
  <c r="AO207" i="36" s="1"/>
  <c r="C88" i="35"/>
  <c r="AM88" i="35" s="1"/>
  <c r="H66" i="35"/>
  <c r="AR66" i="35" s="1"/>
  <c r="I207" i="35"/>
  <c r="AS207" i="35" s="1"/>
  <c r="J66" i="36"/>
  <c r="AT66" i="36" s="1"/>
  <c r="C226" i="35"/>
  <c r="AM226" i="35" s="1"/>
  <c r="D89" i="35"/>
  <c r="AN89" i="35" s="1"/>
  <c r="C89" i="35"/>
  <c r="AM89" i="35" s="1"/>
  <c r="C89" i="36"/>
  <c r="AM89" i="36" s="1"/>
  <c r="H202" i="36"/>
  <c r="AR202" i="36" s="1"/>
  <c r="I20" i="30"/>
  <c r="AS20" i="30" s="1"/>
  <c r="G136" i="36"/>
  <c r="AQ136" i="36" s="1"/>
  <c r="E95" i="35"/>
  <c r="AO95" i="35" s="1"/>
  <c r="D162" i="36"/>
  <c r="AN162" i="36" s="1"/>
  <c r="G162" i="35"/>
  <c r="AQ162" i="35" s="1"/>
  <c r="G162" i="36"/>
  <c r="AQ162" i="36" s="1"/>
  <c r="D226" i="35"/>
  <c r="AN226" i="35" s="1"/>
  <c r="D226" i="36"/>
  <c r="AN226" i="36" s="1"/>
  <c r="V251" i="30"/>
  <c r="B62" i="36"/>
  <c r="J113" i="36"/>
  <c r="AT113" i="36" s="1"/>
  <c r="C180" i="36"/>
  <c r="AM180" i="36" s="1"/>
  <c r="C180" i="35"/>
  <c r="AM180" i="35" s="1"/>
  <c r="F156" i="36"/>
  <c r="AP156" i="36" s="1"/>
  <c r="F156" i="35"/>
  <c r="AP156" i="35" s="1"/>
  <c r="F67" i="35"/>
  <c r="AP67" i="35" s="1"/>
  <c r="J15" i="30"/>
  <c r="H156" i="35"/>
  <c r="AR156" i="35" s="1"/>
  <c r="I225" i="36"/>
  <c r="AS225" i="36" s="1"/>
  <c r="C163" i="36"/>
  <c r="AM163" i="36" s="1"/>
  <c r="D222" i="36"/>
  <c r="AN222" i="36" s="1"/>
  <c r="I185" i="35"/>
  <c r="AS185" i="35" s="1"/>
  <c r="I184" i="35"/>
  <c r="AS184" i="35" s="1"/>
  <c r="I115" i="35"/>
  <c r="AS115" i="35" s="1"/>
  <c r="G156" i="35"/>
  <c r="AQ156" i="35" s="1"/>
  <c r="B67" i="35"/>
  <c r="AL67" i="35" s="1"/>
  <c r="G256" i="35"/>
  <c r="AQ256" i="35" s="1"/>
  <c r="C17" i="30"/>
  <c r="C249" i="36"/>
  <c r="AM249" i="36" s="1"/>
  <c r="J88" i="36"/>
  <c r="AT88" i="36" s="1"/>
  <c r="J118" i="35"/>
  <c r="AT118" i="35" s="1"/>
  <c r="J118" i="36"/>
  <c r="AT118" i="36" s="1"/>
  <c r="G163" i="35"/>
  <c r="AQ163" i="35" s="1"/>
  <c r="F110" i="36"/>
  <c r="AP110" i="36" s="1"/>
  <c r="E118" i="35"/>
  <c r="AO118" i="35" s="1"/>
  <c r="E118" i="36"/>
  <c r="AO118" i="36" s="1"/>
  <c r="H158" i="35"/>
  <c r="AR158" i="35" s="1"/>
  <c r="C114" i="36"/>
  <c r="AM114" i="36" s="1"/>
  <c r="F72" i="36"/>
  <c r="AP72" i="36" s="1"/>
  <c r="E72" i="35"/>
  <c r="AO72" i="35" s="1"/>
  <c r="E72" i="36"/>
  <c r="AO72" i="36" s="1"/>
  <c r="F202" i="35"/>
  <c r="AP202" i="35" s="1"/>
  <c r="D63" i="35"/>
  <c r="AN63" i="35" s="1"/>
  <c r="D63" i="36"/>
  <c r="AN63" i="36" s="1"/>
  <c r="F207" i="36"/>
  <c r="AP207" i="36" s="1"/>
  <c r="I47" i="35"/>
  <c r="AS47" i="35" s="1"/>
  <c r="C86" i="36"/>
  <c r="AM86" i="36" s="1"/>
  <c r="G201" i="35"/>
  <c r="AQ201" i="35" s="1"/>
  <c r="E256" i="36"/>
  <c r="AO256" i="36" s="1"/>
  <c r="C65" i="35"/>
  <c r="AM65" i="35" s="1"/>
  <c r="G201" i="36"/>
  <c r="AQ201" i="36" s="1"/>
  <c r="D15" i="30"/>
  <c r="F14" i="30"/>
  <c r="B19" i="30"/>
  <c r="F15" i="30"/>
  <c r="AP15" i="30" s="1"/>
  <c r="G202" i="35"/>
  <c r="AQ202" i="35" s="1"/>
  <c r="D250" i="35"/>
  <c r="AN250" i="35" s="1"/>
  <c r="D250" i="36"/>
  <c r="AN250" i="36" s="1"/>
  <c r="I223" i="36"/>
  <c r="AS223" i="36" s="1"/>
  <c r="C20" i="30"/>
  <c r="F222" i="36"/>
  <c r="AP222" i="36" s="1"/>
  <c r="E47" i="36"/>
  <c r="AO47" i="36" s="1"/>
  <c r="C134" i="36"/>
  <c r="AM134" i="36" s="1"/>
  <c r="F130" i="35"/>
  <c r="AP130" i="35" s="1"/>
  <c r="F130" i="36"/>
  <c r="AP130" i="36" s="1"/>
  <c r="D67" i="36"/>
  <c r="AN67" i="36" s="1"/>
  <c r="D67" i="35"/>
  <c r="AN67" i="35" s="1"/>
  <c r="C117" i="36"/>
  <c r="AM117" i="36" s="1"/>
  <c r="D233" i="36"/>
  <c r="AN233" i="36" s="1"/>
  <c r="D233" i="35"/>
  <c r="AN233" i="35" s="1"/>
  <c r="E141" i="36"/>
  <c r="AO141" i="36" s="1"/>
  <c r="H108" i="36"/>
  <c r="AR108" i="36" s="1"/>
  <c r="H201" i="36"/>
  <c r="AR201" i="36" s="1"/>
  <c r="D140" i="36"/>
  <c r="AN140" i="36" s="1"/>
  <c r="L156" i="30"/>
  <c r="H164" i="36"/>
  <c r="AR164" i="36" s="1"/>
  <c r="H164" i="35"/>
  <c r="AR164" i="35" s="1"/>
  <c r="H67" i="35"/>
  <c r="AR67" i="35" s="1"/>
  <c r="H67" i="36"/>
  <c r="AR67" i="36" s="1"/>
  <c r="G108" i="36"/>
  <c r="AQ108" i="36" s="1"/>
  <c r="C72" i="36"/>
  <c r="AM72" i="36" s="1"/>
  <c r="E93" i="36"/>
  <c r="AO93" i="36" s="1"/>
  <c r="H65" i="35"/>
  <c r="AR65" i="35" s="1"/>
  <c r="D110" i="35"/>
  <c r="AN110" i="35" s="1"/>
  <c r="D110" i="36"/>
  <c r="AN110" i="36" s="1"/>
  <c r="H250" i="36"/>
  <c r="AR250" i="36" s="1"/>
  <c r="I223" i="35"/>
  <c r="AS223" i="35" s="1"/>
  <c r="D157" i="36"/>
  <c r="AN157" i="36" s="1"/>
  <c r="G139" i="35"/>
  <c r="AQ139" i="35" s="1"/>
  <c r="C108" i="36"/>
  <c r="AM108" i="36" s="1"/>
  <c r="D207" i="35"/>
  <c r="AN207" i="35" s="1"/>
  <c r="J158" i="35"/>
  <c r="AT158" i="35" s="1"/>
  <c r="J158" i="36"/>
  <c r="AT158" i="36" s="1"/>
  <c r="G255" i="35"/>
  <c r="AQ255" i="35" s="1"/>
  <c r="D208" i="36"/>
  <c r="AN208" i="36" s="1"/>
  <c r="H225" i="36"/>
  <c r="AR225" i="36" s="1"/>
  <c r="E93" i="35"/>
  <c r="AO93" i="35" s="1"/>
  <c r="D23" i="30"/>
  <c r="J19" i="30"/>
  <c r="AT19" i="30" s="1"/>
  <c r="G139" i="36"/>
  <c r="AQ139" i="36" s="1"/>
  <c r="I140" i="35"/>
  <c r="AS140" i="35" s="1"/>
  <c r="I140" i="36"/>
  <c r="AS140" i="36" s="1"/>
  <c r="E14" i="30"/>
  <c r="J26" i="30"/>
  <c r="AT26" i="30" s="1"/>
  <c r="D18" i="30"/>
  <c r="E184" i="35"/>
  <c r="AO184" i="35" s="1"/>
  <c r="D138" i="36"/>
  <c r="AN138" i="36" s="1"/>
  <c r="D115" i="36"/>
  <c r="AN115" i="36" s="1"/>
  <c r="C205" i="35"/>
  <c r="AM205" i="35" s="1"/>
  <c r="J66" i="35"/>
  <c r="AT66" i="35" s="1"/>
  <c r="D62" i="35"/>
  <c r="AN62" i="35" s="1"/>
  <c r="I136" i="36"/>
  <c r="AS136" i="36" s="1"/>
  <c r="I64" i="35"/>
  <c r="AS64" i="35" s="1"/>
  <c r="I15" i="30"/>
  <c r="AS15" i="30" s="1"/>
  <c r="C64" i="36"/>
  <c r="AM64" i="36" s="1"/>
  <c r="G159" i="35"/>
  <c r="AQ159" i="35" s="1"/>
  <c r="J89" i="35"/>
  <c r="AT89" i="35" s="1"/>
  <c r="B70" i="35"/>
  <c r="AL70" i="35" s="1"/>
  <c r="J23" i="30"/>
  <c r="AT23" i="30" s="1"/>
  <c r="G72" i="36"/>
  <c r="AQ72" i="36" s="1"/>
  <c r="G63" i="36"/>
  <c r="AQ63" i="36" s="1"/>
  <c r="H94" i="36"/>
  <c r="AR94" i="36" s="1"/>
  <c r="R201" i="30"/>
  <c r="R201" i="35" s="1"/>
  <c r="H70" i="35"/>
  <c r="AR70" i="35" s="1"/>
  <c r="D130" i="35"/>
  <c r="AN130" i="35" s="1"/>
  <c r="E130" i="35"/>
  <c r="AO130" i="35" s="1"/>
  <c r="F251" i="36"/>
  <c r="AP251" i="36" s="1"/>
  <c r="I130" i="36"/>
  <c r="AS130" i="36" s="1"/>
  <c r="C65" i="36"/>
  <c r="AM65" i="36" s="1"/>
  <c r="H65" i="36"/>
  <c r="AR65" i="36" s="1"/>
  <c r="E90" i="36"/>
  <c r="AO90" i="36" s="1"/>
  <c r="C177" i="35"/>
  <c r="AM177" i="35" s="1"/>
  <c r="L163" i="30"/>
  <c r="D137" i="35"/>
  <c r="AN137" i="35" s="1"/>
  <c r="Q198" i="30"/>
  <c r="F114" i="36"/>
  <c r="AP114" i="36" s="1"/>
  <c r="H185" i="36"/>
  <c r="AR185" i="36" s="1"/>
  <c r="J226" i="36"/>
  <c r="AT226" i="36" s="1"/>
  <c r="D14" i="30"/>
  <c r="H202" i="35"/>
  <c r="AR202" i="35" s="1"/>
  <c r="I202" i="35"/>
  <c r="AS202" i="35" s="1"/>
  <c r="C134" i="35"/>
  <c r="AM134" i="35" s="1"/>
  <c r="C114" i="35"/>
  <c r="AM114" i="35" s="1"/>
  <c r="D221" i="36"/>
  <c r="AN221" i="36" s="1"/>
  <c r="F95" i="35"/>
  <c r="AP95" i="35" s="1"/>
  <c r="J115" i="36"/>
  <c r="AT115" i="36" s="1"/>
  <c r="F183" i="35"/>
  <c r="AP183" i="35" s="1"/>
  <c r="J114" i="36"/>
  <c r="AT114" i="36" s="1"/>
  <c r="E184" i="36"/>
  <c r="AO184" i="36" s="1"/>
  <c r="E202" i="35"/>
  <c r="AO202" i="35" s="1"/>
  <c r="H93" i="35"/>
  <c r="AR93" i="35" s="1"/>
  <c r="H66" i="36"/>
  <c r="AR66" i="36" s="1"/>
  <c r="D137" i="36"/>
  <c r="AN137" i="36" s="1"/>
  <c r="E85" i="35"/>
  <c r="AO85" i="35" s="1"/>
  <c r="D159" i="36"/>
  <c r="AN159" i="36" s="1"/>
  <c r="F72" i="35"/>
  <c r="AP72" i="35" s="1"/>
  <c r="D138" i="35"/>
  <c r="AN138" i="35" s="1"/>
  <c r="I202" i="36"/>
  <c r="AS202" i="36" s="1"/>
  <c r="F95" i="36"/>
  <c r="AP95" i="36" s="1"/>
  <c r="J222" i="36"/>
  <c r="AT222" i="36" s="1"/>
  <c r="J116" i="35"/>
  <c r="AT116" i="35" s="1"/>
  <c r="I61" i="36"/>
  <c r="AS61" i="36" s="1"/>
  <c r="I221" i="36"/>
  <c r="AS221" i="36" s="1"/>
  <c r="F182" i="35"/>
  <c r="AP182" i="35" s="1"/>
  <c r="J154" i="36"/>
  <c r="AT154" i="36" s="1"/>
  <c r="E229" i="36"/>
  <c r="AO229" i="36" s="1"/>
  <c r="I176" i="36"/>
  <c r="AS176" i="36" s="1"/>
  <c r="E205" i="35"/>
  <c r="AO205" i="35" s="1"/>
  <c r="E205" i="36"/>
  <c r="AO205" i="36" s="1"/>
  <c r="T14" i="34"/>
  <c r="I113" i="36"/>
  <c r="AS113" i="36" s="1"/>
  <c r="F163" i="35"/>
  <c r="AP163" i="35" s="1"/>
  <c r="O250" i="30"/>
  <c r="Q140" i="30"/>
  <c r="I116" i="35"/>
  <c r="AS116" i="35" s="1"/>
  <c r="F23" i="30"/>
  <c r="AP23" i="30" s="1"/>
  <c r="G110" i="35"/>
  <c r="AQ110" i="35" s="1"/>
  <c r="I184" i="36"/>
  <c r="AS184" i="36" s="1"/>
  <c r="I72" i="35"/>
  <c r="AS72" i="35" s="1"/>
  <c r="I114" i="35"/>
  <c r="AS114" i="35" s="1"/>
  <c r="F205" i="36"/>
  <c r="AP205" i="36" s="1"/>
  <c r="C208" i="35"/>
  <c r="AM208" i="35" s="1"/>
  <c r="F225" i="36"/>
  <c r="AP225" i="36" s="1"/>
  <c r="I110" i="35"/>
  <c r="AS110" i="35" s="1"/>
  <c r="I70" i="36"/>
  <c r="AS70" i="36" s="1"/>
  <c r="I158" i="36"/>
  <c r="AS158" i="36" s="1"/>
  <c r="I255" i="36"/>
  <c r="AS255" i="36" s="1"/>
  <c r="I18" i="30"/>
  <c r="AS18" i="30" s="1"/>
  <c r="J136" i="36"/>
  <c r="AT136" i="36" s="1"/>
  <c r="C250" i="36"/>
  <c r="AM250" i="36" s="1"/>
  <c r="F159" i="35"/>
  <c r="AP159" i="35" s="1"/>
  <c r="S136" i="30"/>
  <c r="I72" i="36"/>
  <c r="AS72" i="36" s="1"/>
  <c r="G140" i="35"/>
  <c r="AQ140" i="35" s="1"/>
  <c r="I205" i="36"/>
  <c r="AS205" i="36" s="1"/>
  <c r="O205" i="30"/>
  <c r="J181" i="36"/>
  <c r="AT181" i="36" s="1"/>
  <c r="J183" i="36"/>
  <c r="AT183" i="36" s="1"/>
  <c r="I93" i="35"/>
  <c r="AS93" i="35" s="1"/>
  <c r="F233" i="35"/>
  <c r="AP233" i="35" s="1"/>
  <c r="D183" i="36"/>
  <c r="AN183" i="36" s="1"/>
  <c r="C254" i="35"/>
  <c r="AM254" i="35" s="1"/>
  <c r="E136" i="36"/>
  <c r="AO136" i="36" s="1"/>
  <c r="I113" i="35"/>
  <c r="AS113" i="35" s="1"/>
  <c r="J130" i="35"/>
  <c r="AT130" i="35" s="1"/>
  <c r="J253" i="36"/>
  <c r="AT253" i="36" s="1"/>
  <c r="F90" i="35"/>
  <c r="AP90" i="35" s="1"/>
  <c r="J84" i="35"/>
  <c r="AT84" i="35" s="1"/>
  <c r="F182" i="36"/>
  <c r="AP182" i="36" s="1"/>
  <c r="C183" i="36"/>
  <c r="AM183" i="36" s="1"/>
  <c r="G85" i="35"/>
  <c r="AQ85" i="35" s="1"/>
  <c r="D207" i="36"/>
  <c r="AN207" i="36" s="1"/>
  <c r="E94" i="36"/>
  <c r="AO94" i="36" s="1"/>
  <c r="G221" i="36"/>
  <c r="AQ221" i="36" s="1"/>
  <c r="C255" i="35"/>
  <c r="AM255" i="35" s="1"/>
  <c r="D154" i="36"/>
  <c r="AN154" i="36" s="1"/>
  <c r="D255" i="35"/>
  <c r="AN255" i="35" s="1"/>
  <c r="F184" i="35"/>
  <c r="AP184" i="35" s="1"/>
  <c r="C177" i="36"/>
  <c r="AM177" i="36" s="1"/>
  <c r="D162" i="35"/>
  <c r="AN162" i="35" s="1"/>
  <c r="G255" i="36"/>
  <c r="AQ255" i="36" s="1"/>
  <c r="J137" i="35"/>
  <c r="AT137" i="35" s="1"/>
  <c r="J130" i="36"/>
  <c r="AT130" i="36" s="1"/>
  <c r="F87" i="35"/>
  <c r="AP87" i="35" s="1"/>
  <c r="I250" i="36"/>
  <c r="AS250" i="36" s="1"/>
  <c r="G136" i="35"/>
  <c r="AQ136" i="35" s="1"/>
  <c r="H254" i="36"/>
  <c r="AR254" i="36" s="1"/>
  <c r="H137" i="35"/>
  <c r="AR137" i="35" s="1"/>
  <c r="J233" i="35"/>
  <c r="AT233" i="35" s="1"/>
  <c r="C255" i="36"/>
  <c r="AM255" i="36" s="1"/>
  <c r="G208" i="36"/>
  <c r="AQ208" i="36" s="1"/>
  <c r="C86" i="35"/>
  <c r="AM86" i="35" s="1"/>
  <c r="G250" i="35"/>
  <c r="AQ250" i="35" s="1"/>
  <c r="D225" i="35"/>
  <c r="AN225" i="35" s="1"/>
  <c r="F184" i="36"/>
  <c r="AP184" i="36" s="1"/>
  <c r="E95" i="36"/>
  <c r="AO95" i="36" s="1"/>
  <c r="D223" i="35"/>
  <c r="AN223" i="35" s="1"/>
  <c r="E154" i="36"/>
  <c r="AO154" i="36" s="1"/>
  <c r="C93" i="35"/>
  <c r="AM93" i="35" s="1"/>
  <c r="C249" i="35"/>
  <c r="AM249" i="35" s="1"/>
  <c r="I108" i="36"/>
  <c r="AS108" i="36" s="1"/>
  <c r="E48" i="36"/>
  <c r="AO48" i="36" s="1"/>
  <c r="D221" i="35"/>
  <c r="AN221" i="35" s="1"/>
  <c r="E208" i="35"/>
  <c r="AO208" i="35" s="1"/>
  <c r="E130" i="36"/>
  <c r="AO130" i="36" s="1"/>
  <c r="J251" i="36"/>
  <c r="AT251" i="36" s="1"/>
  <c r="G202" i="36"/>
  <c r="AQ202" i="36" s="1"/>
  <c r="J254" i="36"/>
  <c r="AT254" i="36" s="1"/>
  <c r="E222" i="35"/>
  <c r="AO222" i="35" s="1"/>
  <c r="H93" i="36"/>
  <c r="AR93" i="36" s="1"/>
  <c r="E233" i="35"/>
  <c r="AO233" i="35" s="1"/>
  <c r="I251" i="35"/>
  <c r="AS251" i="35" s="1"/>
  <c r="D136" i="35"/>
  <c r="AN136" i="35" s="1"/>
  <c r="H64" i="36"/>
  <c r="AR64" i="36" s="1"/>
  <c r="E233" i="36"/>
  <c r="AO233" i="36" s="1"/>
  <c r="C163" i="35"/>
  <c r="AM163" i="35" s="1"/>
  <c r="F65" i="35"/>
  <c r="AP65" i="35" s="1"/>
  <c r="H72" i="35"/>
  <c r="AR72" i="35" s="1"/>
  <c r="F136" i="35"/>
  <c r="AP136" i="35" s="1"/>
  <c r="G251" i="35"/>
  <c r="AQ251" i="35" s="1"/>
  <c r="C110" i="35"/>
  <c r="AM110" i="35" s="1"/>
  <c r="G93" i="35"/>
  <c r="AQ93" i="35" s="1"/>
  <c r="J184" i="35"/>
  <c r="AT184" i="35" s="1"/>
  <c r="E208" i="36"/>
  <c r="AO208" i="36" s="1"/>
  <c r="J88" i="35"/>
  <c r="AT88" i="35" s="1"/>
  <c r="E179" i="35"/>
  <c r="AO179" i="35" s="1"/>
  <c r="F163" i="36"/>
  <c r="AP163" i="36" s="1"/>
  <c r="I93" i="36"/>
  <c r="AS93" i="36" s="1"/>
  <c r="C157" i="36"/>
  <c r="AM157" i="36" s="1"/>
  <c r="I116" i="36"/>
  <c r="AS116" i="36" s="1"/>
  <c r="J250" i="36"/>
  <c r="AT250" i="36" s="1"/>
  <c r="D134" i="35"/>
  <c r="AN134" i="35" s="1"/>
  <c r="C159" i="35"/>
  <c r="AM159" i="35" s="1"/>
  <c r="I208" i="36"/>
  <c r="AS208" i="36" s="1"/>
  <c r="E88" i="35"/>
  <c r="AO88" i="35" s="1"/>
  <c r="H227" i="35"/>
  <c r="AR227" i="35" s="1"/>
  <c r="H154" i="35"/>
  <c r="AR154" i="35" s="1"/>
  <c r="C208" i="36"/>
  <c r="AM208" i="36" s="1"/>
  <c r="J157" i="36"/>
  <c r="AT157" i="36" s="1"/>
  <c r="C137" i="36"/>
  <c r="AM137" i="36" s="1"/>
  <c r="I84" i="35"/>
  <c r="AS84" i="35" s="1"/>
  <c r="D185" i="36"/>
  <c r="AN185" i="36" s="1"/>
  <c r="G94" i="35"/>
  <c r="AQ94" i="35" s="1"/>
  <c r="I110" i="36"/>
  <c r="AS110" i="36" s="1"/>
  <c r="G205" i="36"/>
  <c r="AQ205" i="36" s="1"/>
  <c r="D88" i="35"/>
  <c r="AN88" i="35" s="1"/>
  <c r="G113" i="35"/>
  <c r="AQ113" i="35" s="1"/>
  <c r="J162" i="36"/>
  <c r="AT162" i="36" s="1"/>
  <c r="F233" i="36"/>
  <c r="AP233" i="36" s="1"/>
  <c r="G110" i="36"/>
  <c r="AQ110" i="36" s="1"/>
  <c r="F255" i="35"/>
  <c r="AP255" i="35" s="1"/>
  <c r="H227" i="36"/>
  <c r="AR227" i="36" s="1"/>
  <c r="H229" i="35"/>
  <c r="AR229" i="35" s="1"/>
  <c r="C254" i="36"/>
  <c r="AM254" i="36" s="1"/>
  <c r="I84" i="36"/>
  <c r="AS84" i="36" s="1"/>
  <c r="D153" i="35"/>
  <c r="AN153" i="35" s="1"/>
  <c r="G94" i="36"/>
  <c r="AQ94" i="36" s="1"/>
  <c r="H223" i="35"/>
  <c r="AR223" i="35" s="1"/>
  <c r="J179" i="35"/>
  <c r="AT179" i="35" s="1"/>
  <c r="J61" i="35"/>
  <c r="AT61" i="35" s="1"/>
  <c r="J208" i="35"/>
  <c r="AT208" i="35" s="1"/>
  <c r="I137" i="36"/>
  <c r="AS137" i="36" s="1"/>
  <c r="C224" i="36"/>
  <c r="AM224" i="36" s="1"/>
  <c r="J179" i="36"/>
  <c r="AT179" i="36" s="1"/>
  <c r="J159" i="35"/>
  <c r="AT159" i="35" s="1"/>
  <c r="E137" i="35"/>
  <c r="AO137" i="35" s="1"/>
  <c r="M255" i="30"/>
  <c r="G250" i="36"/>
  <c r="AQ250" i="36" s="1"/>
  <c r="D19" i="30"/>
  <c r="B18" i="30"/>
  <c r="J64" i="35"/>
  <c r="AT64" i="35" s="1"/>
  <c r="C162" i="35"/>
  <c r="AM162" i="35" s="1"/>
  <c r="C136" i="35"/>
  <c r="AM136" i="35" s="1"/>
  <c r="J207" i="35"/>
  <c r="AT207" i="35" s="1"/>
  <c r="C88" i="36"/>
  <c r="AM88" i="36" s="1"/>
  <c r="B255" i="35"/>
  <c r="AL255" i="35" s="1"/>
  <c r="F249" i="36"/>
  <c r="AP249" i="36" s="1"/>
  <c r="E207" i="35"/>
  <c r="AO207" i="35" s="1"/>
  <c r="J230" i="35"/>
  <c r="AT230" i="35" s="1"/>
  <c r="H208" i="36"/>
  <c r="AR208" i="36" s="1"/>
  <c r="J159" i="36"/>
  <c r="AT159" i="36" s="1"/>
  <c r="G131" i="35"/>
  <c r="AQ131" i="35" s="1"/>
  <c r="D113" i="36"/>
  <c r="AN113" i="36" s="1"/>
  <c r="D113" i="35"/>
  <c r="AN113" i="35" s="1"/>
  <c r="G131" i="36"/>
  <c r="AQ131" i="36" s="1"/>
  <c r="I229" i="35"/>
  <c r="AS229" i="35" s="1"/>
  <c r="I229" i="36"/>
  <c r="AS229" i="36" s="1"/>
  <c r="C229" i="35"/>
  <c r="AM229" i="35" s="1"/>
  <c r="C229" i="36"/>
  <c r="AM229" i="36" s="1"/>
  <c r="H113" i="35"/>
  <c r="AR113" i="35" s="1"/>
  <c r="H113" i="36"/>
  <c r="AR113" i="36" s="1"/>
  <c r="H205" i="35"/>
  <c r="AR205" i="35" s="1"/>
  <c r="H205" i="36"/>
  <c r="AR205" i="36" s="1"/>
  <c r="E113" i="35"/>
  <c r="AO113" i="35" s="1"/>
  <c r="E113" i="36"/>
  <c r="AO113" i="36" s="1"/>
  <c r="G20" i="30"/>
  <c r="G10" i="29"/>
  <c r="F10" i="29"/>
  <c r="G164" i="36"/>
  <c r="AQ164" i="36" s="1"/>
  <c r="G164" i="35"/>
  <c r="AQ164" i="35" s="1"/>
  <c r="F224" i="35"/>
  <c r="AP224" i="35" s="1"/>
  <c r="H208" i="35"/>
  <c r="AR208" i="35" s="1"/>
  <c r="M202" i="30"/>
  <c r="O208" i="30"/>
  <c r="E179" i="36"/>
  <c r="AO179" i="36" s="1"/>
  <c r="E137" i="36"/>
  <c r="AO137" i="36" s="1"/>
  <c r="R137" i="30"/>
  <c r="F137" i="36"/>
  <c r="AP137" i="36" s="1"/>
  <c r="D134" i="36"/>
  <c r="AN134" i="36" s="1"/>
  <c r="I10" i="29"/>
  <c r="E10" i="29"/>
  <c r="C10" i="29"/>
  <c r="G41" i="36"/>
  <c r="AQ41" i="36" s="1"/>
  <c r="G41" i="35"/>
  <c r="AQ41" i="35" s="1"/>
  <c r="E116" i="36"/>
  <c r="AO116" i="36" s="1"/>
  <c r="E116" i="35"/>
  <c r="AO116" i="35" s="1"/>
  <c r="C221" i="36"/>
  <c r="AM221" i="36" s="1"/>
  <c r="C221" i="35"/>
  <c r="AM221" i="35" s="1"/>
  <c r="B61" i="35"/>
  <c r="AL61" i="35" s="1"/>
  <c r="B61" i="36"/>
  <c r="E152" i="36"/>
  <c r="AO152" i="36" s="1"/>
  <c r="E152" i="35"/>
  <c r="AO152" i="35" s="1"/>
  <c r="J85" i="35"/>
  <c r="AT85" i="35" s="1"/>
  <c r="J85" i="36"/>
  <c r="AT85" i="36" s="1"/>
  <c r="J18" i="35"/>
  <c r="J18" i="36"/>
  <c r="AT18" i="36" s="1"/>
  <c r="C130" i="35"/>
  <c r="AM130" i="35" s="1"/>
  <c r="C130" i="36"/>
  <c r="AM130" i="36" s="1"/>
  <c r="B159" i="35"/>
  <c r="AL159" i="35" s="1"/>
  <c r="B159" i="36"/>
  <c r="C115" i="35"/>
  <c r="AM115" i="35" s="1"/>
  <c r="C115" i="36"/>
  <c r="AM115" i="36" s="1"/>
  <c r="H16" i="30"/>
  <c r="AR16" i="30" s="1"/>
  <c r="B16" i="30"/>
  <c r="J138" i="36"/>
  <c r="AT138" i="36" s="1"/>
  <c r="J138" i="35"/>
  <c r="AT138" i="35" s="1"/>
  <c r="E20" i="30"/>
  <c r="AO20" i="30" s="1"/>
  <c r="B250" i="35"/>
  <c r="AL250" i="35" s="1"/>
  <c r="B250" i="36"/>
  <c r="H95" i="35"/>
  <c r="AR95" i="35" s="1"/>
  <c r="H95" i="36"/>
  <c r="AR95" i="36" s="1"/>
  <c r="C91" i="36"/>
  <c r="AM91" i="36" s="1"/>
  <c r="C91" i="35"/>
  <c r="AM91" i="35" s="1"/>
  <c r="E246" i="36"/>
  <c r="AO246" i="36" s="1"/>
  <c r="E246" i="35"/>
  <c r="AO246" i="35" s="1"/>
  <c r="J135" i="35"/>
  <c r="AT135" i="35" s="1"/>
  <c r="J135" i="36"/>
  <c r="AT135" i="36" s="1"/>
  <c r="D247" i="36"/>
  <c r="AN247" i="36" s="1"/>
  <c r="D247" i="35"/>
  <c r="AN247" i="35" s="1"/>
  <c r="J224" i="36"/>
  <c r="AT224" i="36" s="1"/>
  <c r="J224" i="35"/>
  <c r="AT224" i="35" s="1"/>
  <c r="C23" i="30"/>
  <c r="AM23" i="30" s="1"/>
  <c r="E187" i="35"/>
  <c r="AO187" i="35" s="1"/>
  <c r="E187" i="36"/>
  <c r="AO187" i="36" s="1"/>
  <c r="G180" i="35"/>
  <c r="AQ180" i="35" s="1"/>
  <c r="G180" i="36"/>
  <c r="AQ180" i="36" s="1"/>
  <c r="F18" i="35"/>
  <c r="F18" i="36"/>
  <c r="AP18" i="36" s="1"/>
  <c r="B180" i="36"/>
  <c r="B180" i="35"/>
  <c r="AL180" i="35" s="1"/>
  <c r="E106" i="36"/>
  <c r="AO106" i="36" s="1"/>
  <c r="E106" i="35"/>
  <c r="AO106" i="35" s="1"/>
  <c r="E22" i="30"/>
  <c r="AO22" i="30" s="1"/>
  <c r="C227" i="35"/>
  <c r="AM227" i="35" s="1"/>
  <c r="C227" i="36"/>
  <c r="AM227" i="36" s="1"/>
  <c r="B251" i="36"/>
  <c r="B251" i="35"/>
  <c r="AL251" i="35" s="1"/>
  <c r="I87" i="36"/>
  <c r="AS87" i="36" s="1"/>
  <c r="I87" i="35"/>
  <c r="AS87" i="35" s="1"/>
  <c r="D87" i="36"/>
  <c r="AN87" i="36" s="1"/>
  <c r="D87" i="35"/>
  <c r="AN87" i="35" s="1"/>
  <c r="E21" i="30"/>
  <c r="AO21" i="30" s="1"/>
  <c r="J209" i="35"/>
  <c r="AT209" i="35" s="1"/>
  <c r="J209" i="36"/>
  <c r="AT209" i="36" s="1"/>
  <c r="C209" i="35"/>
  <c r="AM209" i="35" s="1"/>
  <c r="C209" i="36"/>
  <c r="AM209" i="36" s="1"/>
  <c r="J227" i="36"/>
  <c r="AT227" i="36" s="1"/>
  <c r="J227" i="35"/>
  <c r="AT227" i="35" s="1"/>
  <c r="D182" i="35"/>
  <c r="AN182" i="35" s="1"/>
  <c r="D182" i="36"/>
  <c r="AN182" i="36" s="1"/>
  <c r="E186" i="36"/>
  <c r="AO186" i="36" s="1"/>
  <c r="E186" i="35"/>
  <c r="AO186" i="35" s="1"/>
  <c r="C107" i="35"/>
  <c r="AM107" i="35" s="1"/>
  <c r="C107" i="36"/>
  <c r="AM107" i="36" s="1"/>
  <c r="J221" i="35"/>
  <c r="AT221" i="35" s="1"/>
  <c r="J221" i="36"/>
  <c r="AT221" i="36" s="1"/>
  <c r="J17" i="30"/>
  <c r="AT17" i="30" s="1"/>
  <c r="D10" i="29"/>
  <c r="D198" i="35"/>
  <c r="AN198" i="35" s="1"/>
  <c r="D198" i="36"/>
  <c r="AN198" i="36" s="1"/>
  <c r="H106" i="35"/>
  <c r="AR106" i="35" s="1"/>
  <c r="H106" i="36"/>
  <c r="AR106" i="36" s="1"/>
  <c r="B110" i="35"/>
  <c r="AL110" i="35" s="1"/>
  <c r="B110" i="36"/>
  <c r="F162" i="35"/>
  <c r="AP162" i="35" s="1"/>
  <c r="F162" i="36"/>
  <c r="AP162" i="36" s="1"/>
  <c r="E226" i="36"/>
  <c r="AO226" i="36" s="1"/>
  <c r="E226" i="35"/>
  <c r="AO226" i="35" s="1"/>
  <c r="F223" i="35"/>
  <c r="AP223" i="35" s="1"/>
  <c r="F223" i="36"/>
  <c r="AP223" i="36" s="1"/>
  <c r="I157" i="36"/>
  <c r="AS157" i="36" s="1"/>
  <c r="I157" i="35"/>
  <c r="AS157" i="35" s="1"/>
  <c r="E68" i="36"/>
  <c r="AO68" i="36" s="1"/>
  <c r="E68" i="35"/>
  <c r="AO68" i="35" s="1"/>
  <c r="F230" i="36"/>
  <c r="AP230" i="36" s="1"/>
  <c r="F230" i="35"/>
  <c r="AP230" i="35" s="1"/>
  <c r="D118" i="36"/>
  <c r="AN118" i="36" s="1"/>
  <c r="D118" i="35"/>
  <c r="AN118" i="35" s="1"/>
  <c r="J198" i="35"/>
  <c r="AT198" i="35" s="1"/>
  <c r="J198" i="36"/>
  <c r="AT198" i="36" s="1"/>
  <c r="I88" i="36"/>
  <c r="AS88" i="36" s="1"/>
  <c r="I88" i="35"/>
  <c r="AS88" i="35" s="1"/>
  <c r="E86" i="35"/>
  <c r="AO86" i="35" s="1"/>
  <c r="E86" i="36"/>
  <c r="AO86" i="36" s="1"/>
  <c r="E83" i="36"/>
  <c r="AO83" i="36" s="1"/>
  <c r="E83" i="35"/>
  <c r="AO83" i="35" s="1"/>
  <c r="H139" i="36"/>
  <c r="AR139" i="36" s="1"/>
  <c r="H139" i="35"/>
  <c r="AR139" i="35" s="1"/>
  <c r="F60" i="35"/>
  <c r="AP60" i="35" s="1"/>
  <c r="F60" i="36"/>
  <c r="AP60" i="36" s="1"/>
  <c r="F111" i="36"/>
  <c r="AP111" i="36" s="1"/>
  <c r="F111" i="35"/>
  <c r="AP111" i="35" s="1"/>
  <c r="H61" i="36"/>
  <c r="AR61" i="36" s="1"/>
  <c r="H61" i="35"/>
  <c r="AR61" i="35" s="1"/>
  <c r="B90" i="36"/>
  <c r="B90" i="35"/>
  <c r="AL90" i="35" s="1"/>
  <c r="I112" i="36"/>
  <c r="AS112" i="36" s="1"/>
  <c r="I112" i="35"/>
  <c r="AS112" i="35" s="1"/>
  <c r="B60" i="36"/>
  <c r="B60" i="35"/>
  <c r="AL60" i="35" s="1"/>
  <c r="J206" i="36"/>
  <c r="AT206" i="36" s="1"/>
  <c r="J206" i="35"/>
  <c r="AT206" i="35" s="1"/>
  <c r="G245" i="36"/>
  <c r="AQ245" i="36" s="1"/>
  <c r="G245" i="35"/>
  <c r="AQ245" i="35" s="1"/>
  <c r="H69" i="36"/>
  <c r="AR69" i="36" s="1"/>
  <c r="H69" i="35"/>
  <c r="AR69" i="35" s="1"/>
  <c r="H253" i="36"/>
  <c r="AR253" i="36" s="1"/>
  <c r="H253" i="35"/>
  <c r="AR253" i="35" s="1"/>
  <c r="E25" i="30"/>
  <c r="G112" i="35"/>
  <c r="AQ112" i="35" s="1"/>
  <c r="G112" i="36"/>
  <c r="AQ112" i="36" s="1"/>
  <c r="E135" i="36"/>
  <c r="AO135" i="36" s="1"/>
  <c r="E135" i="35"/>
  <c r="AO135" i="35" s="1"/>
  <c r="G187" i="36"/>
  <c r="AQ187" i="36" s="1"/>
  <c r="G187" i="35"/>
  <c r="AQ187" i="35" s="1"/>
  <c r="B94" i="36"/>
  <c r="B94" i="35"/>
  <c r="AL94" i="35" s="1"/>
  <c r="F155" i="36"/>
  <c r="AP155" i="36" s="1"/>
  <c r="F155" i="35"/>
  <c r="AP155" i="35" s="1"/>
  <c r="I252" i="36"/>
  <c r="AS252" i="36" s="1"/>
  <c r="I252" i="35"/>
  <c r="AS252" i="35" s="1"/>
  <c r="C252" i="36"/>
  <c r="AM252" i="36" s="1"/>
  <c r="C252" i="35"/>
  <c r="AM252" i="35" s="1"/>
  <c r="D106" i="35"/>
  <c r="AN106" i="35" s="1"/>
  <c r="D106" i="36"/>
  <c r="AN106" i="36" s="1"/>
  <c r="I152" i="36"/>
  <c r="AS152" i="36" s="1"/>
  <c r="I152" i="35"/>
  <c r="AS152" i="35" s="1"/>
  <c r="I83" i="36"/>
  <c r="AS83" i="36" s="1"/>
  <c r="I83" i="35"/>
  <c r="AS83" i="35" s="1"/>
  <c r="I200" i="36"/>
  <c r="AS200" i="36" s="1"/>
  <c r="I200" i="35"/>
  <c r="AS200" i="35" s="1"/>
  <c r="E254" i="36"/>
  <c r="AO254" i="36" s="1"/>
  <c r="E254" i="35"/>
  <c r="AO254" i="35" s="1"/>
  <c r="B225" i="36"/>
  <c r="B225" i="35"/>
  <c r="AL225" i="35" s="1"/>
  <c r="C248" i="36"/>
  <c r="AM248" i="36" s="1"/>
  <c r="C248" i="35"/>
  <c r="AM248" i="35" s="1"/>
  <c r="J185" i="36"/>
  <c r="AT185" i="36" s="1"/>
  <c r="J185" i="35"/>
  <c r="AT185" i="35" s="1"/>
  <c r="F88" i="35"/>
  <c r="AP88" i="35" s="1"/>
  <c r="F88" i="36"/>
  <c r="AP88" i="36" s="1"/>
  <c r="H207" i="36"/>
  <c r="AR207" i="36" s="1"/>
  <c r="H207" i="35"/>
  <c r="AR207" i="35" s="1"/>
  <c r="J107" i="36"/>
  <c r="AT107" i="36" s="1"/>
  <c r="J107" i="35"/>
  <c r="AT107" i="35" s="1"/>
  <c r="F89" i="36"/>
  <c r="AP89" i="36" s="1"/>
  <c r="F89" i="35"/>
  <c r="AP89" i="35" s="1"/>
  <c r="I180" i="36"/>
  <c r="AS180" i="36" s="1"/>
  <c r="I180" i="35"/>
  <c r="AS180" i="35" s="1"/>
  <c r="H184" i="36"/>
  <c r="AR184" i="36" s="1"/>
  <c r="H184" i="35"/>
  <c r="AR184" i="35" s="1"/>
  <c r="G177" i="36"/>
  <c r="AQ177" i="36" s="1"/>
  <c r="G177" i="35"/>
  <c r="AQ177" i="35" s="1"/>
  <c r="F176" i="36"/>
  <c r="AP176" i="36" s="1"/>
  <c r="F176" i="35"/>
  <c r="AP176" i="35" s="1"/>
  <c r="C222" i="35"/>
  <c r="AM222" i="35" s="1"/>
  <c r="C222" i="36"/>
  <c r="AM222" i="36" s="1"/>
  <c r="H138" i="36"/>
  <c r="AR138" i="36" s="1"/>
  <c r="H138" i="35"/>
  <c r="AR138" i="35" s="1"/>
  <c r="B177" i="35"/>
  <c r="AL177" i="35" s="1"/>
  <c r="B177" i="36"/>
  <c r="F204" i="35"/>
  <c r="AP204" i="35" s="1"/>
  <c r="F204" i="36"/>
  <c r="AP204" i="36" s="1"/>
  <c r="C26" i="30"/>
  <c r="AM26" i="30" s="1"/>
  <c r="G24" i="35"/>
  <c r="G24" i="36"/>
  <c r="AQ24" i="36" s="1"/>
  <c r="F107" i="35"/>
  <c r="AP107" i="35" s="1"/>
  <c r="F107" i="36"/>
  <c r="AP107" i="36" s="1"/>
  <c r="G84" i="35"/>
  <c r="AQ84" i="35" s="1"/>
  <c r="G84" i="36"/>
  <c r="AQ84" i="36" s="1"/>
  <c r="H26" i="30"/>
  <c r="AR26" i="30" s="1"/>
  <c r="D26" i="30"/>
  <c r="AN26" i="30" s="1"/>
  <c r="F210" i="36"/>
  <c r="AP210" i="36" s="1"/>
  <c r="F210" i="35"/>
  <c r="AP210" i="35" s="1"/>
  <c r="H68" i="36"/>
  <c r="AR68" i="36" s="1"/>
  <c r="H68" i="35"/>
  <c r="AR68" i="35" s="1"/>
  <c r="G227" i="36"/>
  <c r="AQ227" i="36" s="1"/>
  <c r="G227" i="35"/>
  <c r="AQ227" i="35" s="1"/>
  <c r="J16" i="30"/>
  <c r="AT16" i="30" s="1"/>
  <c r="G22" i="30"/>
  <c r="AQ22" i="30" s="1"/>
  <c r="G210" i="36"/>
  <c r="AQ210" i="36" s="1"/>
  <c r="G210" i="35"/>
  <c r="AQ210" i="35" s="1"/>
  <c r="G199" i="36"/>
  <c r="AQ199" i="36" s="1"/>
  <c r="G199" i="35"/>
  <c r="AQ199" i="35" s="1"/>
  <c r="H91" i="36"/>
  <c r="AR91" i="36" s="1"/>
  <c r="H91" i="35"/>
  <c r="AR91" i="35" s="1"/>
  <c r="E91" i="36"/>
  <c r="AO91" i="36" s="1"/>
  <c r="E91" i="35"/>
  <c r="AO91" i="35" s="1"/>
  <c r="B229" i="35"/>
  <c r="AL229" i="35" s="1"/>
  <c r="B229" i="36"/>
  <c r="H14" i="35"/>
  <c r="H14" i="36"/>
  <c r="H249" i="36"/>
  <c r="AR249" i="36" s="1"/>
  <c r="H249" i="35"/>
  <c r="AR249" i="35" s="1"/>
  <c r="I230" i="35"/>
  <c r="AS230" i="35" s="1"/>
  <c r="I230" i="36"/>
  <c r="AS230" i="36" s="1"/>
  <c r="C154" i="36"/>
  <c r="AM154" i="36" s="1"/>
  <c r="C154" i="35"/>
  <c r="AM154" i="35" s="1"/>
  <c r="J112" i="36"/>
  <c r="AT112" i="36" s="1"/>
  <c r="J112" i="35"/>
  <c r="AT112" i="35" s="1"/>
  <c r="B106" i="36"/>
  <c r="B106" i="35"/>
  <c r="AL106" i="35" s="1"/>
  <c r="C112" i="35"/>
  <c r="AM112" i="35" s="1"/>
  <c r="C112" i="36"/>
  <c r="AM112" i="36" s="1"/>
  <c r="F61" i="36"/>
  <c r="AP61" i="36" s="1"/>
  <c r="F61" i="35"/>
  <c r="AP61" i="35" s="1"/>
  <c r="G179" i="35"/>
  <c r="AQ179" i="35" s="1"/>
  <c r="G179" i="36"/>
  <c r="AQ179" i="36" s="1"/>
  <c r="B154" i="36"/>
  <c r="B154" i="35"/>
  <c r="AL154" i="35" s="1"/>
  <c r="E253" i="35"/>
  <c r="AO253" i="35" s="1"/>
  <c r="E253" i="36"/>
  <c r="AO253" i="36" s="1"/>
  <c r="I69" i="36"/>
  <c r="AS69" i="36" s="1"/>
  <c r="I69" i="35"/>
  <c r="AS69" i="35" s="1"/>
  <c r="J117" i="36"/>
  <c r="AT117" i="36" s="1"/>
  <c r="J117" i="35"/>
  <c r="AT117" i="35" s="1"/>
  <c r="D117" i="35"/>
  <c r="AN117" i="35" s="1"/>
  <c r="D117" i="36"/>
  <c r="AN117" i="36" s="1"/>
  <c r="B201" i="35"/>
  <c r="AL201" i="35" s="1"/>
  <c r="B201" i="36"/>
  <c r="H177" i="36"/>
  <c r="AR177" i="36" s="1"/>
  <c r="H177" i="35"/>
  <c r="AR177" i="35" s="1"/>
  <c r="E84" i="35"/>
  <c r="AO84" i="35" s="1"/>
  <c r="E84" i="36"/>
  <c r="AO84" i="36" s="1"/>
  <c r="C71" i="35"/>
  <c r="AM71" i="35" s="1"/>
  <c r="C71" i="36"/>
  <c r="AM71" i="36" s="1"/>
  <c r="H141" i="36"/>
  <c r="AR141" i="36" s="1"/>
  <c r="H141" i="35"/>
  <c r="AR141" i="35" s="1"/>
  <c r="H153" i="36"/>
  <c r="AR153" i="36" s="1"/>
  <c r="H153" i="35"/>
  <c r="AR153" i="35" s="1"/>
  <c r="G230" i="36"/>
  <c r="AQ230" i="36" s="1"/>
  <c r="G230" i="35"/>
  <c r="AQ230" i="35" s="1"/>
  <c r="C206" i="36"/>
  <c r="AM206" i="36" s="1"/>
  <c r="C206" i="35"/>
  <c r="AM206" i="35" s="1"/>
  <c r="B232" i="36"/>
  <c r="B232" i="35"/>
  <c r="AL232" i="35" s="1"/>
  <c r="J139" i="36"/>
  <c r="AT139" i="36" s="1"/>
  <c r="J139" i="35"/>
  <c r="AT139" i="35" s="1"/>
  <c r="B88" i="35"/>
  <c r="AL88" i="35" s="1"/>
  <c r="B88" i="36"/>
  <c r="B23" i="36"/>
  <c r="B23" i="35"/>
  <c r="G176" i="36"/>
  <c r="AQ176" i="36" s="1"/>
  <c r="G176" i="35"/>
  <c r="AQ176" i="35" s="1"/>
  <c r="F161" i="36"/>
  <c r="AP161" i="36" s="1"/>
  <c r="F161" i="35"/>
  <c r="AP161" i="35" s="1"/>
  <c r="H206" i="35"/>
  <c r="AR206" i="35" s="1"/>
  <c r="H206" i="36"/>
  <c r="AR206" i="36" s="1"/>
  <c r="E155" i="36"/>
  <c r="AO155" i="36" s="1"/>
  <c r="E155" i="35"/>
  <c r="AO155" i="35" s="1"/>
  <c r="B92" i="36"/>
  <c r="B92" i="35"/>
  <c r="AL92" i="35" s="1"/>
  <c r="C44" i="36"/>
  <c r="AM44" i="36" s="1"/>
  <c r="C44" i="35"/>
  <c r="AM44" i="35" s="1"/>
  <c r="B86" i="36"/>
  <c r="B86" i="35"/>
  <c r="AL86" i="35" s="1"/>
  <c r="B182" i="36"/>
  <c r="B182" i="35"/>
  <c r="AL182" i="35" s="1"/>
  <c r="B40" i="35"/>
  <c r="B40" i="36"/>
  <c r="I106" i="36"/>
  <c r="AS106" i="36" s="1"/>
  <c r="I106" i="35"/>
  <c r="AS106" i="35" s="1"/>
  <c r="E175" i="36"/>
  <c r="AO175" i="36" s="1"/>
  <c r="E175" i="35"/>
  <c r="AO175" i="35" s="1"/>
  <c r="I62" i="36"/>
  <c r="AS62" i="36" s="1"/>
  <c r="I62" i="35"/>
  <c r="AS62" i="35" s="1"/>
  <c r="C68" i="36"/>
  <c r="AM68" i="36" s="1"/>
  <c r="C68" i="35"/>
  <c r="AM68" i="35" s="1"/>
  <c r="B178" i="35"/>
  <c r="AL178" i="35" s="1"/>
  <c r="B178" i="36"/>
  <c r="J204" i="36"/>
  <c r="AT204" i="36" s="1"/>
  <c r="J204" i="35"/>
  <c r="AT204" i="35" s="1"/>
  <c r="E245" i="36"/>
  <c r="AO245" i="36" s="1"/>
  <c r="E245" i="35"/>
  <c r="AO245" i="35" s="1"/>
  <c r="D249" i="35"/>
  <c r="AN249" i="35" s="1"/>
  <c r="D249" i="36"/>
  <c r="AN249" i="36" s="1"/>
  <c r="C116" i="35"/>
  <c r="AM116" i="35" s="1"/>
  <c r="C116" i="36"/>
  <c r="AM116" i="36" s="1"/>
  <c r="G130" i="35"/>
  <c r="AQ130" i="35" s="1"/>
  <c r="G130" i="36"/>
  <c r="AQ130" i="36" s="1"/>
  <c r="G115" i="36"/>
  <c r="AQ115" i="36" s="1"/>
  <c r="G115" i="35"/>
  <c r="AQ115" i="35" s="1"/>
  <c r="C111" i="36"/>
  <c r="AM111" i="36" s="1"/>
  <c r="C111" i="35"/>
  <c r="AM111" i="35" s="1"/>
  <c r="D176" i="36"/>
  <c r="AN176" i="36" s="1"/>
  <c r="D176" i="35"/>
  <c r="AN176" i="35" s="1"/>
  <c r="I85" i="36"/>
  <c r="AS85" i="36" s="1"/>
  <c r="I85" i="35"/>
  <c r="AS85" i="35" s="1"/>
  <c r="F93" i="36"/>
  <c r="AP93" i="36" s="1"/>
  <c r="F93" i="35"/>
  <c r="AP93" i="35" s="1"/>
  <c r="H111" i="36"/>
  <c r="AR111" i="36" s="1"/>
  <c r="H111" i="35"/>
  <c r="AR111" i="35" s="1"/>
  <c r="G95" i="36"/>
  <c r="AQ95" i="36" s="1"/>
  <c r="G95" i="35"/>
  <c r="AQ95" i="35" s="1"/>
  <c r="C95" i="36"/>
  <c r="AM95" i="36" s="1"/>
  <c r="C95" i="35"/>
  <c r="AM95" i="35" s="1"/>
  <c r="I247" i="36"/>
  <c r="AS247" i="36" s="1"/>
  <c r="I247" i="35"/>
  <c r="AS247" i="35" s="1"/>
  <c r="J247" i="35"/>
  <c r="AT247" i="35" s="1"/>
  <c r="J247" i="36"/>
  <c r="AT247" i="36" s="1"/>
  <c r="C135" i="36"/>
  <c r="AM135" i="36" s="1"/>
  <c r="C135" i="35"/>
  <c r="AM135" i="35" s="1"/>
  <c r="H224" i="36"/>
  <c r="AR224" i="36" s="1"/>
  <c r="H224" i="35"/>
  <c r="AR224" i="35" s="1"/>
  <c r="B22" i="30"/>
  <c r="F25" i="30"/>
  <c r="G87" i="36"/>
  <c r="AQ87" i="36" s="1"/>
  <c r="G87" i="35"/>
  <c r="AQ87" i="35" s="1"/>
  <c r="J60" i="36"/>
  <c r="AT60" i="36" s="1"/>
  <c r="J60" i="35"/>
  <c r="AT60" i="35" s="1"/>
  <c r="J21" i="30"/>
  <c r="AT21" i="30" s="1"/>
  <c r="H21" i="30"/>
  <c r="I209" i="36"/>
  <c r="AS209" i="36" s="1"/>
  <c r="I209" i="35"/>
  <c r="AS209" i="35" s="1"/>
  <c r="E209" i="36"/>
  <c r="AO209" i="36" s="1"/>
  <c r="E209" i="35"/>
  <c r="AO209" i="35" s="1"/>
  <c r="E210" i="36"/>
  <c r="AO210" i="36" s="1"/>
  <c r="E210" i="35"/>
  <c r="AO210" i="35" s="1"/>
  <c r="J210" i="35"/>
  <c r="AT210" i="35" s="1"/>
  <c r="J210" i="36"/>
  <c r="AT210" i="36" s="1"/>
  <c r="B221" i="36"/>
  <c r="B221" i="35"/>
  <c r="AL221" i="35" s="1"/>
  <c r="B130" i="36"/>
  <c r="B130" i="35"/>
  <c r="AL130" i="35" s="1"/>
  <c r="H182" i="36"/>
  <c r="AR182" i="36" s="1"/>
  <c r="H182" i="35"/>
  <c r="AR182" i="35" s="1"/>
  <c r="J186" i="36"/>
  <c r="AT186" i="36" s="1"/>
  <c r="J186" i="35"/>
  <c r="AT186" i="35" s="1"/>
  <c r="H107" i="36"/>
  <c r="AR107" i="36" s="1"/>
  <c r="H107" i="35"/>
  <c r="AR107" i="35" s="1"/>
  <c r="C92" i="36"/>
  <c r="AM92" i="36" s="1"/>
  <c r="C92" i="35"/>
  <c r="AM92" i="35" s="1"/>
  <c r="B183" i="36"/>
  <c r="B183" i="35"/>
  <c r="AL183" i="35" s="1"/>
  <c r="D17" i="30"/>
  <c r="AN17" i="30" s="1"/>
  <c r="H17" i="30"/>
  <c r="AR17" i="30" s="1"/>
  <c r="H41" i="36"/>
  <c r="AR41" i="36" s="1"/>
  <c r="H41" i="35"/>
  <c r="AR41" i="35" s="1"/>
  <c r="I154" i="35"/>
  <c r="AS154" i="35" s="1"/>
  <c r="I154" i="36"/>
  <c r="AS154" i="36" s="1"/>
  <c r="E162" i="35"/>
  <c r="AO162" i="35" s="1"/>
  <c r="E162" i="36"/>
  <c r="AO162" i="36" s="1"/>
  <c r="J187" i="36"/>
  <c r="AT187" i="36" s="1"/>
  <c r="J187" i="35"/>
  <c r="AT187" i="35" s="1"/>
  <c r="C179" i="36"/>
  <c r="AM179" i="36" s="1"/>
  <c r="C179" i="35"/>
  <c r="AM179" i="35" s="1"/>
  <c r="C223" i="36"/>
  <c r="AM223" i="36" s="1"/>
  <c r="C223" i="35"/>
  <c r="AM223" i="35" s="1"/>
  <c r="J252" i="36"/>
  <c r="AT252" i="36" s="1"/>
  <c r="J252" i="35"/>
  <c r="AT252" i="35" s="1"/>
  <c r="D112" i="36"/>
  <c r="AN112" i="36" s="1"/>
  <c r="D112" i="35"/>
  <c r="AN112" i="35" s="1"/>
  <c r="G118" i="36"/>
  <c r="AQ118" i="36" s="1"/>
  <c r="G118" i="35"/>
  <c r="AQ118" i="35" s="1"/>
  <c r="D245" i="36"/>
  <c r="AN245" i="36" s="1"/>
  <c r="D245" i="35"/>
  <c r="AN245" i="35" s="1"/>
  <c r="D184" i="36"/>
  <c r="AN184" i="36" s="1"/>
  <c r="D184" i="35"/>
  <c r="AN184" i="35" s="1"/>
  <c r="H203" i="36"/>
  <c r="AR203" i="36" s="1"/>
  <c r="H203" i="35"/>
  <c r="AR203" i="35" s="1"/>
  <c r="C60" i="35"/>
  <c r="AM60" i="35" s="1"/>
  <c r="C60" i="36"/>
  <c r="AM60" i="36" s="1"/>
  <c r="G65" i="36"/>
  <c r="AQ65" i="36" s="1"/>
  <c r="G65" i="35"/>
  <c r="AQ65" i="35" s="1"/>
  <c r="J22" i="30"/>
  <c r="AT22" i="30" s="1"/>
  <c r="D86" i="36"/>
  <c r="AN86" i="36" s="1"/>
  <c r="D86" i="35"/>
  <c r="AN86" i="35" s="1"/>
  <c r="G86" i="35"/>
  <c r="AQ86" i="35" s="1"/>
  <c r="G86" i="36"/>
  <c r="AQ86" i="36" s="1"/>
  <c r="G61" i="36"/>
  <c r="AQ61" i="36" s="1"/>
  <c r="G61" i="35"/>
  <c r="AQ61" i="35" s="1"/>
  <c r="C19" i="35"/>
  <c r="C19" i="36"/>
  <c r="AM19" i="36" s="1"/>
  <c r="B85" i="35"/>
  <c r="AL85" i="35" s="1"/>
  <c r="B85" i="36"/>
  <c r="C83" i="36"/>
  <c r="AM83" i="36" s="1"/>
  <c r="C83" i="35"/>
  <c r="AM83" i="35" s="1"/>
  <c r="H20" i="36"/>
  <c r="AR20" i="36" s="1"/>
  <c r="H20" i="35"/>
  <c r="B256" i="35"/>
  <c r="AL256" i="35" s="1"/>
  <c r="B256" i="36"/>
  <c r="G69" i="36"/>
  <c r="AQ69" i="36" s="1"/>
  <c r="G69" i="35"/>
  <c r="AQ69" i="35" s="1"/>
  <c r="B108" i="36"/>
  <c r="B108" i="35"/>
  <c r="AL108" i="35" s="1"/>
  <c r="D25" i="30"/>
  <c r="E18" i="36"/>
  <c r="AO18" i="36" s="1"/>
  <c r="E18" i="35"/>
  <c r="B20" i="35"/>
  <c r="B20" i="36"/>
  <c r="F139" i="36"/>
  <c r="AP139" i="36" s="1"/>
  <c r="F139" i="35"/>
  <c r="AP139" i="35" s="1"/>
  <c r="I187" i="36"/>
  <c r="AS187" i="36" s="1"/>
  <c r="I187" i="35"/>
  <c r="AS187" i="35" s="1"/>
  <c r="E111" i="35"/>
  <c r="AO111" i="35" s="1"/>
  <c r="E111" i="36"/>
  <c r="AO111" i="36" s="1"/>
  <c r="H133" i="36"/>
  <c r="AR133" i="36" s="1"/>
  <c r="H133" i="35"/>
  <c r="AR133" i="35" s="1"/>
  <c r="D133" i="36"/>
  <c r="AN133" i="36" s="1"/>
  <c r="D133" i="35"/>
  <c r="AN133" i="35" s="1"/>
  <c r="B138" i="36"/>
  <c r="B138" i="35"/>
  <c r="AL138" i="35" s="1"/>
  <c r="F106" i="35"/>
  <c r="AP106" i="35" s="1"/>
  <c r="F106" i="36"/>
  <c r="AP106" i="36" s="1"/>
  <c r="B118" i="36"/>
  <c r="B118" i="35"/>
  <c r="AL118" i="35" s="1"/>
  <c r="J83" i="36"/>
  <c r="AT83" i="36" s="1"/>
  <c r="J83" i="35"/>
  <c r="AT83" i="35" s="1"/>
  <c r="F91" i="36"/>
  <c r="AP91" i="36" s="1"/>
  <c r="F91" i="35"/>
  <c r="AP91" i="35" s="1"/>
  <c r="G204" i="36"/>
  <c r="AQ204" i="36" s="1"/>
  <c r="G204" i="35"/>
  <c r="AQ204" i="35" s="1"/>
  <c r="E60" i="36"/>
  <c r="AO60" i="36" s="1"/>
  <c r="E60" i="35"/>
  <c r="AO60" i="35" s="1"/>
  <c r="H89" i="36"/>
  <c r="AR89" i="36" s="1"/>
  <c r="H89" i="35"/>
  <c r="AR89" i="35" s="1"/>
  <c r="H15" i="30"/>
  <c r="AR15" i="30" s="1"/>
  <c r="D116" i="36"/>
  <c r="AN116" i="36" s="1"/>
  <c r="D116" i="35"/>
  <c r="AN116" i="35" s="1"/>
  <c r="I89" i="36"/>
  <c r="AS89" i="36" s="1"/>
  <c r="I89" i="35"/>
  <c r="AS89" i="35" s="1"/>
  <c r="B114" i="35"/>
  <c r="AL114" i="35" s="1"/>
  <c r="B114" i="36"/>
  <c r="J203" i="36"/>
  <c r="AT203" i="36" s="1"/>
  <c r="J203" i="35"/>
  <c r="AT203" i="35" s="1"/>
  <c r="D131" i="35"/>
  <c r="AN131" i="35" s="1"/>
  <c r="D131" i="36"/>
  <c r="AN131" i="36" s="1"/>
  <c r="E185" i="35"/>
  <c r="AO185" i="35" s="1"/>
  <c r="E185" i="36"/>
  <c r="AO185" i="36" s="1"/>
  <c r="C210" i="35"/>
  <c r="AM210" i="35" s="1"/>
  <c r="C210" i="36"/>
  <c r="AM210" i="36" s="1"/>
  <c r="B65" i="36"/>
  <c r="B65" i="35"/>
  <c r="AL65" i="35" s="1"/>
  <c r="F203" i="36"/>
  <c r="AP203" i="36" s="1"/>
  <c r="F203" i="35"/>
  <c r="AP203" i="35" s="1"/>
  <c r="C138" i="36"/>
  <c r="AM138" i="36" s="1"/>
  <c r="C138" i="35"/>
  <c r="AM138" i="35" s="1"/>
  <c r="E92" i="36"/>
  <c r="AO92" i="36" s="1"/>
  <c r="E92" i="35"/>
  <c r="AO92" i="35" s="1"/>
  <c r="F21" i="30"/>
  <c r="AP21" i="30" s="1"/>
  <c r="E204" i="36"/>
  <c r="AO204" i="36" s="1"/>
  <c r="E204" i="35"/>
  <c r="AO204" i="35" s="1"/>
  <c r="B163" i="36"/>
  <c r="B163" i="35"/>
  <c r="AL163" i="35" s="1"/>
  <c r="B115" i="36"/>
  <c r="B115" i="35"/>
  <c r="AL115" i="35" s="1"/>
  <c r="B24" i="36"/>
  <c r="B24" i="35"/>
  <c r="J87" i="36"/>
  <c r="AT87" i="36" s="1"/>
  <c r="J87" i="35"/>
  <c r="AT87" i="35" s="1"/>
  <c r="C84" i="35"/>
  <c r="AM84" i="35" s="1"/>
  <c r="C84" i="36"/>
  <c r="AM84" i="36" s="1"/>
  <c r="B200" i="36"/>
  <c r="B200" i="35"/>
  <c r="AL200" i="35" s="1"/>
  <c r="G26" i="30"/>
  <c r="AQ26" i="30" s="1"/>
  <c r="E26" i="36"/>
  <c r="AO26" i="36" s="1"/>
  <c r="E26" i="35"/>
  <c r="G68" i="36"/>
  <c r="AQ68" i="36" s="1"/>
  <c r="G68" i="35"/>
  <c r="AQ68" i="35" s="1"/>
  <c r="C198" i="36"/>
  <c r="AM198" i="36" s="1"/>
  <c r="C198" i="35"/>
  <c r="AM198" i="35" s="1"/>
  <c r="H22" i="30"/>
  <c r="AR22" i="30" s="1"/>
  <c r="H210" i="36"/>
  <c r="AR210" i="36" s="1"/>
  <c r="H210" i="35"/>
  <c r="AR210" i="35" s="1"/>
  <c r="H199" i="36"/>
  <c r="AR199" i="36" s="1"/>
  <c r="H199" i="35"/>
  <c r="AR199" i="35" s="1"/>
  <c r="G91" i="36"/>
  <c r="AQ91" i="36" s="1"/>
  <c r="G91" i="35"/>
  <c r="AQ91" i="35" s="1"/>
  <c r="G71" i="35"/>
  <c r="AQ71" i="35" s="1"/>
  <c r="G71" i="36"/>
  <c r="AQ71" i="36" s="1"/>
  <c r="I71" i="36"/>
  <c r="AS71" i="36" s="1"/>
  <c r="I71" i="35"/>
  <c r="AS71" i="35" s="1"/>
  <c r="H10" i="29"/>
  <c r="H152" i="36"/>
  <c r="AR152" i="36" s="1"/>
  <c r="H152" i="35"/>
  <c r="AR152" i="35" s="1"/>
  <c r="G83" i="36"/>
  <c r="AQ83" i="36" s="1"/>
  <c r="G83" i="35"/>
  <c r="AQ83" i="35" s="1"/>
  <c r="H175" i="35"/>
  <c r="AR175" i="35" s="1"/>
  <c r="H175" i="36"/>
  <c r="AR175" i="36" s="1"/>
  <c r="D85" i="35"/>
  <c r="AN85" i="35" s="1"/>
  <c r="D85" i="36"/>
  <c r="AN85" i="36" s="1"/>
  <c r="E153" i="36"/>
  <c r="AO153" i="36" s="1"/>
  <c r="E153" i="35"/>
  <c r="AO153" i="35" s="1"/>
  <c r="H181" i="36"/>
  <c r="AR181" i="36" s="1"/>
  <c r="H181" i="35"/>
  <c r="AR181" i="35" s="1"/>
  <c r="J133" i="35"/>
  <c r="AT133" i="35" s="1"/>
  <c r="J133" i="36"/>
  <c r="AT133" i="36" s="1"/>
  <c r="F180" i="36"/>
  <c r="AP180" i="36" s="1"/>
  <c r="F180" i="35"/>
  <c r="AP180" i="35" s="1"/>
  <c r="H179" i="36"/>
  <c r="AR179" i="36" s="1"/>
  <c r="H179" i="35"/>
  <c r="AR179" i="35" s="1"/>
  <c r="I181" i="36"/>
  <c r="AS181" i="36" s="1"/>
  <c r="I181" i="35"/>
  <c r="AS181" i="35" s="1"/>
  <c r="J249" i="36"/>
  <c r="AT249" i="36" s="1"/>
  <c r="J249" i="35"/>
  <c r="AT249" i="35" s="1"/>
  <c r="D108" i="35"/>
  <c r="AN108" i="35" s="1"/>
  <c r="D108" i="36"/>
  <c r="AN108" i="36" s="1"/>
  <c r="F181" i="35"/>
  <c r="AP181" i="35" s="1"/>
  <c r="F181" i="36"/>
  <c r="AP181" i="36" s="1"/>
  <c r="C152" i="36"/>
  <c r="AM152" i="36" s="1"/>
  <c r="C152" i="35"/>
  <c r="AM152" i="35" s="1"/>
  <c r="H117" i="35"/>
  <c r="AR117" i="35" s="1"/>
  <c r="H117" i="36"/>
  <c r="AR117" i="36" s="1"/>
  <c r="E117" i="36"/>
  <c r="AO117" i="36" s="1"/>
  <c r="E117" i="35"/>
  <c r="AO117" i="35" s="1"/>
  <c r="G157" i="36"/>
  <c r="AQ157" i="36" s="1"/>
  <c r="G157" i="35"/>
  <c r="AQ157" i="35" s="1"/>
  <c r="B222" i="36"/>
  <c r="B222" i="35"/>
  <c r="AL222" i="35" s="1"/>
  <c r="F186" i="35"/>
  <c r="AP186" i="35" s="1"/>
  <c r="F186" i="36"/>
  <c r="AP186" i="36" s="1"/>
  <c r="J108" i="35"/>
  <c r="AT108" i="35" s="1"/>
  <c r="J108" i="36"/>
  <c r="AT108" i="36" s="1"/>
  <c r="H112" i="36"/>
  <c r="AR112" i="36" s="1"/>
  <c r="H112" i="35"/>
  <c r="AR112" i="35" s="1"/>
  <c r="I141" i="36"/>
  <c r="AS141" i="36" s="1"/>
  <c r="I141" i="35"/>
  <c r="AS141" i="35" s="1"/>
  <c r="G141" i="35"/>
  <c r="AQ141" i="35" s="1"/>
  <c r="G141" i="36"/>
  <c r="AQ141" i="36" s="1"/>
  <c r="G153" i="36"/>
  <c r="AQ153" i="36" s="1"/>
  <c r="G153" i="35"/>
  <c r="AQ153" i="35" s="1"/>
  <c r="C230" i="36"/>
  <c r="AM230" i="36" s="1"/>
  <c r="C230" i="35"/>
  <c r="AM230" i="35" s="1"/>
  <c r="D139" i="36"/>
  <c r="AN139" i="36" s="1"/>
  <c r="D139" i="35"/>
  <c r="AN139" i="35" s="1"/>
  <c r="D107" i="36"/>
  <c r="AN107" i="36" s="1"/>
  <c r="D107" i="35"/>
  <c r="AN107" i="35" s="1"/>
  <c r="C175" i="36"/>
  <c r="AM175" i="36" s="1"/>
  <c r="C175" i="35"/>
  <c r="AM175" i="35" s="1"/>
  <c r="F108" i="36"/>
  <c r="AP108" i="36" s="1"/>
  <c r="F108" i="35"/>
  <c r="AP108" i="35" s="1"/>
  <c r="F17" i="30"/>
  <c r="H161" i="36"/>
  <c r="AR161" i="36" s="1"/>
  <c r="H161" i="35"/>
  <c r="AR161" i="35" s="1"/>
  <c r="G248" i="36"/>
  <c r="AQ248" i="36" s="1"/>
  <c r="G248" i="35"/>
  <c r="AQ248" i="35" s="1"/>
  <c r="F227" i="36"/>
  <c r="AP227" i="36" s="1"/>
  <c r="F227" i="35"/>
  <c r="AP227" i="35" s="1"/>
  <c r="F16" i="36"/>
  <c r="AP16" i="36" s="1"/>
  <c r="F16" i="35"/>
  <c r="D206" i="36"/>
  <c r="AN206" i="36" s="1"/>
  <c r="D206" i="35"/>
  <c r="AN206" i="35" s="1"/>
  <c r="G206" i="35"/>
  <c r="AQ206" i="35" s="1"/>
  <c r="G206" i="36"/>
  <c r="AQ206" i="36" s="1"/>
  <c r="B175" i="36"/>
  <c r="B175" i="35"/>
  <c r="AL175" i="35" s="1"/>
  <c r="F198" i="36"/>
  <c r="AP198" i="36" s="1"/>
  <c r="F198" i="35"/>
  <c r="AP198" i="35" s="1"/>
  <c r="G155" i="36"/>
  <c r="AQ155" i="36" s="1"/>
  <c r="G155" i="35"/>
  <c r="AQ155" i="35" s="1"/>
  <c r="J155" i="36"/>
  <c r="AT155" i="36" s="1"/>
  <c r="J155" i="35"/>
  <c r="AT155" i="35" s="1"/>
  <c r="J175" i="35"/>
  <c r="AT175" i="35" s="1"/>
  <c r="J175" i="36"/>
  <c r="AT175" i="36" s="1"/>
  <c r="B204" i="36"/>
  <c r="B204" i="35"/>
  <c r="AL204" i="35" s="1"/>
  <c r="F45" i="36"/>
  <c r="AP45" i="36" s="1"/>
  <c r="F45" i="35"/>
  <c r="AP45" i="35" s="1"/>
  <c r="B224" i="35"/>
  <c r="AL224" i="35" s="1"/>
  <c r="B224" i="36"/>
  <c r="E66" i="36"/>
  <c r="AO66" i="36" s="1"/>
  <c r="E66" i="35"/>
  <c r="AO66" i="35" s="1"/>
  <c r="E134" i="36"/>
  <c r="AO134" i="36" s="1"/>
  <c r="E134" i="35"/>
  <c r="AO134" i="35" s="1"/>
  <c r="J95" i="35"/>
  <c r="AT95" i="35" s="1"/>
  <c r="J95" i="36"/>
  <c r="AT95" i="36" s="1"/>
  <c r="G134" i="36"/>
  <c r="AQ134" i="36" s="1"/>
  <c r="G134" i="35"/>
  <c r="AQ134" i="35" s="1"/>
  <c r="E131" i="36"/>
  <c r="AO131" i="36" s="1"/>
  <c r="E131" i="35"/>
  <c r="AO131" i="35" s="1"/>
  <c r="I65" i="36"/>
  <c r="AS65" i="36" s="1"/>
  <c r="I65" i="35"/>
  <c r="AS65" i="35" s="1"/>
  <c r="B134" i="36"/>
  <c r="B134" i="35"/>
  <c r="AL134" i="35" s="1"/>
  <c r="F153" i="35"/>
  <c r="AP153" i="35" s="1"/>
  <c r="F153" i="36"/>
  <c r="AP153" i="36" s="1"/>
  <c r="F69" i="36"/>
  <c r="AP69" i="36" s="1"/>
  <c r="F69" i="35"/>
  <c r="AP69" i="35" s="1"/>
  <c r="F115" i="36"/>
  <c r="AP115" i="36" s="1"/>
  <c r="F115" i="35"/>
  <c r="AP115" i="35" s="1"/>
  <c r="E248" i="36"/>
  <c r="AO248" i="36" s="1"/>
  <c r="E248" i="35"/>
  <c r="AO248" i="35" s="1"/>
  <c r="D200" i="36"/>
  <c r="AN200" i="36" s="1"/>
  <c r="D200" i="35"/>
  <c r="AN200" i="35" s="1"/>
  <c r="E181" i="36"/>
  <c r="AO181" i="36" s="1"/>
  <c r="E181" i="35"/>
  <c r="AO181" i="35" s="1"/>
  <c r="I95" i="36"/>
  <c r="AS95" i="36" s="1"/>
  <c r="I95" i="35"/>
  <c r="AS95" i="35" s="1"/>
  <c r="B202" i="36"/>
  <c r="B202" i="35"/>
  <c r="AL202" i="35" s="1"/>
  <c r="B140" i="36"/>
  <c r="B140" i="35"/>
  <c r="AL140" i="35" s="1"/>
  <c r="E176" i="36"/>
  <c r="AO176" i="36" s="1"/>
  <c r="E176" i="35"/>
  <c r="AO176" i="35" s="1"/>
  <c r="H247" i="36"/>
  <c r="AR247" i="36" s="1"/>
  <c r="H247" i="35"/>
  <c r="AR247" i="35" s="1"/>
  <c r="B226" i="36"/>
  <c r="B226" i="35"/>
  <c r="AL226" i="35" s="1"/>
  <c r="H204" i="36"/>
  <c r="AR204" i="36" s="1"/>
  <c r="H204" i="35"/>
  <c r="AR204" i="35" s="1"/>
  <c r="B233" i="36"/>
  <c r="B233" i="35"/>
  <c r="AL233" i="35" s="1"/>
  <c r="I224" i="35"/>
  <c r="AS224" i="35" s="1"/>
  <c r="I224" i="36"/>
  <c r="AS224" i="36" s="1"/>
  <c r="E224" i="36"/>
  <c r="AO224" i="36" s="1"/>
  <c r="E224" i="35"/>
  <c r="AO224" i="35" s="1"/>
  <c r="F253" i="36"/>
  <c r="AP253" i="36" s="1"/>
  <c r="F253" i="35"/>
  <c r="AP253" i="35" s="1"/>
  <c r="H23" i="30"/>
  <c r="J69" i="36"/>
  <c r="AT69" i="36" s="1"/>
  <c r="J69" i="35"/>
  <c r="AT69" i="35" s="1"/>
  <c r="F24" i="35"/>
  <c r="F24" i="36"/>
  <c r="AP24" i="36" s="1"/>
  <c r="E107" i="36"/>
  <c r="AO107" i="36" s="1"/>
  <c r="E107" i="35"/>
  <c r="AO107" i="35" s="1"/>
  <c r="J68" i="36"/>
  <c r="AT68" i="36" s="1"/>
  <c r="J68" i="35"/>
  <c r="AT68" i="35" s="1"/>
  <c r="F175" i="35"/>
  <c r="AP175" i="35" s="1"/>
  <c r="F175" i="36"/>
  <c r="AP175" i="36" s="1"/>
  <c r="F245" i="36"/>
  <c r="AP245" i="36" s="1"/>
  <c r="F245" i="35"/>
  <c r="AP245" i="35" s="1"/>
  <c r="F46" i="36"/>
  <c r="AP46" i="36" s="1"/>
  <c r="G21" i="30"/>
  <c r="I21" i="30"/>
  <c r="AS21" i="30" s="1"/>
  <c r="G209" i="36"/>
  <c r="AQ209" i="36" s="1"/>
  <c r="G209" i="35"/>
  <c r="AQ209" i="35" s="1"/>
  <c r="E112" i="36"/>
  <c r="AO112" i="36" s="1"/>
  <c r="E112" i="35"/>
  <c r="AO112" i="35" s="1"/>
  <c r="G231" i="35"/>
  <c r="AQ231" i="35" s="1"/>
  <c r="G231" i="36"/>
  <c r="AQ231" i="36" s="1"/>
  <c r="G182" i="35"/>
  <c r="AQ182" i="35" s="1"/>
  <c r="G182" i="36"/>
  <c r="AQ182" i="36" s="1"/>
  <c r="I182" i="36"/>
  <c r="AS182" i="36" s="1"/>
  <c r="I182" i="35"/>
  <c r="AS182" i="35" s="1"/>
  <c r="H186" i="36"/>
  <c r="AR186" i="36" s="1"/>
  <c r="H186" i="35"/>
  <c r="AR186" i="35" s="1"/>
  <c r="I186" i="36"/>
  <c r="AS186" i="36" s="1"/>
  <c r="I186" i="35"/>
  <c r="AS186" i="35" s="1"/>
  <c r="E37" i="36"/>
  <c r="AO37" i="36" s="1"/>
  <c r="E37" i="35"/>
  <c r="AO37" i="35" s="1"/>
  <c r="G16" i="30"/>
  <c r="AQ16" i="30" s="1"/>
  <c r="H92" i="36"/>
  <c r="AR92" i="36" s="1"/>
  <c r="H92" i="35"/>
  <c r="AR92" i="35" s="1"/>
  <c r="B91" i="35"/>
  <c r="AL91" i="35" s="1"/>
  <c r="B91" i="36"/>
  <c r="E17" i="30"/>
  <c r="AO17" i="30" s="1"/>
  <c r="G106" i="36"/>
  <c r="AQ106" i="36" s="1"/>
  <c r="G106" i="35"/>
  <c r="AQ106" i="35" s="1"/>
  <c r="D83" i="36"/>
  <c r="AN83" i="36" s="1"/>
  <c r="D83" i="35"/>
  <c r="AN83" i="35" s="1"/>
  <c r="D246" i="36"/>
  <c r="AN246" i="36" s="1"/>
  <c r="D246" i="35"/>
  <c r="AN246" i="35" s="1"/>
  <c r="H88" i="36"/>
  <c r="AR88" i="36" s="1"/>
  <c r="H88" i="35"/>
  <c r="AR88" i="35" s="1"/>
  <c r="J177" i="36"/>
  <c r="AT177" i="36" s="1"/>
  <c r="J177" i="35"/>
  <c r="AT177" i="35" s="1"/>
  <c r="H131" i="36"/>
  <c r="AR131" i="36" s="1"/>
  <c r="H131" i="35"/>
  <c r="AR131" i="35" s="1"/>
  <c r="I118" i="36"/>
  <c r="AS118" i="36" s="1"/>
  <c r="I118" i="35"/>
  <c r="AS118" i="35" s="1"/>
  <c r="E69" i="36"/>
  <c r="AO69" i="36" s="1"/>
  <c r="E69" i="35"/>
  <c r="AO69" i="35" s="1"/>
  <c r="J111" i="36"/>
  <c r="AT111" i="36" s="1"/>
  <c r="J111" i="35"/>
  <c r="AT111" i="35" s="1"/>
  <c r="I16" i="30"/>
  <c r="AS16" i="30" s="1"/>
  <c r="F20" i="30"/>
  <c r="AP20" i="30" s="1"/>
  <c r="E65" i="35"/>
  <c r="AO65" i="35" s="1"/>
  <c r="E65" i="36"/>
  <c r="AO65" i="36" s="1"/>
  <c r="B37" i="36"/>
  <c r="B37" i="35"/>
  <c r="I86" i="36"/>
  <c r="AS86" i="36" s="1"/>
  <c r="I86" i="35"/>
  <c r="AS86" i="35" s="1"/>
  <c r="H86" i="36"/>
  <c r="AR86" i="36" s="1"/>
  <c r="H86" i="35"/>
  <c r="AR86" i="35" s="1"/>
  <c r="C61" i="36"/>
  <c r="AM61" i="36" s="1"/>
  <c r="C61" i="35"/>
  <c r="AM61" i="35" s="1"/>
  <c r="J161" i="36"/>
  <c r="AT161" i="36" s="1"/>
  <c r="J161" i="35"/>
  <c r="AT161" i="35" s="1"/>
  <c r="E199" i="35"/>
  <c r="AO199" i="35" s="1"/>
  <c r="E199" i="36"/>
  <c r="AO199" i="36" s="1"/>
  <c r="B249" i="36"/>
  <c r="B249" i="35"/>
  <c r="AL249" i="35" s="1"/>
  <c r="H245" i="35"/>
  <c r="AR245" i="35" s="1"/>
  <c r="H245" i="36"/>
  <c r="AR245" i="36" s="1"/>
  <c r="C253" i="36"/>
  <c r="AM253" i="36" s="1"/>
  <c r="C253" i="35"/>
  <c r="AM253" i="35" s="1"/>
  <c r="G25" i="30"/>
  <c r="H25" i="30"/>
  <c r="C139" i="35"/>
  <c r="AM139" i="35" s="1"/>
  <c r="C139" i="36"/>
  <c r="AM139" i="36" s="1"/>
  <c r="D187" i="36"/>
  <c r="AN187" i="36" s="1"/>
  <c r="D187" i="35"/>
  <c r="AN187" i="35" s="1"/>
  <c r="G111" i="36"/>
  <c r="AQ111" i="36" s="1"/>
  <c r="G111" i="35"/>
  <c r="AQ111" i="35" s="1"/>
  <c r="I133" i="35"/>
  <c r="AS133" i="35" s="1"/>
  <c r="I133" i="36"/>
  <c r="AS133" i="36" s="1"/>
  <c r="F131" i="35"/>
  <c r="AP131" i="35" s="1"/>
  <c r="F131" i="36"/>
  <c r="AP131" i="36" s="1"/>
  <c r="B15" i="36"/>
  <c r="B15" i="35"/>
  <c r="D48" i="35"/>
  <c r="AN48" i="35" s="1"/>
  <c r="D48" i="36"/>
  <c r="AN48" i="36" s="1"/>
  <c r="B136" i="35"/>
  <c r="AL136" i="35" s="1"/>
  <c r="B136" i="36"/>
  <c r="D252" i="36"/>
  <c r="AN252" i="36" s="1"/>
  <c r="D252" i="35"/>
  <c r="AN252" i="35" s="1"/>
  <c r="I14" i="35"/>
  <c r="I14" i="36"/>
  <c r="I198" i="36"/>
  <c r="AS198" i="36" s="1"/>
  <c r="I198" i="35"/>
  <c r="AS198" i="35" s="1"/>
  <c r="I175" i="36"/>
  <c r="AS175" i="36" s="1"/>
  <c r="I175" i="35"/>
  <c r="AS175" i="35" s="1"/>
  <c r="I246" i="36"/>
  <c r="AS246" i="36" s="1"/>
  <c r="I246" i="35"/>
  <c r="AS246" i="35" s="1"/>
  <c r="E250" i="35"/>
  <c r="AO250" i="35" s="1"/>
  <c r="E250" i="36"/>
  <c r="AO250" i="36" s="1"/>
  <c r="I138" i="36"/>
  <c r="AS138" i="36" s="1"/>
  <c r="I138" i="35"/>
  <c r="AS138" i="35" s="1"/>
  <c r="G19" i="30"/>
  <c r="G15" i="30"/>
  <c r="AQ15" i="30" s="1"/>
  <c r="C207" i="35"/>
  <c r="AM207" i="35" s="1"/>
  <c r="C207" i="36"/>
  <c r="AM207" i="36" s="1"/>
  <c r="D204" i="35"/>
  <c r="AN204" i="35" s="1"/>
  <c r="D204" i="36"/>
  <c r="AN204" i="36" s="1"/>
  <c r="F185" i="35"/>
  <c r="AP185" i="35" s="1"/>
  <c r="F185" i="36"/>
  <c r="AP185" i="36" s="1"/>
  <c r="E157" i="35"/>
  <c r="AO157" i="35" s="1"/>
  <c r="E157" i="36"/>
  <c r="AO157" i="36" s="1"/>
  <c r="C184" i="36"/>
  <c r="AM184" i="36" s="1"/>
  <c r="C184" i="35"/>
  <c r="AM184" i="35" s="1"/>
  <c r="F92" i="36"/>
  <c r="AP92" i="36" s="1"/>
  <c r="F92" i="35"/>
  <c r="AP92" i="35" s="1"/>
  <c r="F26" i="30"/>
  <c r="E180" i="36"/>
  <c r="AO180" i="36" s="1"/>
  <c r="E180" i="35"/>
  <c r="AO180" i="35" s="1"/>
  <c r="G88" i="36"/>
  <c r="AQ88" i="36" s="1"/>
  <c r="G88" i="35"/>
  <c r="AQ88" i="35" s="1"/>
  <c r="B14" i="36"/>
  <c r="B14" i="35"/>
  <c r="I111" i="35"/>
  <c r="AS111" i="35" s="1"/>
  <c r="I111" i="36"/>
  <c r="AS111" i="36" s="1"/>
  <c r="E198" i="36"/>
  <c r="AO198" i="36" s="1"/>
  <c r="E198" i="35"/>
  <c r="AO198" i="35" s="1"/>
  <c r="E206" i="36"/>
  <c r="AO206" i="36" s="1"/>
  <c r="E206" i="35"/>
  <c r="AO206" i="35" s="1"/>
  <c r="C182" i="36"/>
  <c r="AM182" i="36" s="1"/>
  <c r="C182" i="35"/>
  <c r="AM182" i="35" s="1"/>
  <c r="H84" i="35"/>
  <c r="AR84" i="35" s="1"/>
  <c r="H84" i="36"/>
  <c r="AR84" i="36" s="1"/>
  <c r="B113" i="36"/>
  <c r="B113" i="35"/>
  <c r="AL113" i="35" s="1"/>
  <c r="G48" i="36"/>
  <c r="AQ48" i="36" s="1"/>
  <c r="G48" i="35"/>
  <c r="AQ48" i="35" s="1"/>
  <c r="I26" i="30"/>
  <c r="J152" i="36"/>
  <c r="AT152" i="36" s="1"/>
  <c r="J152" i="35"/>
  <c r="AT152" i="35" s="1"/>
  <c r="E203" i="36"/>
  <c r="AO203" i="36" s="1"/>
  <c r="E203" i="35"/>
  <c r="AO203" i="35" s="1"/>
  <c r="C37" i="36"/>
  <c r="AM37" i="36" s="1"/>
  <c r="C37" i="35"/>
  <c r="AM37" i="35" s="1"/>
  <c r="J91" i="36"/>
  <c r="AT91" i="36" s="1"/>
  <c r="J91" i="35"/>
  <c r="AT91" i="35" s="1"/>
  <c r="E129" i="35"/>
  <c r="AO129" i="35" s="1"/>
  <c r="E129" i="36"/>
  <c r="AO129" i="36" s="1"/>
  <c r="D22" i="30"/>
  <c r="AN22" i="30" s="1"/>
  <c r="I210" i="36"/>
  <c r="AS210" i="36" s="1"/>
  <c r="I210" i="35"/>
  <c r="AS210" i="35" s="1"/>
  <c r="C199" i="36"/>
  <c r="AM199" i="36" s="1"/>
  <c r="C199" i="35"/>
  <c r="AM199" i="35" s="1"/>
  <c r="I91" i="36"/>
  <c r="AS91" i="36" s="1"/>
  <c r="I91" i="35"/>
  <c r="AS91" i="35" s="1"/>
  <c r="B39" i="35"/>
  <c r="B39" i="36"/>
  <c r="H71" i="35"/>
  <c r="AR71" i="35" s="1"/>
  <c r="H71" i="36"/>
  <c r="AR71" i="36" s="1"/>
  <c r="F254" i="36"/>
  <c r="AP254" i="36" s="1"/>
  <c r="F254" i="35"/>
  <c r="AP254" i="35" s="1"/>
  <c r="F248" i="35"/>
  <c r="AP248" i="35" s="1"/>
  <c r="F248" i="36"/>
  <c r="AP248" i="36" s="1"/>
  <c r="F86" i="36"/>
  <c r="AP86" i="36" s="1"/>
  <c r="F86" i="35"/>
  <c r="AP86" i="35" s="1"/>
  <c r="D179" i="35"/>
  <c r="AN179" i="35" s="1"/>
  <c r="D179" i="36"/>
  <c r="AN179" i="36" s="1"/>
  <c r="C16" i="30"/>
  <c r="D181" i="36"/>
  <c r="AN181" i="36" s="1"/>
  <c r="D181" i="35"/>
  <c r="AN181" i="35" s="1"/>
  <c r="I117" i="36"/>
  <c r="AS117" i="36" s="1"/>
  <c r="I117" i="35"/>
  <c r="AS117" i="35" s="1"/>
  <c r="H157" i="35"/>
  <c r="AR157" i="35" s="1"/>
  <c r="H157" i="36"/>
  <c r="AR157" i="36" s="1"/>
  <c r="G135" i="36"/>
  <c r="AQ135" i="36" s="1"/>
  <c r="G135" i="35"/>
  <c r="AQ135" i="35" s="1"/>
  <c r="F41" i="36"/>
  <c r="AP41" i="36" s="1"/>
  <c r="F41" i="35"/>
  <c r="AP41" i="35" s="1"/>
  <c r="C231" i="36"/>
  <c r="AM231" i="36" s="1"/>
  <c r="C231" i="35"/>
  <c r="AM231" i="35" s="1"/>
  <c r="B116" i="36"/>
  <c r="B116" i="35"/>
  <c r="AL116" i="35" s="1"/>
  <c r="C153" i="35"/>
  <c r="AM153" i="35" s="1"/>
  <c r="C153" i="36"/>
  <c r="AM153" i="36" s="1"/>
  <c r="H230" i="36"/>
  <c r="AR230" i="36" s="1"/>
  <c r="H230" i="35"/>
  <c r="AR230" i="35" s="1"/>
  <c r="B223" i="36"/>
  <c r="B223" i="35"/>
  <c r="AL223" i="35" s="1"/>
  <c r="F199" i="36"/>
  <c r="AP199" i="36" s="1"/>
  <c r="F199" i="35"/>
  <c r="AP199" i="35" s="1"/>
  <c r="C176" i="36"/>
  <c r="AM176" i="36" s="1"/>
  <c r="C176" i="35"/>
  <c r="AM176" i="35" s="1"/>
  <c r="G161" i="35"/>
  <c r="AQ161" i="35" s="1"/>
  <c r="G161" i="36"/>
  <c r="AQ161" i="36" s="1"/>
  <c r="H248" i="35"/>
  <c r="AR248" i="35" s="1"/>
  <c r="H248" i="36"/>
  <c r="AR248" i="36" s="1"/>
  <c r="E231" i="36"/>
  <c r="AO231" i="36" s="1"/>
  <c r="E231" i="35"/>
  <c r="AO231" i="35" s="1"/>
  <c r="I227" i="36"/>
  <c r="AS227" i="36" s="1"/>
  <c r="I227" i="35"/>
  <c r="AS227" i="35" s="1"/>
  <c r="I206" i="35"/>
  <c r="AS206" i="35" s="1"/>
  <c r="I206" i="36"/>
  <c r="AS206" i="36" s="1"/>
  <c r="F206" i="36"/>
  <c r="AP206" i="36" s="1"/>
  <c r="F206" i="35"/>
  <c r="AP206" i="35" s="1"/>
  <c r="I155" i="35"/>
  <c r="AS155" i="35" s="1"/>
  <c r="I155" i="36"/>
  <c r="AS155" i="36" s="1"/>
  <c r="D155" i="36"/>
  <c r="AN155" i="36" s="1"/>
  <c r="D155" i="35"/>
  <c r="AN155" i="35" s="1"/>
  <c r="F22" i="36"/>
  <c r="AP22" i="36" s="1"/>
  <c r="F22" i="35"/>
  <c r="C21" i="36"/>
  <c r="AM21" i="36" s="1"/>
  <c r="C21" i="35"/>
  <c r="C47" i="36"/>
  <c r="AM47" i="36" s="1"/>
  <c r="C47" i="35"/>
  <c r="AM47" i="35" s="1"/>
  <c r="F129" i="35"/>
  <c r="AP129" i="35" s="1"/>
  <c r="F129" i="36"/>
  <c r="AP129" i="36" s="1"/>
  <c r="G60" i="36"/>
  <c r="AQ60" i="36" s="1"/>
  <c r="G60" i="35"/>
  <c r="AQ60" i="35" s="1"/>
  <c r="D177" i="36"/>
  <c r="AN177" i="36" s="1"/>
  <c r="D177" i="35"/>
  <c r="AN177" i="35" s="1"/>
  <c r="G198" i="36"/>
  <c r="AQ198" i="36" s="1"/>
  <c r="G198" i="35"/>
  <c r="AQ198" i="35" s="1"/>
  <c r="C87" i="36"/>
  <c r="AM87" i="36" s="1"/>
  <c r="C87" i="35"/>
  <c r="AM87" i="35" s="1"/>
  <c r="J134" i="36"/>
  <c r="AT134" i="36" s="1"/>
  <c r="J134" i="35"/>
  <c r="AT134" i="35" s="1"/>
  <c r="B198" i="36"/>
  <c r="B198" i="35"/>
  <c r="AL198" i="35" s="1"/>
  <c r="C204" i="36"/>
  <c r="AM204" i="36" s="1"/>
  <c r="C204" i="35"/>
  <c r="AM204" i="35" s="1"/>
  <c r="H130" i="35"/>
  <c r="AR130" i="35" s="1"/>
  <c r="H130" i="36"/>
  <c r="AR130" i="36" s="1"/>
  <c r="H115" i="35"/>
  <c r="AR115" i="35" s="1"/>
  <c r="H115" i="36"/>
  <c r="AR115" i="36" s="1"/>
  <c r="J245" i="36"/>
  <c r="AT245" i="36" s="1"/>
  <c r="J245" i="35"/>
  <c r="AT245" i="35" s="1"/>
  <c r="D92" i="36"/>
  <c r="AN92" i="36" s="1"/>
  <c r="D92" i="35"/>
  <c r="AN92" i="35" s="1"/>
  <c r="D95" i="36"/>
  <c r="AN95" i="36" s="1"/>
  <c r="D95" i="35"/>
  <c r="AN95" i="35" s="1"/>
  <c r="I161" i="36"/>
  <c r="AS161" i="36" s="1"/>
  <c r="I161" i="35"/>
  <c r="AS161" i="35" s="1"/>
  <c r="E247" i="36"/>
  <c r="AO247" i="36" s="1"/>
  <c r="E247" i="35"/>
  <c r="AO247" i="35" s="1"/>
  <c r="G247" i="36"/>
  <c r="AQ247" i="36" s="1"/>
  <c r="G247" i="35"/>
  <c r="AQ247" i="35" s="1"/>
  <c r="J200" i="36"/>
  <c r="AT200" i="36" s="1"/>
  <c r="J200" i="35"/>
  <c r="AT200" i="35" s="1"/>
  <c r="G224" i="36"/>
  <c r="AQ224" i="36" s="1"/>
  <c r="G224" i="35"/>
  <c r="AQ224" i="35" s="1"/>
  <c r="D224" i="36"/>
  <c r="AN224" i="36" s="1"/>
  <c r="D224" i="35"/>
  <c r="AN224" i="35" s="1"/>
  <c r="G23" i="30"/>
  <c r="AQ23" i="30" s="1"/>
  <c r="D199" i="36"/>
  <c r="AN199" i="36" s="1"/>
  <c r="D199" i="35"/>
  <c r="AN199" i="35" s="1"/>
  <c r="B17" i="30"/>
  <c r="J248" i="35"/>
  <c r="AT248" i="35" s="1"/>
  <c r="J248" i="36"/>
  <c r="AT248" i="36" s="1"/>
  <c r="H87" i="36"/>
  <c r="AR87" i="36" s="1"/>
  <c r="H87" i="35"/>
  <c r="AR87" i="35" s="1"/>
  <c r="D227" i="36"/>
  <c r="AN227" i="36" s="1"/>
  <c r="D227" i="35"/>
  <c r="AN227" i="35" s="1"/>
  <c r="J10" i="29"/>
  <c r="J38" i="36"/>
  <c r="AT38" i="36" s="1"/>
  <c r="J38" i="35"/>
  <c r="AT38" i="35" s="1"/>
  <c r="D21" i="30"/>
  <c r="H209" i="35"/>
  <c r="AR209" i="35" s="1"/>
  <c r="H209" i="36"/>
  <c r="AR209" i="36" s="1"/>
  <c r="D209" i="36"/>
  <c r="AN209" i="36" s="1"/>
  <c r="D209" i="35"/>
  <c r="AN209" i="35" s="1"/>
  <c r="I92" i="35"/>
  <c r="AS92" i="35" s="1"/>
  <c r="I92" i="36"/>
  <c r="AS92" i="36" s="1"/>
  <c r="C106" i="35"/>
  <c r="AM106" i="35" s="1"/>
  <c r="C106" i="36"/>
  <c r="AM106" i="36" s="1"/>
  <c r="E16" i="30"/>
  <c r="AO16" i="30" s="1"/>
  <c r="E182" i="35"/>
  <c r="AO182" i="35" s="1"/>
  <c r="E182" i="36"/>
  <c r="AO182" i="36" s="1"/>
  <c r="J182" i="36"/>
  <c r="AT182" i="36" s="1"/>
  <c r="J182" i="35"/>
  <c r="AT182" i="35" s="1"/>
  <c r="D186" i="36"/>
  <c r="AN186" i="36" s="1"/>
  <c r="D186" i="35"/>
  <c r="AN186" i="35" s="1"/>
  <c r="G186" i="36"/>
  <c r="AQ186" i="36" s="1"/>
  <c r="G186" i="35"/>
  <c r="AQ186" i="35" s="1"/>
  <c r="B208" i="35"/>
  <c r="AL208" i="35" s="1"/>
  <c r="B208" i="36"/>
  <c r="G107" i="36"/>
  <c r="AQ107" i="36" s="1"/>
  <c r="G107" i="35"/>
  <c r="AQ107" i="35" s="1"/>
  <c r="G92" i="35"/>
  <c r="AQ92" i="35" s="1"/>
  <c r="G92" i="36"/>
  <c r="AQ92" i="36" s="1"/>
  <c r="B131" i="36"/>
  <c r="B131" i="35"/>
  <c r="AL131" i="35" s="1"/>
  <c r="I17" i="30"/>
  <c r="G17" i="30"/>
  <c r="AQ17" i="30" s="1"/>
  <c r="D60" i="35"/>
  <c r="AN60" i="35" s="1"/>
  <c r="D60" i="36"/>
  <c r="AN60" i="36" s="1"/>
  <c r="B152" i="36"/>
  <c r="B152" i="35"/>
  <c r="AL152" i="35" s="1"/>
  <c r="D175" i="35"/>
  <c r="AN175" i="35" s="1"/>
  <c r="D175" i="36"/>
  <c r="AN175" i="36" s="1"/>
  <c r="E70" i="36"/>
  <c r="AO70" i="36" s="1"/>
  <c r="E70" i="35"/>
  <c r="AO70" i="35" s="1"/>
  <c r="E158" i="36"/>
  <c r="AO158" i="36" s="1"/>
  <c r="E158" i="35"/>
  <c r="AO158" i="35" s="1"/>
  <c r="E223" i="35"/>
  <c r="AO223" i="35" s="1"/>
  <c r="E223" i="36"/>
  <c r="AO223" i="36" s="1"/>
  <c r="C203" i="36"/>
  <c r="AM203" i="36" s="1"/>
  <c r="C203" i="35"/>
  <c r="AM203" i="35" s="1"/>
  <c r="H118" i="36"/>
  <c r="AR118" i="36" s="1"/>
  <c r="H118" i="35"/>
  <c r="AR118" i="35" s="1"/>
  <c r="F118" i="36"/>
  <c r="AP118" i="36" s="1"/>
  <c r="F118" i="35"/>
  <c r="AP118" i="35" s="1"/>
  <c r="J46" i="35"/>
  <c r="AT46" i="35" s="1"/>
  <c r="J46" i="36"/>
  <c r="AT46" i="36" s="1"/>
  <c r="D20" i="30"/>
  <c r="AN20" i="30" s="1"/>
  <c r="I177" i="36"/>
  <c r="AS177" i="36" s="1"/>
  <c r="I177" i="35"/>
  <c r="AS177" i="35" s="1"/>
  <c r="I253" i="35"/>
  <c r="AS253" i="35" s="1"/>
  <c r="I253" i="36"/>
  <c r="AS253" i="36" s="1"/>
  <c r="G249" i="36"/>
  <c r="AQ249" i="36" s="1"/>
  <c r="G249" i="35"/>
  <c r="AQ249" i="35" s="1"/>
  <c r="J86" i="35"/>
  <c r="AT86" i="35" s="1"/>
  <c r="J86" i="36"/>
  <c r="AT86" i="36" s="1"/>
  <c r="B254" i="36"/>
  <c r="B254" i="35"/>
  <c r="AL254" i="35" s="1"/>
  <c r="F221" i="36"/>
  <c r="AP221" i="36" s="1"/>
  <c r="F221" i="35"/>
  <c r="AP221" i="35" s="1"/>
  <c r="F84" i="36"/>
  <c r="AP84" i="36" s="1"/>
  <c r="F84" i="35"/>
  <c r="AP84" i="35" s="1"/>
  <c r="H19" i="36"/>
  <c r="AR19" i="36" s="1"/>
  <c r="H19" i="35"/>
  <c r="C133" i="36"/>
  <c r="AM133" i="36" s="1"/>
  <c r="C133" i="35"/>
  <c r="AM133" i="35" s="1"/>
  <c r="B71" i="36"/>
  <c r="B71" i="35"/>
  <c r="AL71" i="35" s="1"/>
  <c r="J131" i="36"/>
  <c r="AT131" i="36" s="1"/>
  <c r="J131" i="35"/>
  <c r="AT131" i="35" s="1"/>
  <c r="H231" i="36"/>
  <c r="AR231" i="36" s="1"/>
  <c r="H231" i="35"/>
  <c r="AR231" i="35" s="1"/>
  <c r="I245" i="36"/>
  <c r="AS245" i="36" s="1"/>
  <c r="I245" i="35"/>
  <c r="AS245" i="35" s="1"/>
  <c r="C245" i="36"/>
  <c r="AM245" i="36" s="1"/>
  <c r="C245" i="35"/>
  <c r="AM245" i="35" s="1"/>
  <c r="C69" i="36"/>
  <c r="AM69" i="36" s="1"/>
  <c r="C69" i="35"/>
  <c r="AM69" i="35" s="1"/>
  <c r="G253" i="36"/>
  <c r="AQ253" i="36" s="1"/>
  <c r="G253" i="35"/>
  <c r="AQ253" i="35" s="1"/>
  <c r="I135" i="36"/>
  <c r="AS135" i="36" s="1"/>
  <c r="I135" i="35"/>
  <c r="AS135" i="35" s="1"/>
  <c r="E46" i="35"/>
  <c r="AO46" i="35" s="1"/>
  <c r="E46" i="36"/>
  <c r="AO46" i="36" s="1"/>
  <c r="J92" i="36"/>
  <c r="AT92" i="36" s="1"/>
  <c r="J92" i="35"/>
  <c r="AT92" i="35" s="1"/>
  <c r="J25" i="30"/>
  <c r="I25" i="30"/>
  <c r="AS25" i="30" s="1"/>
  <c r="F112" i="35"/>
  <c r="AP112" i="35" s="1"/>
  <c r="F112" i="36"/>
  <c r="AP112" i="36" s="1"/>
  <c r="F135" i="35"/>
  <c r="AP135" i="35" s="1"/>
  <c r="F135" i="36"/>
  <c r="AP135" i="36" s="1"/>
  <c r="H187" i="36"/>
  <c r="AR187" i="36" s="1"/>
  <c r="H187" i="35"/>
  <c r="AR187" i="35" s="1"/>
  <c r="G133" i="36"/>
  <c r="AQ133" i="36" s="1"/>
  <c r="G133" i="35"/>
  <c r="AQ133" i="35" s="1"/>
  <c r="I131" i="36"/>
  <c r="AS131" i="36" s="1"/>
  <c r="I131" i="35"/>
  <c r="AS131" i="35" s="1"/>
  <c r="E15" i="36"/>
  <c r="AO15" i="36" s="1"/>
  <c r="E15" i="35"/>
  <c r="G252" i="36"/>
  <c r="AQ252" i="36" s="1"/>
  <c r="G252" i="35"/>
  <c r="AQ252" i="35" s="1"/>
  <c r="H252" i="35"/>
  <c r="AR252" i="35" s="1"/>
  <c r="H252" i="36"/>
  <c r="AR252" i="36" s="1"/>
  <c r="E41" i="35"/>
  <c r="AO41" i="35" s="1"/>
  <c r="E41" i="36"/>
  <c r="AO41" i="36" s="1"/>
  <c r="I60" i="35"/>
  <c r="AS60" i="35" s="1"/>
  <c r="I60" i="36"/>
  <c r="AS60" i="36" s="1"/>
  <c r="B66" i="35"/>
  <c r="AL66" i="35" s="1"/>
  <c r="B66" i="36"/>
  <c r="F19" i="30"/>
  <c r="AP19" i="30" s="1"/>
  <c r="F62" i="35"/>
  <c r="AP62" i="35" s="1"/>
  <c r="F62" i="36"/>
  <c r="AP62" i="36" s="1"/>
  <c r="I199" i="36"/>
  <c r="AS199" i="36" s="1"/>
  <c r="I199" i="35"/>
  <c r="AS199" i="35" s="1"/>
  <c r="C15" i="30"/>
  <c r="AM15" i="30" s="1"/>
  <c r="G207" i="36"/>
  <c r="AQ207" i="36" s="1"/>
  <c r="G207" i="35"/>
  <c r="AQ207" i="35" s="1"/>
  <c r="C131" i="36"/>
  <c r="AM131" i="36" s="1"/>
  <c r="C131" i="35"/>
  <c r="AM131" i="35" s="1"/>
  <c r="C247" i="35"/>
  <c r="AM247" i="35" s="1"/>
  <c r="C247" i="36"/>
  <c r="AM247" i="36" s="1"/>
  <c r="E161" i="36"/>
  <c r="AO161" i="36" s="1"/>
  <c r="E161" i="35"/>
  <c r="AO161" i="35" s="1"/>
  <c r="F252" i="35"/>
  <c r="AP252" i="35" s="1"/>
  <c r="F252" i="36"/>
  <c r="AP252" i="36" s="1"/>
  <c r="B109" i="36"/>
  <c r="B109" i="35"/>
  <c r="AL109" i="35" s="1"/>
  <c r="G184" i="36"/>
  <c r="AQ184" i="36" s="1"/>
  <c r="G184" i="35"/>
  <c r="AQ184" i="35" s="1"/>
  <c r="G138" i="36"/>
  <c r="AQ138" i="36" s="1"/>
  <c r="G138" i="35"/>
  <c r="AQ138" i="35" s="1"/>
  <c r="I204" i="35"/>
  <c r="AS204" i="35" s="1"/>
  <c r="I204" i="36"/>
  <c r="AS204" i="36" s="1"/>
  <c r="D16" i="30"/>
  <c r="AN16" i="30" s="1"/>
  <c r="B10" i="29"/>
  <c r="F83" i="36"/>
  <c r="AP83" i="36" s="1"/>
  <c r="F83" i="35"/>
  <c r="AP83" i="35" s="1"/>
  <c r="C155" i="36"/>
  <c r="AM155" i="36" s="1"/>
  <c r="C155" i="35"/>
  <c r="AM155" i="35" s="1"/>
  <c r="I68" i="36"/>
  <c r="AS68" i="36" s="1"/>
  <c r="I68" i="35"/>
  <c r="AS68" i="35" s="1"/>
  <c r="E227" i="36"/>
  <c r="AO227" i="36" s="1"/>
  <c r="E227" i="35"/>
  <c r="AO227" i="35" s="1"/>
  <c r="B156" i="36"/>
  <c r="B156" i="35"/>
  <c r="AL156" i="35" s="1"/>
  <c r="C18" i="36"/>
  <c r="AM18" i="36" s="1"/>
  <c r="C18" i="35"/>
  <c r="B83" i="36"/>
  <c r="B83" i="35"/>
  <c r="AL83" i="35" s="1"/>
  <c r="I22" i="30"/>
  <c r="AS22" i="30" s="1"/>
  <c r="D210" i="36"/>
  <c r="AN210" i="36" s="1"/>
  <c r="D210" i="35"/>
  <c r="AN210" i="35" s="1"/>
  <c r="B26" i="36"/>
  <c r="B26" i="35"/>
  <c r="D91" i="36"/>
  <c r="AN91" i="36" s="1"/>
  <c r="D91" i="35"/>
  <c r="AN91" i="35" s="1"/>
  <c r="E71" i="35"/>
  <c r="AO71" i="35" s="1"/>
  <c r="E71" i="36"/>
  <c r="AO71" i="36" s="1"/>
  <c r="J71" i="36"/>
  <c r="AT71" i="36" s="1"/>
  <c r="J71" i="35"/>
  <c r="AT71" i="35" s="1"/>
  <c r="H198" i="36"/>
  <c r="AR198" i="36" s="1"/>
  <c r="H198" i="35"/>
  <c r="AR198" i="35" s="1"/>
  <c r="H18" i="36"/>
  <c r="AR18" i="36" s="1"/>
  <c r="H18" i="35"/>
  <c r="H60" i="35"/>
  <c r="AR60" i="35" s="1"/>
  <c r="H60" i="36"/>
  <c r="AR60" i="36" s="1"/>
  <c r="H83" i="36"/>
  <c r="AR83" i="36" s="1"/>
  <c r="H83" i="35"/>
  <c r="AR83" i="35" s="1"/>
  <c r="F154" i="36"/>
  <c r="AP154" i="36" s="1"/>
  <c r="F154" i="35"/>
  <c r="AP154" i="35" s="1"/>
  <c r="D203" i="36"/>
  <c r="AN203" i="36" s="1"/>
  <c r="D203" i="35"/>
  <c r="AN203" i="35" s="1"/>
  <c r="H116" i="36"/>
  <c r="AR116" i="36" s="1"/>
  <c r="H116" i="35"/>
  <c r="AR116" i="35" s="1"/>
  <c r="I179" i="36"/>
  <c r="AS179" i="36" s="1"/>
  <c r="I179" i="35"/>
  <c r="AS179" i="35" s="1"/>
  <c r="J106" i="36"/>
  <c r="AT106" i="36" s="1"/>
  <c r="J106" i="35"/>
  <c r="AT106" i="35" s="1"/>
  <c r="E249" i="36"/>
  <c r="AO249" i="36" s="1"/>
  <c r="E249" i="35"/>
  <c r="AO249" i="35" s="1"/>
  <c r="G117" i="35"/>
  <c r="AQ117" i="35" s="1"/>
  <c r="G117" i="36"/>
  <c r="AQ117" i="36" s="1"/>
  <c r="B25" i="30"/>
  <c r="F177" i="35"/>
  <c r="AP177" i="35" s="1"/>
  <c r="F177" i="36"/>
  <c r="AP177" i="36" s="1"/>
  <c r="B184" i="36"/>
  <c r="B184" i="35"/>
  <c r="AL184" i="35" s="1"/>
  <c r="D141" i="36"/>
  <c r="AN141" i="36" s="1"/>
  <c r="D141" i="35"/>
  <c r="AN141" i="35" s="1"/>
  <c r="F152" i="35"/>
  <c r="AP152" i="35" s="1"/>
  <c r="F152" i="36"/>
  <c r="AP152" i="36" s="1"/>
  <c r="J153" i="36"/>
  <c r="AT153" i="36" s="1"/>
  <c r="J153" i="35"/>
  <c r="AT153" i="35" s="1"/>
  <c r="B228" i="36"/>
  <c r="B228" i="35"/>
  <c r="AL228" i="35" s="1"/>
  <c r="D135" i="36"/>
  <c r="AN135" i="36" s="1"/>
  <c r="D135" i="35"/>
  <c r="AN135" i="35" s="1"/>
  <c r="B137" i="35"/>
  <c r="AL137" i="35" s="1"/>
  <c r="B137" i="36"/>
  <c r="B132" i="35"/>
  <c r="AL132" i="35" s="1"/>
  <c r="B132" i="36"/>
  <c r="E38" i="35"/>
  <c r="AO38" i="35" s="1"/>
  <c r="E38" i="36"/>
  <c r="AO38" i="36" s="1"/>
  <c r="I203" i="36"/>
  <c r="AS203" i="36" s="1"/>
  <c r="I203" i="35"/>
  <c r="AS203" i="35" s="1"/>
  <c r="H176" i="35"/>
  <c r="AR176" i="35" s="1"/>
  <c r="H176" i="36"/>
  <c r="AR176" i="36" s="1"/>
  <c r="B205" i="36"/>
  <c r="B205" i="35"/>
  <c r="AL205" i="35" s="1"/>
  <c r="C161" i="36"/>
  <c r="AM161" i="36" s="1"/>
  <c r="C161" i="35"/>
  <c r="AM161" i="35" s="1"/>
  <c r="D248" i="36"/>
  <c r="AN248" i="36" s="1"/>
  <c r="D248" i="35"/>
  <c r="AN248" i="35" s="1"/>
  <c r="I248" i="35"/>
  <c r="AS248" i="35" s="1"/>
  <c r="I248" i="36"/>
  <c r="AS248" i="36" s="1"/>
  <c r="B246" i="35"/>
  <c r="AL246" i="35" s="1"/>
  <c r="B246" i="36"/>
  <c r="D46" i="36"/>
  <c r="AN46" i="36" s="1"/>
  <c r="D46" i="35"/>
  <c r="AN46" i="35" s="1"/>
  <c r="F231" i="36"/>
  <c r="AP231" i="36" s="1"/>
  <c r="F231" i="35"/>
  <c r="AP231" i="35" s="1"/>
  <c r="I19" i="36"/>
  <c r="AS19" i="36" s="1"/>
  <c r="I19" i="35"/>
  <c r="J48" i="35"/>
  <c r="AT48" i="35" s="1"/>
  <c r="H155" i="36"/>
  <c r="AR155" i="36" s="1"/>
  <c r="H155" i="35"/>
  <c r="AR155" i="35" s="1"/>
  <c r="C25" i="36"/>
  <c r="AM25" i="36" s="1"/>
  <c r="C25" i="35"/>
  <c r="I23" i="35"/>
  <c r="I23" i="36"/>
  <c r="AS23" i="36" s="1"/>
  <c r="B244" i="36"/>
  <c r="B244" i="35"/>
  <c r="AL244" i="35" s="1"/>
  <c r="AV26" i="30" l="1"/>
  <c r="BC14" i="30"/>
  <c r="BE23" i="30"/>
  <c r="AY20" i="30"/>
  <c r="AV14" i="30"/>
  <c r="AL109" i="36"/>
  <c r="AL208" i="36"/>
  <c r="AL37" i="36"/>
  <c r="AL91" i="36"/>
  <c r="AL221" i="36"/>
  <c r="AY22" i="30"/>
  <c r="BC22" i="30"/>
  <c r="AZ22" i="30"/>
  <c r="BD22" i="30"/>
  <c r="AX22" i="30"/>
  <c r="BB22" i="30"/>
  <c r="BF22" i="30"/>
  <c r="AV22" i="30"/>
  <c r="AW22" i="30"/>
  <c r="BA22" i="30"/>
  <c r="BE22" i="30"/>
  <c r="AL154" i="36"/>
  <c r="AL68" i="36"/>
  <c r="AL67" i="36"/>
  <c r="BF20" i="30"/>
  <c r="BD20" i="30"/>
  <c r="BC23" i="30"/>
  <c r="BF23" i="30"/>
  <c r="BE14" i="30"/>
  <c r="AX14" i="30"/>
  <c r="AY15" i="30"/>
  <c r="AX15" i="30"/>
  <c r="AW15" i="30"/>
  <c r="BD26" i="30"/>
  <c r="AL228" i="36"/>
  <c r="AL71" i="36"/>
  <c r="AL116" i="36"/>
  <c r="AL233" i="36"/>
  <c r="AL202" i="36"/>
  <c r="AL134" i="36"/>
  <c r="AL118" i="36"/>
  <c r="AL152" i="36"/>
  <c r="AW17" i="30"/>
  <c r="BA17" i="30"/>
  <c r="BE17" i="30"/>
  <c r="AX17" i="30"/>
  <c r="BB17" i="30"/>
  <c r="BF17" i="30"/>
  <c r="AZ17" i="30"/>
  <c r="BD17" i="30"/>
  <c r="AY17" i="30"/>
  <c r="BC17" i="30"/>
  <c r="AV17" i="30"/>
  <c r="AL39" i="35"/>
  <c r="AL136" i="36"/>
  <c r="AL224" i="36"/>
  <c r="AL222" i="36"/>
  <c r="AL65" i="36"/>
  <c r="AL108" i="36"/>
  <c r="AL40" i="36"/>
  <c r="AL88" i="36"/>
  <c r="AL201" i="36"/>
  <c r="AL94" i="36"/>
  <c r="AL110" i="36"/>
  <c r="AY16" i="30"/>
  <c r="BC16" i="30"/>
  <c r="AZ16" i="30"/>
  <c r="BD16" i="30"/>
  <c r="AV16" i="30"/>
  <c r="AX16" i="30"/>
  <c r="BB16" i="30"/>
  <c r="BF16" i="30"/>
  <c r="AW16" i="30"/>
  <c r="BA16" i="30"/>
  <c r="BE16" i="30"/>
  <c r="AL159" i="36"/>
  <c r="AY18" i="30"/>
  <c r="BC18" i="30"/>
  <c r="AZ18" i="30"/>
  <c r="BD18" i="30"/>
  <c r="AX18" i="30"/>
  <c r="BB18" i="30"/>
  <c r="BF18" i="30"/>
  <c r="AV18" i="30"/>
  <c r="AW18" i="30"/>
  <c r="BA18" i="30"/>
  <c r="BE18" i="30"/>
  <c r="AW19" i="30"/>
  <c r="BA19" i="30"/>
  <c r="BE19" i="30"/>
  <c r="AV19" i="30"/>
  <c r="AX19" i="30"/>
  <c r="BB19" i="30"/>
  <c r="BF19" i="30"/>
  <c r="AZ19" i="30"/>
  <c r="BD19" i="30"/>
  <c r="AY19" i="30"/>
  <c r="BC19" i="30"/>
  <c r="AL62" i="36"/>
  <c r="AW21" i="30"/>
  <c r="BA21" i="30"/>
  <c r="BE21" i="30"/>
  <c r="AX21" i="30"/>
  <c r="BB21" i="30"/>
  <c r="BF21" i="30"/>
  <c r="AZ21" i="30"/>
  <c r="BD21" i="30"/>
  <c r="AY21" i="30"/>
  <c r="BC21" i="30"/>
  <c r="AV21" i="30"/>
  <c r="BE20" i="30"/>
  <c r="BB20" i="30"/>
  <c r="AZ20" i="30"/>
  <c r="AY23" i="30"/>
  <c r="BB23" i="30"/>
  <c r="BA23" i="30"/>
  <c r="BA14" i="30"/>
  <c r="BD14" i="30"/>
  <c r="AY14" i="30"/>
  <c r="BD15" i="30"/>
  <c r="AV15" i="30"/>
  <c r="BE26" i="30"/>
  <c r="BF26" i="30"/>
  <c r="AZ26" i="30"/>
  <c r="AL200" i="36"/>
  <c r="AL115" i="36"/>
  <c r="AL138" i="36"/>
  <c r="AL66" i="36"/>
  <c r="AL205" i="36"/>
  <c r="AL83" i="36"/>
  <c r="AL156" i="36"/>
  <c r="AL198" i="36"/>
  <c r="AL223" i="36"/>
  <c r="AL140" i="36"/>
  <c r="AL204" i="36"/>
  <c r="AL163" i="36"/>
  <c r="AL114" i="36"/>
  <c r="AL85" i="36"/>
  <c r="AL130" i="36"/>
  <c r="AL40" i="35"/>
  <c r="AL86" i="36"/>
  <c r="AL92" i="36"/>
  <c r="AL232" i="36"/>
  <c r="AL60" i="36"/>
  <c r="AL90" i="36"/>
  <c r="AL69" i="36"/>
  <c r="BA20" i="30"/>
  <c r="AX20" i="30"/>
  <c r="BC20" i="30"/>
  <c r="BD23" i="30"/>
  <c r="AX23" i="30"/>
  <c r="AW23" i="30"/>
  <c r="AW14" i="30"/>
  <c r="AZ14" i="30"/>
  <c r="AZ15" i="30"/>
  <c r="BF15" i="30"/>
  <c r="BE15" i="30"/>
  <c r="BA26" i="30"/>
  <c r="BB26" i="30"/>
  <c r="BC26" i="30"/>
  <c r="AL39" i="36"/>
  <c r="AL226" i="36"/>
  <c r="AL106" i="36"/>
  <c r="AL132" i="36"/>
  <c r="AL137" i="36"/>
  <c r="AW25" i="30"/>
  <c r="BA25" i="30"/>
  <c r="BE25" i="30"/>
  <c r="AX25" i="30"/>
  <c r="BB25" i="30"/>
  <c r="BF25" i="30"/>
  <c r="AZ25" i="30"/>
  <c r="BD25" i="30"/>
  <c r="AY25" i="30"/>
  <c r="BC25" i="30"/>
  <c r="AV25" i="30"/>
  <c r="AL131" i="36"/>
  <c r="AL113" i="36"/>
  <c r="AL37" i="35"/>
  <c r="AL229" i="36"/>
  <c r="AL225" i="36"/>
  <c r="AL61" i="36"/>
  <c r="AL64" i="36"/>
  <c r="AL72" i="36"/>
  <c r="AW20" i="30"/>
  <c r="AV20" i="30"/>
  <c r="AZ23" i="30"/>
  <c r="AV23" i="30"/>
  <c r="BB14" i="30"/>
  <c r="BF14" i="30"/>
  <c r="BC15" i="30"/>
  <c r="BB15" i="30"/>
  <c r="BA15" i="30"/>
  <c r="AW26" i="30"/>
  <c r="AX26" i="30"/>
  <c r="AY26" i="30"/>
  <c r="AL254" i="36"/>
  <c r="AL251" i="36"/>
  <c r="AL244" i="36"/>
  <c r="AL246" i="36"/>
  <c r="AL249" i="36"/>
  <c r="AL256" i="36"/>
  <c r="AL250" i="36"/>
  <c r="AL178" i="36"/>
  <c r="AL184" i="36"/>
  <c r="AL175" i="36"/>
  <c r="AL183" i="36"/>
  <c r="AL182" i="36"/>
  <c r="AL177" i="36"/>
  <c r="AL180" i="36"/>
  <c r="G10" i="30"/>
  <c r="AN14" i="30"/>
  <c r="D10" i="30"/>
  <c r="Q198" i="35"/>
  <c r="AM14" i="30"/>
  <c r="C10" i="30"/>
  <c r="J10" i="30"/>
  <c r="AO14" i="30"/>
  <c r="E10" i="30"/>
  <c r="I10" i="30"/>
  <c r="F10" i="30"/>
  <c r="L57" i="30"/>
  <c r="K56" i="30"/>
  <c r="H10" i="30"/>
  <c r="U57" i="34"/>
  <c r="V60" i="34"/>
  <c r="V57" i="34" s="1"/>
  <c r="U34" i="34"/>
  <c r="V37" i="34"/>
  <c r="V34" i="34" s="1"/>
  <c r="U218" i="34"/>
  <c r="V221" i="34"/>
  <c r="V218" i="34" s="1"/>
  <c r="U172" i="34"/>
  <c r="V175" i="34"/>
  <c r="V172" i="34" s="1"/>
  <c r="U149" i="34"/>
  <c r="V152" i="34"/>
  <c r="V149" i="34" s="1"/>
  <c r="U241" i="34"/>
  <c r="V244" i="34"/>
  <c r="V241" i="34" s="1"/>
  <c r="U195" i="34"/>
  <c r="V198" i="34"/>
  <c r="V195" i="34" s="1"/>
  <c r="U80" i="34"/>
  <c r="V83" i="34"/>
  <c r="V80" i="34" s="1"/>
  <c r="U103" i="34"/>
  <c r="V106" i="34"/>
  <c r="U126" i="34"/>
  <c r="V129" i="34"/>
  <c r="V126" i="34" s="1"/>
  <c r="H56" i="36"/>
  <c r="F79" i="36"/>
  <c r="G65" i="11" s="1"/>
  <c r="C102" i="36"/>
  <c r="T11" i="34"/>
  <c r="G56" i="36"/>
  <c r="F148" i="36"/>
  <c r="G68" i="11" s="1"/>
  <c r="J102" i="36"/>
  <c r="H79" i="36"/>
  <c r="I65" i="11" s="1"/>
  <c r="E125" i="36"/>
  <c r="G194" i="36"/>
  <c r="I171" i="36"/>
  <c r="J69" i="11" s="1"/>
  <c r="I194" i="36"/>
  <c r="J70" i="11" s="1"/>
  <c r="F194" i="36"/>
  <c r="H171" i="36"/>
  <c r="I69" i="11" s="1"/>
  <c r="C194" i="36"/>
  <c r="D70" i="11" s="1"/>
  <c r="C79" i="36"/>
  <c r="D65" i="11" s="1"/>
  <c r="I102" i="36"/>
  <c r="J66" i="11" s="1"/>
  <c r="I148" i="36"/>
  <c r="J68" i="11" s="1"/>
  <c r="F56" i="36"/>
  <c r="G64" i="11" s="1"/>
  <c r="D194" i="36"/>
  <c r="E70" i="11" s="1"/>
  <c r="E148" i="36"/>
  <c r="F68" i="11" s="1"/>
  <c r="F171" i="36"/>
  <c r="G69" i="11" s="1"/>
  <c r="C148" i="36"/>
  <c r="G79" i="36"/>
  <c r="H65" i="11" s="1"/>
  <c r="C56" i="36"/>
  <c r="D64" i="11" s="1"/>
  <c r="J56" i="36"/>
  <c r="K64" i="11" s="1"/>
  <c r="E171" i="36"/>
  <c r="F69" i="11" s="1"/>
  <c r="I79" i="36"/>
  <c r="B56" i="36"/>
  <c r="C64" i="11" s="1"/>
  <c r="J194" i="36"/>
  <c r="K70" i="11" s="1"/>
  <c r="H102" i="36"/>
  <c r="J217" i="36"/>
  <c r="K71" i="11" s="1"/>
  <c r="E102" i="36"/>
  <c r="F66" i="11" s="1"/>
  <c r="C217" i="36"/>
  <c r="D71" i="11" s="1"/>
  <c r="H194" i="36"/>
  <c r="I70" i="11" s="1"/>
  <c r="I56" i="36"/>
  <c r="J64" i="11" s="1"/>
  <c r="F125" i="36"/>
  <c r="G67" i="11" s="1"/>
  <c r="E194" i="36"/>
  <c r="G102" i="36"/>
  <c r="H66" i="11" s="1"/>
  <c r="F102" i="36"/>
  <c r="G66" i="11" s="1"/>
  <c r="D102" i="36"/>
  <c r="E66" i="11" s="1"/>
  <c r="E217" i="36"/>
  <c r="F71" i="11" s="1"/>
  <c r="D79" i="36"/>
  <c r="E65" i="11" s="1"/>
  <c r="J171" i="36"/>
  <c r="K69" i="11" s="1"/>
  <c r="H148" i="36"/>
  <c r="E56" i="36"/>
  <c r="F64" i="11" s="1"/>
  <c r="J79" i="36"/>
  <c r="K65" i="11" s="1"/>
  <c r="E79" i="36"/>
  <c r="F65" i="11" s="1"/>
  <c r="D217" i="36"/>
  <c r="E71" i="11" s="1"/>
  <c r="J102" i="35"/>
  <c r="K21" i="11" s="1"/>
  <c r="H79" i="35"/>
  <c r="I20" i="11" s="1"/>
  <c r="H56" i="35"/>
  <c r="I19" i="11" s="1"/>
  <c r="C102" i="35"/>
  <c r="D21" i="11" s="1"/>
  <c r="G102" i="35"/>
  <c r="H21" i="11" s="1"/>
  <c r="J171" i="35"/>
  <c r="K24" i="11" s="1"/>
  <c r="F56" i="35"/>
  <c r="G19" i="11" s="1"/>
  <c r="D217" i="35"/>
  <c r="E26" i="11" s="1"/>
  <c r="D79" i="35"/>
  <c r="E20" i="11" s="1"/>
  <c r="F194" i="35"/>
  <c r="G25" i="11" s="1"/>
  <c r="H171" i="35"/>
  <c r="I24" i="11" s="1"/>
  <c r="H148" i="35"/>
  <c r="I23" i="11" s="1"/>
  <c r="E56" i="35"/>
  <c r="F19" i="11" s="1"/>
  <c r="J79" i="35"/>
  <c r="K20" i="11" s="1"/>
  <c r="C56" i="35"/>
  <c r="D19" i="11" s="1"/>
  <c r="I102" i="35"/>
  <c r="J21" i="11" s="1"/>
  <c r="E79" i="35"/>
  <c r="F20" i="11" s="1"/>
  <c r="D194" i="35"/>
  <c r="E25" i="11" s="1"/>
  <c r="F79" i="35"/>
  <c r="G20" i="11" s="1"/>
  <c r="G194" i="35"/>
  <c r="H25" i="11" s="1"/>
  <c r="F125" i="35"/>
  <c r="G22" i="11" s="1"/>
  <c r="E125" i="35"/>
  <c r="F22" i="11" s="1"/>
  <c r="I171" i="35"/>
  <c r="J24" i="11" s="1"/>
  <c r="I194" i="35"/>
  <c r="J25" i="11" s="1"/>
  <c r="F171" i="35"/>
  <c r="G24" i="11" s="1"/>
  <c r="C148" i="35"/>
  <c r="D23" i="11" s="1"/>
  <c r="C194" i="35"/>
  <c r="D25" i="11" s="1"/>
  <c r="C79" i="35"/>
  <c r="D20" i="11" s="1"/>
  <c r="J56" i="35"/>
  <c r="K19" i="11" s="1"/>
  <c r="E171" i="35"/>
  <c r="F24" i="11" s="1"/>
  <c r="I148" i="35"/>
  <c r="J23" i="11" s="1"/>
  <c r="D102" i="35"/>
  <c r="E21" i="11" s="1"/>
  <c r="J194" i="35"/>
  <c r="K25" i="11" s="1"/>
  <c r="H102" i="35"/>
  <c r="I21" i="11" s="1"/>
  <c r="J217" i="35"/>
  <c r="K26" i="11" s="1"/>
  <c r="E148" i="35"/>
  <c r="F23" i="11" s="1"/>
  <c r="C217" i="35"/>
  <c r="D26" i="11" s="1"/>
  <c r="E217" i="35"/>
  <c r="F26" i="11" s="1"/>
  <c r="F148" i="35"/>
  <c r="G23" i="11" s="1"/>
  <c r="H194" i="35"/>
  <c r="I25" i="11" s="1"/>
  <c r="I56" i="35"/>
  <c r="J19" i="11" s="1"/>
  <c r="G56" i="35"/>
  <c r="H19" i="11" s="1"/>
  <c r="E194" i="35"/>
  <c r="F25" i="11" s="1"/>
  <c r="G79" i="35"/>
  <c r="H20" i="11" s="1"/>
  <c r="F102" i="35"/>
  <c r="G21" i="11" s="1"/>
  <c r="I79" i="35"/>
  <c r="J20" i="11" s="1"/>
  <c r="B56" i="35"/>
  <c r="C19" i="11" s="1"/>
  <c r="E102" i="35"/>
  <c r="F21" i="11" s="1"/>
  <c r="AS14" i="36"/>
  <c r="D68" i="11"/>
  <c r="J65" i="11"/>
  <c r="K66" i="11"/>
  <c r="AR14" i="36"/>
  <c r="V17" i="34"/>
  <c r="E268" i="35"/>
  <c r="AO268" i="35" s="1"/>
  <c r="U19" i="34"/>
  <c r="U22" i="34"/>
  <c r="U21" i="34"/>
  <c r="U18" i="34"/>
  <c r="U20" i="34"/>
  <c r="U16" i="34"/>
  <c r="U15" i="34"/>
  <c r="E271" i="35"/>
  <c r="AO271" i="35" s="1"/>
  <c r="F271" i="35"/>
  <c r="AP271" i="35" s="1"/>
  <c r="C278" i="35"/>
  <c r="AM278" i="35" s="1"/>
  <c r="H271" i="35"/>
  <c r="AR271" i="35" s="1"/>
  <c r="F275" i="35"/>
  <c r="AP275" i="35" s="1"/>
  <c r="V26" i="34"/>
  <c r="V24" i="34"/>
  <c r="U256" i="30"/>
  <c r="U256" i="36" s="1"/>
  <c r="AL24" i="36"/>
  <c r="K256" i="36"/>
  <c r="AU256" i="36" s="1"/>
  <c r="B157" i="36"/>
  <c r="D71" i="36"/>
  <c r="D61" i="35"/>
  <c r="AN61" i="35" s="1"/>
  <c r="D69" i="36"/>
  <c r="I48" i="36"/>
  <c r="AS48" i="36" s="1"/>
  <c r="C41" i="35"/>
  <c r="AM41" i="35" s="1"/>
  <c r="F46" i="35"/>
  <c r="AP46" i="35" s="1"/>
  <c r="B46" i="35"/>
  <c r="B41" i="35"/>
  <c r="B48" i="35"/>
  <c r="I46" i="36"/>
  <c r="AS46" i="36" s="1"/>
  <c r="AL25" i="30"/>
  <c r="AT25" i="30"/>
  <c r="AN21" i="30"/>
  <c r="AS26" i="30"/>
  <c r="AP26" i="30"/>
  <c r="AQ19" i="30"/>
  <c r="AQ21" i="30"/>
  <c r="AL20" i="36"/>
  <c r="AR21" i="30"/>
  <c r="AO25" i="30"/>
  <c r="D23" i="35"/>
  <c r="AN23" i="30"/>
  <c r="J20" i="35"/>
  <c r="AT20" i="30"/>
  <c r="B21" i="36"/>
  <c r="AL21" i="30"/>
  <c r="AL26" i="36"/>
  <c r="AL15" i="36"/>
  <c r="AN25" i="30"/>
  <c r="AS17" i="30"/>
  <c r="AR23" i="30"/>
  <c r="AP17" i="30"/>
  <c r="AL23" i="36"/>
  <c r="AL16" i="30"/>
  <c r="G20" i="36"/>
  <c r="AQ20" i="36" s="1"/>
  <c r="AQ20" i="30"/>
  <c r="AL18" i="30"/>
  <c r="D18" i="36"/>
  <c r="AN18" i="36" s="1"/>
  <c r="AN18" i="30"/>
  <c r="D15" i="35"/>
  <c r="AN15" i="30"/>
  <c r="AQ25" i="30"/>
  <c r="C20" i="35"/>
  <c r="AM20" i="30"/>
  <c r="E23" i="35"/>
  <c r="E276" i="35" s="1"/>
  <c r="AO276" i="35" s="1"/>
  <c r="AO23" i="30"/>
  <c r="AL17" i="30"/>
  <c r="AM16" i="30"/>
  <c r="AR25" i="30"/>
  <c r="AP25" i="30"/>
  <c r="AL22" i="30"/>
  <c r="D19" i="36"/>
  <c r="AN19" i="36" s="1"/>
  <c r="AN19" i="30"/>
  <c r="B19" i="35"/>
  <c r="AL19" i="30"/>
  <c r="C17" i="36"/>
  <c r="AM17" i="36" s="1"/>
  <c r="AM17" i="30"/>
  <c r="J15" i="35"/>
  <c r="AT15" i="35" s="1"/>
  <c r="AT15" i="30"/>
  <c r="AL14" i="36"/>
  <c r="F14" i="35"/>
  <c r="AP14" i="35" s="1"/>
  <c r="AP14" i="30"/>
  <c r="J14" i="36"/>
  <c r="AT14" i="30"/>
  <c r="G14" i="35"/>
  <c r="AQ14" i="30"/>
  <c r="AL14" i="35"/>
  <c r="E271" i="36"/>
  <c r="AO271" i="36" s="1"/>
  <c r="AR14" i="35"/>
  <c r="AQ24" i="35"/>
  <c r="AP18" i="35"/>
  <c r="AS19" i="35"/>
  <c r="AR18" i="35"/>
  <c r="AL26" i="35"/>
  <c r="AM18" i="35"/>
  <c r="F275" i="36"/>
  <c r="AP275" i="36" s="1"/>
  <c r="AS14" i="35"/>
  <c r="AS23" i="35"/>
  <c r="AO15" i="35"/>
  <c r="AP24" i="35"/>
  <c r="AL24" i="35"/>
  <c r="AR20" i="35"/>
  <c r="C278" i="36"/>
  <c r="AM278" i="36" s="1"/>
  <c r="H271" i="36"/>
  <c r="AR271" i="36" s="1"/>
  <c r="E268" i="36"/>
  <c r="AO268" i="36" s="1"/>
  <c r="AR19" i="35"/>
  <c r="AO26" i="35"/>
  <c r="AL20" i="35"/>
  <c r="AT18" i="35"/>
  <c r="AM25" i="35"/>
  <c r="AM21" i="35"/>
  <c r="AP22" i="35"/>
  <c r="AL15" i="35"/>
  <c r="AP16" i="35"/>
  <c r="AO18" i="35"/>
  <c r="AM19" i="35"/>
  <c r="AL23" i="35"/>
  <c r="F271" i="36"/>
  <c r="AP271" i="36" s="1"/>
  <c r="S256" i="30"/>
  <c r="S256" i="35" s="1"/>
  <c r="T163" i="30"/>
  <c r="T163" i="35" s="1"/>
  <c r="R177" i="30"/>
  <c r="O177" i="30"/>
  <c r="S177" i="30"/>
  <c r="T177" i="30" s="1"/>
  <c r="U177" i="30" s="1"/>
  <c r="V177" i="30" s="1"/>
  <c r="N177" i="30"/>
  <c r="P177" i="30"/>
  <c r="Q177" i="30"/>
  <c r="T184" i="30"/>
  <c r="U184" i="30" s="1"/>
  <c r="V184" i="30" s="1"/>
  <c r="O180" i="30"/>
  <c r="S180" i="30"/>
  <c r="T180" i="30" s="1"/>
  <c r="U180" i="30" s="1"/>
  <c r="N180" i="30"/>
  <c r="R180" i="30"/>
  <c r="P180" i="30"/>
  <c r="Q180" i="30"/>
  <c r="O176" i="30"/>
  <c r="S176" i="30"/>
  <c r="T176" i="30" s="1"/>
  <c r="U176" i="30" s="1"/>
  <c r="V176" i="30" s="1"/>
  <c r="N176" i="30"/>
  <c r="P176" i="30"/>
  <c r="R176" i="30"/>
  <c r="Q176" i="30"/>
  <c r="P179" i="30"/>
  <c r="O179" i="30"/>
  <c r="Q179" i="30"/>
  <c r="R179" i="30"/>
  <c r="S179" i="30"/>
  <c r="T179" i="30" s="1"/>
  <c r="U179" i="30" s="1"/>
  <c r="V179" i="30" s="1"/>
  <c r="N179" i="30"/>
  <c r="Q178" i="30"/>
  <c r="R178" i="30"/>
  <c r="P178" i="30"/>
  <c r="O178" i="30"/>
  <c r="O178" i="35" s="1"/>
  <c r="S178" i="30"/>
  <c r="T178" i="30" s="1"/>
  <c r="U178" i="30" s="1"/>
  <c r="V178" i="30" s="1"/>
  <c r="N178" i="30"/>
  <c r="P175" i="30"/>
  <c r="O175" i="30"/>
  <c r="Q175" i="30"/>
  <c r="N175" i="30"/>
  <c r="R175" i="30"/>
  <c r="S175" i="30"/>
  <c r="Q186" i="30"/>
  <c r="R186" i="30"/>
  <c r="O186" i="30"/>
  <c r="S186" i="30"/>
  <c r="T186" i="30" s="1"/>
  <c r="U186" i="30" s="1"/>
  <c r="V186" i="30" s="1"/>
  <c r="N186" i="30"/>
  <c r="P186" i="30"/>
  <c r="R181" i="30"/>
  <c r="O181" i="30"/>
  <c r="S181" i="30"/>
  <c r="T181" i="30" s="1"/>
  <c r="U181" i="30" s="1"/>
  <c r="V181" i="30" s="1"/>
  <c r="N181" i="30"/>
  <c r="P181" i="30"/>
  <c r="Q181" i="30"/>
  <c r="R185" i="30"/>
  <c r="Q185" i="30"/>
  <c r="O185" i="30"/>
  <c r="S185" i="30"/>
  <c r="T185" i="30" s="1"/>
  <c r="U185" i="30" s="1"/>
  <c r="V185" i="30" s="1"/>
  <c r="N185" i="30"/>
  <c r="P185" i="30"/>
  <c r="P187" i="30"/>
  <c r="S187" i="30"/>
  <c r="T187" i="30" s="1"/>
  <c r="U187" i="30" s="1"/>
  <c r="V187" i="30" s="1"/>
  <c r="N187" i="30"/>
  <c r="Q187" i="30"/>
  <c r="O187" i="30"/>
  <c r="R187" i="30"/>
  <c r="Q182" i="30"/>
  <c r="R182" i="30"/>
  <c r="P182" i="30"/>
  <c r="O182" i="30"/>
  <c r="S182" i="30"/>
  <c r="T182" i="30" s="1"/>
  <c r="U182" i="30" s="1"/>
  <c r="V182" i="30" s="1"/>
  <c r="N182" i="30"/>
  <c r="P183" i="30"/>
  <c r="O183" i="30"/>
  <c r="Q183" i="30"/>
  <c r="N183" i="30"/>
  <c r="R183" i="30"/>
  <c r="S183" i="30"/>
  <c r="T183" i="30" s="1"/>
  <c r="U183" i="30" s="1"/>
  <c r="V183" i="30" s="1"/>
  <c r="G14" i="36"/>
  <c r="E19" i="35"/>
  <c r="O251" i="30"/>
  <c r="D38" i="35"/>
  <c r="AN38" i="35" s="1"/>
  <c r="R198" i="30"/>
  <c r="R198" i="36" s="1"/>
  <c r="S232" i="35"/>
  <c r="S163" i="30"/>
  <c r="S163" i="36" s="1"/>
  <c r="N163" i="30"/>
  <c r="N163" i="35" s="1"/>
  <c r="M198" i="30"/>
  <c r="B41" i="36"/>
  <c r="R156" i="30"/>
  <c r="R156" i="35" s="1"/>
  <c r="O137" i="30"/>
  <c r="O137" i="36" s="1"/>
  <c r="U160" i="30"/>
  <c r="O160" i="30"/>
  <c r="V160" i="30"/>
  <c r="Q160" i="30"/>
  <c r="M160" i="30"/>
  <c r="T160" i="30"/>
  <c r="R160" i="30"/>
  <c r="S160" i="30"/>
  <c r="P160" i="30"/>
  <c r="N160" i="30"/>
  <c r="L160" i="30"/>
  <c r="M132" i="30"/>
  <c r="M132" i="35" s="1"/>
  <c r="C14" i="35"/>
  <c r="E19" i="36"/>
  <c r="AO19" i="36" s="1"/>
  <c r="J41" i="35"/>
  <c r="AT41" i="35" s="1"/>
  <c r="B160" i="35"/>
  <c r="AL160" i="35" s="1"/>
  <c r="B160" i="36"/>
  <c r="U201" i="30"/>
  <c r="U201" i="35" s="1"/>
  <c r="M201" i="30"/>
  <c r="O201" i="30"/>
  <c r="N201" i="30"/>
  <c r="N201" i="36" s="1"/>
  <c r="K201" i="36"/>
  <c r="F15" i="36"/>
  <c r="AP15" i="36" s="1"/>
  <c r="E14" i="35"/>
  <c r="J19" i="36"/>
  <c r="AT19" i="36" s="1"/>
  <c r="I18" i="36"/>
  <c r="AS18" i="36" s="1"/>
  <c r="M64" i="30"/>
  <c r="M66" i="30"/>
  <c r="M62" i="30"/>
  <c r="M61" i="30"/>
  <c r="M70" i="30"/>
  <c r="M72" i="30"/>
  <c r="M67" i="30"/>
  <c r="M67" i="36" s="1"/>
  <c r="M63" i="30"/>
  <c r="M63" i="36" s="1"/>
  <c r="M69" i="30"/>
  <c r="M65" i="30"/>
  <c r="M71" i="30"/>
  <c r="M68" i="30"/>
  <c r="G18" i="35"/>
  <c r="G271" i="35" s="1"/>
  <c r="AQ271" i="35" s="1"/>
  <c r="F48" i="35"/>
  <c r="AP48" i="35" s="1"/>
  <c r="H48" i="35"/>
  <c r="AR48" i="35" s="1"/>
  <c r="J41" i="36"/>
  <c r="AT41" i="36" s="1"/>
  <c r="E14" i="36"/>
  <c r="H48" i="36"/>
  <c r="AR48" i="36" s="1"/>
  <c r="F48" i="36"/>
  <c r="AP48" i="36" s="1"/>
  <c r="B48" i="36"/>
  <c r="J20" i="36"/>
  <c r="AT20" i="36" s="1"/>
  <c r="I20" i="35"/>
  <c r="N132" i="30"/>
  <c r="T132" i="30"/>
  <c r="B95" i="35"/>
  <c r="AL95" i="35" s="1"/>
  <c r="Q251" i="30"/>
  <c r="N229" i="36"/>
  <c r="S201" i="30"/>
  <c r="S201" i="35" s="1"/>
  <c r="Q201" i="30"/>
  <c r="P201" i="30"/>
  <c r="P201" i="35" s="1"/>
  <c r="L201" i="30"/>
  <c r="L201" i="36" s="1"/>
  <c r="M208" i="30"/>
  <c r="J48" i="36"/>
  <c r="AT48" i="36" s="1"/>
  <c r="D38" i="36"/>
  <c r="AN38" i="36" s="1"/>
  <c r="E23" i="36"/>
  <c r="AO23" i="36" s="1"/>
  <c r="G18" i="36"/>
  <c r="AQ18" i="36" s="1"/>
  <c r="C22" i="36"/>
  <c r="AM22" i="36" s="1"/>
  <c r="B21" i="35"/>
  <c r="C22" i="35"/>
  <c r="C14" i="36"/>
  <c r="N251" i="30"/>
  <c r="R251" i="30"/>
  <c r="R251" i="36" s="1"/>
  <c r="K251" i="35"/>
  <c r="P251" i="30"/>
  <c r="S251" i="30"/>
  <c r="L251" i="30"/>
  <c r="M251" i="30"/>
  <c r="U251" i="30"/>
  <c r="K137" i="36"/>
  <c r="AY137" i="36" s="1"/>
  <c r="M136" i="30"/>
  <c r="M136" i="36" s="1"/>
  <c r="U163" i="30"/>
  <c r="U163" i="36" s="1"/>
  <c r="O163" i="30"/>
  <c r="U226" i="36"/>
  <c r="N232" i="36"/>
  <c r="L232" i="36"/>
  <c r="K232" i="35"/>
  <c r="K208" i="36"/>
  <c r="S208" i="30"/>
  <c r="S208" i="35" s="1"/>
  <c r="Q202" i="30"/>
  <c r="Q202" i="35" s="1"/>
  <c r="S255" i="30"/>
  <c r="K255" i="35"/>
  <c r="U109" i="35"/>
  <c r="B19" i="36"/>
  <c r="B46" i="36"/>
  <c r="I46" i="35"/>
  <c r="AS46" i="35" s="1"/>
  <c r="Q226" i="35"/>
  <c r="R250" i="30"/>
  <c r="R132" i="30"/>
  <c r="L132" i="30"/>
  <c r="L132" i="36" s="1"/>
  <c r="O132" i="30"/>
  <c r="B164" i="35"/>
  <c r="AL164" i="35" s="1"/>
  <c r="I20" i="36"/>
  <c r="AS20" i="36" s="1"/>
  <c r="N198" i="30"/>
  <c r="N156" i="30"/>
  <c r="Q225" i="35"/>
  <c r="N226" i="35"/>
  <c r="P132" i="30"/>
  <c r="Q132" i="30"/>
  <c r="Q132" i="36" s="1"/>
  <c r="D71" i="35"/>
  <c r="AN71" i="35" s="1"/>
  <c r="P198" i="30"/>
  <c r="S156" i="30"/>
  <c r="M156" i="30"/>
  <c r="M156" i="35" s="1"/>
  <c r="U132" i="30"/>
  <c r="U132" i="35" s="1"/>
  <c r="F232" i="35"/>
  <c r="AP232" i="35" s="1"/>
  <c r="M226" i="35"/>
  <c r="L226" i="36"/>
  <c r="K132" i="35"/>
  <c r="S132" i="30"/>
  <c r="S132" i="36" s="1"/>
  <c r="O198" i="30"/>
  <c r="J14" i="35"/>
  <c r="O156" i="30"/>
  <c r="T156" i="30"/>
  <c r="T251" i="30"/>
  <c r="T251" i="35" s="1"/>
  <c r="T201" i="30"/>
  <c r="T201" i="35" s="1"/>
  <c r="B164" i="36"/>
  <c r="C20" i="36"/>
  <c r="AM20" i="36" s="1"/>
  <c r="P255" i="30"/>
  <c r="P255" i="35" s="1"/>
  <c r="F14" i="36"/>
  <c r="D41" i="36"/>
  <c r="AN41" i="36" s="1"/>
  <c r="B157" i="35"/>
  <c r="AL157" i="35" s="1"/>
  <c r="R256" i="30"/>
  <c r="R256" i="36" s="1"/>
  <c r="D65" i="36"/>
  <c r="D65" i="35"/>
  <c r="AN65" i="35" s="1"/>
  <c r="V163" i="30"/>
  <c r="Q163" i="30"/>
  <c r="P163" i="30"/>
  <c r="F232" i="36"/>
  <c r="L255" i="30"/>
  <c r="L255" i="35" s="1"/>
  <c r="D41" i="35"/>
  <c r="AN41" i="35" s="1"/>
  <c r="P225" i="35"/>
  <c r="Q255" i="30"/>
  <c r="Q255" i="36" s="1"/>
  <c r="O256" i="30"/>
  <c r="N256" i="30"/>
  <c r="R163" i="30"/>
  <c r="M163" i="30"/>
  <c r="M163" i="35" s="1"/>
  <c r="V256" i="30"/>
  <c r="S198" i="30"/>
  <c r="B95" i="36"/>
  <c r="N255" i="30"/>
  <c r="N255" i="35" s="1"/>
  <c r="R255" i="30"/>
  <c r="R255" i="36" s="1"/>
  <c r="D15" i="36"/>
  <c r="AN15" i="36" s="1"/>
  <c r="E47" i="35"/>
  <c r="AO47" i="35" s="1"/>
  <c r="P256" i="30"/>
  <c r="M256" i="30"/>
  <c r="J15" i="36"/>
  <c r="AT15" i="36" s="1"/>
  <c r="K156" i="35"/>
  <c r="U156" i="30"/>
  <c r="P156" i="30"/>
  <c r="V201" i="30"/>
  <c r="V201" i="35" s="1"/>
  <c r="C178" i="36"/>
  <c r="AM178" i="36" s="1"/>
  <c r="C178" i="35"/>
  <c r="AM178" i="35" s="1"/>
  <c r="L198" i="30"/>
  <c r="O255" i="30"/>
  <c r="Q256" i="30"/>
  <c r="L256" i="30"/>
  <c r="D72" i="36"/>
  <c r="AN72" i="36" s="1"/>
  <c r="D72" i="35"/>
  <c r="AN72" i="35" s="1"/>
  <c r="V156" i="30"/>
  <c r="Q156" i="30"/>
  <c r="M228" i="35"/>
  <c r="I47" i="36"/>
  <c r="AS47" i="36" s="1"/>
  <c r="F15" i="35"/>
  <c r="L208" i="30"/>
  <c r="R208" i="30"/>
  <c r="R208" i="35" s="1"/>
  <c r="C17" i="35"/>
  <c r="I41" i="36"/>
  <c r="AS41" i="36" s="1"/>
  <c r="D23" i="36"/>
  <c r="AN23" i="36" s="1"/>
  <c r="N205" i="30"/>
  <c r="N205" i="36" s="1"/>
  <c r="J23" i="35"/>
  <c r="J276" i="35" s="1"/>
  <c r="AT276" i="35" s="1"/>
  <c r="K109" i="36"/>
  <c r="I24" i="36"/>
  <c r="AS24" i="36" s="1"/>
  <c r="D68" i="35"/>
  <c r="AN68" i="35" s="1"/>
  <c r="D66" i="11"/>
  <c r="I24" i="35"/>
  <c r="I277" i="35" s="1"/>
  <c r="AS277" i="35" s="1"/>
  <c r="D68" i="36"/>
  <c r="N208" i="30"/>
  <c r="N208" i="36" s="1"/>
  <c r="P208" i="30"/>
  <c r="J23" i="36"/>
  <c r="AT23" i="36" s="1"/>
  <c r="T226" i="36"/>
  <c r="Q109" i="36"/>
  <c r="C251" i="35"/>
  <c r="AM251" i="35" s="1"/>
  <c r="C251" i="36"/>
  <c r="AM251" i="36" s="1"/>
  <c r="D178" i="36"/>
  <c r="AN178" i="36" s="1"/>
  <c r="D178" i="35"/>
  <c r="AN178" i="35" s="1"/>
  <c r="Q208" i="30"/>
  <c r="Q208" i="35" s="1"/>
  <c r="V109" i="35"/>
  <c r="D69" i="35"/>
  <c r="AN69" i="35" s="1"/>
  <c r="D19" i="35"/>
  <c r="D18" i="35"/>
  <c r="J26" i="35"/>
  <c r="J26" i="36"/>
  <c r="AT26" i="36" s="1"/>
  <c r="J19" i="35"/>
  <c r="I15" i="35"/>
  <c r="I15" i="36"/>
  <c r="AS15" i="36" s="1"/>
  <c r="I41" i="35"/>
  <c r="AS41" i="35" s="1"/>
  <c r="G152" i="35"/>
  <c r="B162" i="35"/>
  <c r="AL162" i="35" s="1"/>
  <c r="B162" i="36"/>
  <c r="R90" i="36"/>
  <c r="J156" i="36"/>
  <c r="J156" i="35"/>
  <c r="AT156" i="35" s="1"/>
  <c r="D152" i="35"/>
  <c r="P83" i="36"/>
  <c r="O94" i="36"/>
  <c r="P90" i="35"/>
  <c r="O90" i="36"/>
  <c r="M83" i="36"/>
  <c r="V210" i="30"/>
  <c r="V210" i="35" s="1"/>
  <c r="T210" i="30"/>
  <c r="T210" i="35" s="1"/>
  <c r="U210" i="30"/>
  <c r="U210" i="35" s="1"/>
  <c r="U133" i="30"/>
  <c r="T133" i="30"/>
  <c r="V133" i="30"/>
  <c r="T204" i="30"/>
  <c r="T204" i="35" s="1"/>
  <c r="U204" i="30"/>
  <c r="U204" i="35" s="1"/>
  <c r="V204" i="30"/>
  <c r="V204" i="35" s="1"/>
  <c r="T139" i="30"/>
  <c r="V139" i="30"/>
  <c r="U139" i="30"/>
  <c r="V141" i="30"/>
  <c r="T141" i="30"/>
  <c r="U141" i="30"/>
  <c r="V130" i="30"/>
  <c r="U130" i="30"/>
  <c r="T130" i="30"/>
  <c r="U199" i="30"/>
  <c r="U199" i="35" s="1"/>
  <c r="V199" i="30"/>
  <c r="V199" i="35" s="1"/>
  <c r="T199" i="30"/>
  <c r="T199" i="35" s="1"/>
  <c r="U249" i="30"/>
  <c r="V249" i="30"/>
  <c r="T249" i="30"/>
  <c r="T252" i="30"/>
  <c r="U252" i="30"/>
  <c r="V252" i="30"/>
  <c r="Q137" i="30"/>
  <c r="S137" i="30"/>
  <c r="T255" i="30"/>
  <c r="U255" i="30"/>
  <c r="V255" i="30"/>
  <c r="R205" i="30"/>
  <c r="R205" i="35" s="1"/>
  <c r="T205" i="30"/>
  <c r="T205" i="35" s="1"/>
  <c r="U205" i="30"/>
  <c r="U205" i="35" s="1"/>
  <c r="V205" i="30"/>
  <c r="V205" i="35" s="1"/>
  <c r="P140" i="30"/>
  <c r="U140" i="30"/>
  <c r="T140" i="30"/>
  <c r="V140" i="30"/>
  <c r="O159" i="30"/>
  <c r="S159" i="30"/>
  <c r="L159" i="30"/>
  <c r="L159" i="36" s="1"/>
  <c r="P159" i="30"/>
  <c r="T159" i="30"/>
  <c r="M159" i="30"/>
  <c r="Q159" i="30"/>
  <c r="U159" i="30"/>
  <c r="N159" i="30"/>
  <c r="R159" i="30"/>
  <c r="V159" i="30"/>
  <c r="D61" i="36"/>
  <c r="AN61" i="36" s="1"/>
  <c r="S113" i="36"/>
  <c r="M113" i="35"/>
  <c r="N113" i="35"/>
  <c r="L113" i="36"/>
  <c r="M153" i="30"/>
  <c r="Q153" i="30"/>
  <c r="U153" i="30"/>
  <c r="N153" i="30"/>
  <c r="R153" i="30"/>
  <c r="V153" i="30"/>
  <c r="O153" i="30"/>
  <c r="S153" i="30"/>
  <c r="L153" i="30"/>
  <c r="P153" i="30"/>
  <c r="T153" i="30"/>
  <c r="L152" i="30"/>
  <c r="P152" i="30"/>
  <c r="T152" i="30"/>
  <c r="M152" i="30"/>
  <c r="Q152" i="30"/>
  <c r="U152" i="30"/>
  <c r="N152" i="30"/>
  <c r="R152" i="30"/>
  <c r="V152" i="30"/>
  <c r="O152" i="30"/>
  <c r="S152" i="30"/>
  <c r="T248" i="30"/>
  <c r="U248" i="30"/>
  <c r="V248" i="30"/>
  <c r="H64" i="11"/>
  <c r="V200" i="30"/>
  <c r="V200" i="35" s="1"/>
  <c r="T200" i="30"/>
  <c r="T200" i="35" s="1"/>
  <c r="U200" i="30"/>
  <c r="U200" i="35" s="1"/>
  <c r="T131" i="30"/>
  <c r="U131" i="30"/>
  <c r="V131" i="30"/>
  <c r="U206" i="30"/>
  <c r="U206" i="35" s="1"/>
  <c r="V206" i="30"/>
  <c r="V206" i="35" s="1"/>
  <c r="T206" i="30"/>
  <c r="T206" i="35" s="1"/>
  <c r="U245" i="30"/>
  <c r="V245" i="30"/>
  <c r="T245" i="30"/>
  <c r="U129" i="30"/>
  <c r="T129" i="30"/>
  <c r="V129" i="30"/>
  <c r="N137" i="30"/>
  <c r="L137" i="30"/>
  <c r="U138" i="30"/>
  <c r="V138" i="30"/>
  <c r="T138" i="30"/>
  <c r="D152" i="36"/>
  <c r="R254" i="30"/>
  <c r="T254" i="30"/>
  <c r="U254" i="30"/>
  <c r="V254" i="30"/>
  <c r="T198" i="30"/>
  <c r="U198" i="30"/>
  <c r="V198" i="30"/>
  <c r="M157" i="30"/>
  <c r="Q157" i="30"/>
  <c r="U157" i="30"/>
  <c r="N157" i="30"/>
  <c r="R157" i="30"/>
  <c r="V157" i="30"/>
  <c r="O157" i="30"/>
  <c r="S157" i="30"/>
  <c r="L157" i="30"/>
  <c r="P157" i="30"/>
  <c r="T157" i="30"/>
  <c r="D70" i="35"/>
  <c r="AN70" i="35" s="1"/>
  <c r="D70" i="36"/>
  <c r="Q18" i="36"/>
  <c r="N18" i="36"/>
  <c r="R18" i="36"/>
  <c r="P18" i="36"/>
  <c r="V232" i="36"/>
  <c r="V232" i="35"/>
  <c r="M161" i="30"/>
  <c r="Q161" i="30"/>
  <c r="U161" i="30"/>
  <c r="N161" i="30"/>
  <c r="R161" i="30"/>
  <c r="V161" i="30"/>
  <c r="O161" i="30"/>
  <c r="S161" i="30"/>
  <c r="L161" i="30"/>
  <c r="P161" i="30"/>
  <c r="T161" i="30"/>
  <c r="P110" i="36"/>
  <c r="S110" i="36"/>
  <c r="O110" i="36"/>
  <c r="K110" i="36"/>
  <c r="M110" i="36"/>
  <c r="L19" i="35"/>
  <c r="N19" i="36"/>
  <c r="M19" i="35"/>
  <c r="R19" i="36"/>
  <c r="O19" i="35"/>
  <c r="K19" i="35"/>
  <c r="AU19" i="35" s="1"/>
  <c r="T207" i="30"/>
  <c r="T207" i="35" s="1"/>
  <c r="U207" i="30"/>
  <c r="U207" i="35" s="1"/>
  <c r="V207" i="30"/>
  <c r="V207" i="35" s="1"/>
  <c r="F67" i="11"/>
  <c r="V253" i="30"/>
  <c r="T253" i="30"/>
  <c r="U253" i="30"/>
  <c r="V134" i="30"/>
  <c r="U134" i="30"/>
  <c r="T134" i="30"/>
  <c r="V246" i="30"/>
  <c r="T246" i="30"/>
  <c r="U246" i="30"/>
  <c r="M137" i="30"/>
  <c r="P137" i="30"/>
  <c r="T135" i="30"/>
  <c r="V135" i="30"/>
  <c r="U135" i="30"/>
  <c r="T247" i="30"/>
  <c r="U247" i="30"/>
  <c r="V247" i="30"/>
  <c r="T208" i="30"/>
  <c r="T208" i="35" s="1"/>
  <c r="U208" i="30"/>
  <c r="U208" i="35" s="1"/>
  <c r="V208" i="30"/>
  <c r="V208" i="35" s="1"/>
  <c r="Q136" i="30"/>
  <c r="Q136" i="36" s="1"/>
  <c r="T136" i="30"/>
  <c r="U136" i="30"/>
  <c r="V136" i="30"/>
  <c r="L250" i="30"/>
  <c r="V250" i="30"/>
  <c r="T250" i="30"/>
  <c r="U250" i="30"/>
  <c r="O155" i="30"/>
  <c r="S155" i="30"/>
  <c r="L155" i="30"/>
  <c r="P155" i="30"/>
  <c r="T155" i="30"/>
  <c r="M155" i="30"/>
  <c r="Q155" i="30"/>
  <c r="U155" i="30"/>
  <c r="N155" i="30"/>
  <c r="R155" i="30"/>
  <c r="V155" i="30"/>
  <c r="M14" i="36"/>
  <c r="Q14" i="35"/>
  <c r="K14" i="35"/>
  <c r="AU14" i="35" s="1"/>
  <c r="V226" i="36"/>
  <c r="V226" i="35"/>
  <c r="L164" i="30"/>
  <c r="L164" i="35" s="1"/>
  <c r="P164" i="30"/>
  <c r="P164" i="36" s="1"/>
  <c r="T164" i="30"/>
  <c r="M164" i="30"/>
  <c r="Q164" i="30"/>
  <c r="Q164" i="36" s="1"/>
  <c r="U164" i="30"/>
  <c r="N164" i="30"/>
  <c r="N164" i="35" s="1"/>
  <c r="R164" i="30"/>
  <c r="V164" i="30"/>
  <c r="K164" i="35"/>
  <c r="O164" i="30"/>
  <c r="S164" i="30"/>
  <c r="O106" i="35"/>
  <c r="S106" i="35"/>
  <c r="P108" i="35"/>
  <c r="S108" i="35"/>
  <c r="L108" i="36"/>
  <c r="U203" i="30"/>
  <c r="U203" i="35" s="1"/>
  <c r="V203" i="30"/>
  <c r="V203" i="35" s="1"/>
  <c r="T203" i="30"/>
  <c r="T203" i="35" s="1"/>
  <c r="U209" i="30"/>
  <c r="U209" i="35" s="1"/>
  <c r="V209" i="30"/>
  <c r="V209" i="35" s="1"/>
  <c r="T209" i="30"/>
  <c r="T209" i="35" s="1"/>
  <c r="U137" i="30"/>
  <c r="T137" i="30"/>
  <c r="V137" i="30"/>
  <c r="N202" i="30"/>
  <c r="T202" i="30"/>
  <c r="T202" i="35" s="1"/>
  <c r="U202" i="30"/>
  <c r="U202" i="35" s="1"/>
  <c r="V202" i="30"/>
  <c r="V202" i="35" s="1"/>
  <c r="R244" i="30"/>
  <c r="T244" i="30"/>
  <c r="U244" i="30"/>
  <c r="V244" i="30"/>
  <c r="D64" i="36"/>
  <c r="AN64" i="36" s="1"/>
  <c r="D64" i="35"/>
  <c r="AN64" i="35" s="1"/>
  <c r="D66" i="36"/>
  <c r="D66" i="35"/>
  <c r="AN66" i="35" s="1"/>
  <c r="N158" i="30"/>
  <c r="R158" i="30"/>
  <c r="V158" i="30"/>
  <c r="O158" i="30"/>
  <c r="S158" i="30"/>
  <c r="L158" i="30"/>
  <c r="P158" i="30"/>
  <c r="T158" i="30"/>
  <c r="M158" i="30"/>
  <c r="Q158" i="30"/>
  <c r="U158" i="30"/>
  <c r="O26" i="35"/>
  <c r="S26" i="35"/>
  <c r="K26" i="36"/>
  <c r="AU26" i="36" s="1"/>
  <c r="P26" i="35"/>
  <c r="L21" i="35"/>
  <c r="S114" i="35"/>
  <c r="V132" i="36"/>
  <c r="V132" i="35"/>
  <c r="V251" i="35"/>
  <c r="V251" i="36"/>
  <c r="N162" i="30"/>
  <c r="R162" i="30"/>
  <c r="V162" i="30"/>
  <c r="O162" i="30"/>
  <c r="S162" i="30"/>
  <c r="L162" i="30"/>
  <c r="P162" i="30"/>
  <c r="T162" i="30"/>
  <c r="M162" i="30"/>
  <c r="Q162" i="30"/>
  <c r="U162" i="30"/>
  <c r="N154" i="30"/>
  <c r="R154" i="30"/>
  <c r="V154" i="30"/>
  <c r="O154" i="30"/>
  <c r="S154" i="30"/>
  <c r="L154" i="30"/>
  <c r="P154" i="30"/>
  <c r="T154" i="30"/>
  <c r="M154" i="30"/>
  <c r="Q154" i="30"/>
  <c r="U154" i="30"/>
  <c r="V228" i="36"/>
  <c r="V228" i="35"/>
  <c r="T256" i="36"/>
  <c r="T256" i="35"/>
  <c r="I48" i="35"/>
  <c r="AS48" i="35" s="1"/>
  <c r="D14" i="35"/>
  <c r="L94" i="36"/>
  <c r="R94" i="35"/>
  <c r="Q94" i="36"/>
  <c r="P202" i="30"/>
  <c r="P202" i="35" s="1"/>
  <c r="K202" i="36"/>
  <c r="N250" i="30"/>
  <c r="M250" i="30"/>
  <c r="M250" i="36" s="1"/>
  <c r="P221" i="35"/>
  <c r="M221" i="35"/>
  <c r="O136" i="30"/>
  <c r="R136" i="30"/>
  <c r="S48" i="35"/>
  <c r="F23" i="35"/>
  <c r="M205" i="30"/>
  <c r="Q205" i="30"/>
  <c r="Q205" i="35" s="1"/>
  <c r="L202" i="30"/>
  <c r="S202" i="30"/>
  <c r="S202" i="35" s="1"/>
  <c r="S250" i="30"/>
  <c r="S250" i="35" s="1"/>
  <c r="P250" i="30"/>
  <c r="K250" i="36"/>
  <c r="AU250" i="36" s="1"/>
  <c r="G70" i="11"/>
  <c r="I68" i="11"/>
  <c r="N136" i="30"/>
  <c r="L136" i="30"/>
  <c r="D14" i="36"/>
  <c r="F23" i="36"/>
  <c r="AP23" i="36" s="1"/>
  <c r="G152" i="36"/>
  <c r="P205" i="30"/>
  <c r="K205" i="36"/>
  <c r="C41" i="36"/>
  <c r="AM41" i="36" s="1"/>
  <c r="I66" i="11"/>
  <c r="O202" i="30"/>
  <c r="R202" i="30"/>
  <c r="R202" i="35" s="1"/>
  <c r="Q250" i="30"/>
  <c r="H70" i="11"/>
  <c r="F70" i="11"/>
  <c r="K221" i="36"/>
  <c r="P136" i="30"/>
  <c r="S205" i="30"/>
  <c r="S205" i="35" s="1"/>
  <c r="L205" i="30"/>
  <c r="I64" i="11"/>
  <c r="U14" i="34"/>
  <c r="O244" i="30"/>
  <c r="M140" i="30"/>
  <c r="M140" i="36" s="1"/>
  <c r="S254" i="30"/>
  <c r="L72" i="36"/>
  <c r="N244" i="30"/>
  <c r="K140" i="36"/>
  <c r="O254" i="30"/>
  <c r="S140" i="30"/>
  <c r="O140" i="30"/>
  <c r="O140" i="35" s="1"/>
  <c r="Q254" i="30"/>
  <c r="Q254" i="36" s="1"/>
  <c r="P254" i="30"/>
  <c r="M254" i="30"/>
  <c r="P233" i="35"/>
  <c r="K114" i="35"/>
  <c r="N140" i="30"/>
  <c r="N140" i="36" s="1"/>
  <c r="L140" i="30"/>
  <c r="L254" i="30"/>
  <c r="L254" i="35" s="1"/>
  <c r="K254" i="35"/>
  <c r="O233" i="35"/>
  <c r="Q233" i="35"/>
  <c r="I18" i="35"/>
  <c r="R140" i="30"/>
  <c r="N254" i="30"/>
  <c r="L233" i="35"/>
  <c r="B255" i="36"/>
  <c r="B18" i="35"/>
  <c r="B18" i="36"/>
  <c r="G20" i="35"/>
  <c r="G175" i="35"/>
  <c r="AQ175" i="35" s="1"/>
  <c r="L244" i="30"/>
  <c r="M244" i="30"/>
  <c r="Q244" i="30"/>
  <c r="P244" i="30"/>
  <c r="S244" i="30"/>
  <c r="G175" i="36"/>
  <c r="AQ175" i="36" s="1"/>
  <c r="L46" i="35"/>
  <c r="L46" i="36"/>
  <c r="L163" i="36"/>
  <c r="L163" i="35"/>
  <c r="G37" i="36"/>
  <c r="AQ37" i="36" s="1"/>
  <c r="G37" i="35"/>
  <c r="AQ37" i="35" s="1"/>
  <c r="M225" i="36"/>
  <c r="R225" i="35"/>
  <c r="J43" i="35"/>
  <c r="AT43" i="35" s="1"/>
  <c r="J43" i="36"/>
  <c r="AT43" i="36" s="1"/>
  <c r="C24" i="36"/>
  <c r="C24" i="35"/>
  <c r="G17" i="35"/>
  <c r="G17" i="36"/>
  <c r="AQ17" i="36" s="1"/>
  <c r="E45" i="35"/>
  <c r="AO45" i="35" s="1"/>
  <c r="E45" i="36"/>
  <c r="AO45" i="36" s="1"/>
  <c r="E16" i="36"/>
  <c r="AO16" i="36" s="1"/>
  <c r="E16" i="35"/>
  <c r="B17" i="35"/>
  <c r="B17" i="36"/>
  <c r="B133" i="35"/>
  <c r="AL133" i="35" s="1"/>
  <c r="B133" i="36"/>
  <c r="G23" i="36"/>
  <c r="AQ23" i="36" s="1"/>
  <c r="G23" i="35"/>
  <c r="P207" i="30"/>
  <c r="R207" i="30"/>
  <c r="R207" i="35" s="1"/>
  <c r="L207" i="30"/>
  <c r="O207" i="30"/>
  <c r="M207" i="30"/>
  <c r="N207" i="30"/>
  <c r="S207" i="30"/>
  <c r="S207" i="35" s="1"/>
  <c r="Q207" i="30"/>
  <c r="Q207" i="35" s="1"/>
  <c r="I39" i="35"/>
  <c r="AS39" i="35" s="1"/>
  <c r="I39" i="36"/>
  <c r="AS39" i="36" s="1"/>
  <c r="H43" i="36"/>
  <c r="AR43" i="36" s="1"/>
  <c r="H43" i="35"/>
  <c r="AR43" i="35" s="1"/>
  <c r="B181" i="36"/>
  <c r="B181" i="35"/>
  <c r="AL181" i="35" s="1"/>
  <c r="B158" i="35"/>
  <c r="AL158" i="35" s="1"/>
  <c r="B158" i="36"/>
  <c r="I26" i="36"/>
  <c r="AS26" i="36" s="1"/>
  <c r="I26" i="35"/>
  <c r="H37" i="36"/>
  <c r="AR37" i="36" s="1"/>
  <c r="H37" i="35"/>
  <c r="AR37" i="35" s="1"/>
  <c r="O109" i="36"/>
  <c r="O109" i="35"/>
  <c r="H38" i="35"/>
  <c r="AR38" i="35" s="1"/>
  <c r="H38" i="36"/>
  <c r="AR38" i="36" s="1"/>
  <c r="L139" i="30"/>
  <c r="R139" i="30"/>
  <c r="P139" i="30"/>
  <c r="N139" i="30"/>
  <c r="O139" i="30"/>
  <c r="M139" i="30"/>
  <c r="S139" i="30"/>
  <c r="Q139" i="30"/>
  <c r="I16" i="36"/>
  <c r="AS16" i="36" s="1"/>
  <c r="I16" i="35"/>
  <c r="B44" i="36"/>
  <c r="B44" i="35"/>
  <c r="B141" i="36"/>
  <c r="B141" i="35"/>
  <c r="AL141" i="35" s="1"/>
  <c r="K64" i="35"/>
  <c r="K64" i="36"/>
  <c r="AU64" i="36" s="1"/>
  <c r="L64" i="36"/>
  <c r="L64" i="35"/>
  <c r="I40" i="35"/>
  <c r="AS40" i="35" s="1"/>
  <c r="I40" i="36"/>
  <c r="AS40" i="36" s="1"/>
  <c r="O208" i="36"/>
  <c r="O208" i="35"/>
  <c r="G16" i="36"/>
  <c r="AQ16" i="36" s="1"/>
  <c r="G16" i="35"/>
  <c r="H45" i="36"/>
  <c r="AR45" i="36" s="1"/>
  <c r="H45" i="35"/>
  <c r="AR45" i="35" s="1"/>
  <c r="B253" i="36"/>
  <c r="B253" i="35"/>
  <c r="AL253" i="35" s="1"/>
  <c r="Q198" i="36"/>
  <c r="G43" i="35"/>
  <c r="AQ43" i="35" s="1"/>
  <c r="G43" i="36"/>
  <c r="AQ43" i="36" s="1"/>
  <c r="J244" i="36"/>
  <c r="AT244" i="36" s="1"/>
  <c r="J244" i="35"/>
  <c r="D24" i="36"/>
  <c r="AN24" i="36" s="1"/>
  <c r="D24" i="35"/>
  <c r="S229" i="36"/>
  <c r="S229" i="35"/>
  <c r="R229" i="35"/>
  <c r="R229" i="36"/>
  <c r="L67" i="35"/>
  <c r="L67" i="36"/>
  <c r="H22" i="36"/>
  <c r="AR22" i="36" s="1"/>
  <c r="H22" i="35"/>
  <c r="B203" i="35"/>
  <c r="AL203" i="35" s="1"/>
  <c r="B203" i="36"/>
  <c r="H222" i="36"/>
  <c r="AR222" i="36" s="1"/>
  <c r="H222" i="35"/>
  <c r="J44" i="36"/>
  <c r="AT44" i="36" s="1"/>
  <c r="J44" i="35"/>
  <c r="AT44" i="35" s="1"/>
  <c r="S136" i="36"/>
  <c r="S136" i="35"/>
  <c r="B155" i="36"/>
  <c r="B155" i="35"/>
  <c r="AL155" i="35" s="1"/>
  <c r="D25" i="36"/>
  <c r="AN25" i="36" s="1"/>
  <c r="D25" i="35"/>
  <c r="M245" i="30"/>
  <c r="Q245" i="30"/>
  <c r="L245" i="30"/>
  <c r="O245" i="30"/>
  <c r="R245" i="30"/>
  <c r="S245" i="30"/>
  <c r="N245" i="30"/>
  <c r="P245" i="30"/>
  <c r="O209" i="30"/>
  <c r="S209" i="30"/>
  <c r="S209" i="35" s="1"/>
  <c r="Q209" i="30"/>
  <c r="Q209" i="35" s="1"/>
  <c r="M209" i="30"/>
  <c r="R209" i="30"/>
  <c r="R209" i="35" s="1"/>
  <c r="L209" i="30"/>
  <c r="P209" i="30"/>
  <c r="N209" i="30"/>
  <c r="D17" i="36"/>
  <c r="AN17" i="36" s="1"/>
  <c r="D17" i="35"/>
  <c r="P41" i="36"/>
  <c r="B22" i="35"/>
  <c r="B22" i="36"/>
  <c r="C49" i="36"/>
  <c r="AM49" i="36" s="1"/>
  <c r="C49" i="35"/>
  <c r="AM49" i="35" s="1"/>
  <c r="Q252" i="30"/>
  <c r="P252" i="30"/>
  <c r="N252" i="30"/>
  <c r="S252" i="30"/>
  <c r="L252" i="30"/>
  <c r="R252" i="30"/>
  <c r="M252" i="30"/>
  <c r="O252" i="30"/>
  <c r="M134" i="30"/>
  <c r="P134" i="30"/>
  <c r="Q134" i="30"/>
  <c r="O134" i="30"/>
  <c r="N134" i="30"/>
  <c r="S134" i="30"/>
  <c r="R134" i="30"/>
  <c r="L134" i="30"/>
  <c r="B117" i="36"/>
  <c r="B117" i="35"/>
  <c r="AL117" i="35" s="1"/>
  <c r="J49" i="36"/>
  <c r="AT49" i="36" s="1"/>
  <c r="J49" i="35"/>
  <c r="AT49" i="35" s="1"/>
  <c r="C42" i="35"/>
  <c r="AM42" i="35" s="1"/>
  <c r="C42" i="36"/>
  <c r="AM42" i="36" s="1"/>
  <c r="K63" i="36"/>
  <c r="BE63" i="36" s="1"/>
  <c r="K63" i="35"/>
  <c r="H39" i="36"/>
  <c r="AR39" i="36" s="1"/>
  <c r="H39" i="35"/>
  <c r="AR39" i="35" s="1"/>
  <c r="K72" i="35"/>
  <c r="E25" i="36"/>
  <c r="AO25" i="36" s="1"/>
  <c r="E25" i="35"/>
  <c r="E278" i="35" s="1"/>
  <c r="AO278" i="35" s="1"/>
  <c r="B185" i="36"/>
  <c r="B185" i="35"/>
  <c r="AL185" i="35" s="1"/>
  <c r="J17" i="35"/>
  <c r="J17" i="36"/>
  <c r="AT17" i="36" s="1"/>
  <c r="I244" i="36"/>
  <c r="AS244" i="36" s="1"/>
  <c r="I244" i="35"/>
  <c r="E21" i="36"/>
  <c r="AO21" i="36" s="1"/>
  <c r="E21" i="35"/>
  <c r="I222" i="36"/>
  <c r="AS222" i="36" s="1"/>
  <c r="I222" i="35"/>
  <c r="B247" i="36"/>
  <c r="B247" i="35"/>
  <c r="AL247" i="35" s="1"/>
  <c r="B45" i="36"/>
  <c r="B45" i="35"/>
  <c r="J129" i="36"/>
  <c r="J129" i="35"/>
  <c r="AT129" i="35" s="1"/>
  <c r="C43" i="36"/>
  <c r="AM43" i="36" s="1"/>
  <c r="C43" i="35"/>
  <c r="AM43" i="35" s="1"/>
  <c r="I38" i="35"/>
  <c r="AS38" i="35" s="1"/>
  <c r="I38" i="36"/>
  <c r="AS38" i="36" s="1"/>
  <c r="L210" i="30"/>
  <c r="N210" i="30"/>
  <c r="S210" i="30"/>
  <c r="S210" i="35" s="1"/>
  <c r="Q210" i="30"/>
  <c r="Q210" i="35" s="1"/>
  <c r="P210" i="30"/>
  <c r="R210" i="30"/>
  <c r="R210" i="35" s="1"/>
  <c r="O210" i="30"/>
  <c r="M210" i="30"/>
  <c r="B38" i="36"/>
  <c r="B38" i="35"/>
  <c r="I25" i="36"/>
  <c r="AS25" i="36" s="1"/>
  <c r="I25" i="35"/>
  <c r="B179" i="36"/>
  <c r="B179" i="35"/>
  <c r="AL179" i="35" s="1"/>
  <c r="O133" i="30"/>
  <c r="M133" i="30"/>
  <c r="P133" i="30"/>
  <c r="N133" i="30"/>
  <c r="S133" i="30"/>
  <c r="Q133" i="30"/>
  <c r="R133" i="30"/>
  <c r="L133" i="30"/>
  <c r="J45" i="35"/>
  <c r="AT45" i="35" s="1"/>
  <c r="J45" i="36"/>
  <c r="AT45" i="36" s="1"/>
  <c r="G129" i="36"/>
  <c r="G129" i="35"/>
  <c r="AQ129" i="35" s="1"/>
  <c r="L200" i="30"/>
  <c r="N200" i="30"/>
  <c r="S200" i="30"/>
  <c r="S200" i="35" s="1"/>
  <c r="Q200" i="30"/>
  <c r="Q200" i="35" s="1"/>
  <c r="O200" i="30"/>
  <c r="P200" i="30"/>
  <c r="R200" i="30"/>
  <c r="R200" i="35" s="1"/>
  <c r="M200" i="30"/>
  <c r="B10" i="30"/>
  <c r="G222" i="35"/>
  <c r="AQ222" i="35" s="1"/>
  <c r="G222" i="36"/>
  <c r="S109" i="36"/>
  <c r="S109" i="35"/>
  <c r="C46" i="36"/>
  <c r="AM46" i="36" s="1"/>
  <c r="C46" i="35"/>
  <c r="AM46" i="35" s="1"/>
  <c r="G15" i="35"/>
  <c r="G15" i="36"/>
  <c r="AQ15" i="36" s="1"/>
  <c r="E244" i="35"/>
  <c r="E244" i="36"/>
  <c r="AO244" i="36" s="1"/>
  <c r="E44" i="36"/>
  <c r="AO44" i="36" s="1"/>
  <c r="E44" i="35"/>
  <c r="AO44" i="35" s="1"/>
  <c r="O94" i="35"/>
  <c r="H25" i="35"/>
  <c r="H25" i="36"/>
  <c r="AR25" i="36" s="1"/>
  <c r="Q90" i="35"/>
  <c r="M248" i="30"/>
  <c r="R248" i="30"/>
  <c r="S248" i="30"/>
  <c r="P248" i="30"/>
  <c r="N248" i="30"/>
  <c r="L248" i="30"/>
  <c r="Q248" i="30"/>
  <c r="O248" i="30"/>
  <c r="B153" i="36"/>
  <c r="B153" i="35"/>
  <c r="AL153" i="35" s="1"/>
  <c r="G244" i="35"/>
  <c r="G244" i="36"/>
  <c r="AQ244" i="36" s="1"/>
  <c r="G21" i="36"/>
  <c r="AQ21" i="36" s="1"/>
  <c r="G21" i="35"/>
  <c r="I43" i="36"/>
  <c r="AS43" i="36" s="1"/>
  <c r="I43" i="35"/>
  <c r="AS43" i="35" s="1"/>
  <c r="O253" i="30"/>
  <c r="Q253" i="30"/>
  <c r="P253" i="30"/>
  <c r="R253" i="30"/>
  <c r="L253" i="30"/>
  <c r="N253" i="30"/>
  <c r="M253" i="30"/>
  <c r="S253" i="30"/>
  <c r="C39" i="35"/>
  <c r="C39" i="36"/>
  <c r="B93" i="36"/>
  <c r="B93" i="35"/>
  <c r="AL93" i="35" s="1"/>
  <c r="B161" i="36"/>
  <c r="B161" i="35"/>
  <c r="AL161" i="35" s="1"/>
  <c r="M229" i="36"/>
  <c r="M229" i="35"/>
  <c r="K229" i="35"/>
  <c r="K229" i="36"/>
  <c r="AU229" i="36" s="1"/>
  <c r="K67" i="35"/>
  <c r="K67" i="36"/>
  <c r="S203" i="30"/>
  <c r="S203" i="35" s="1"/>
  <c r="Q203" i="30"/>
  <c r="Q203" i="35" s="1"/>
  <c r="L203" i="30"/>
  <c r="N203" i="30"/>
  <c r="O203" i="30"/>
  <c r="M203" i="30"/>
  <c r="P203" i="30"/>
  <c r="R203" i="30"/>
  <c r="R203" i="35" s="1"/>
  <c r="J37" i="36"/>
  <c r="AT37" i="36" s="1"/>
  <c r="J37" i="35"/>
  <c r="AT37" i="35" s="1"/>
  <c r="G38" i="35"/>
  <c r="AQ38" i="35" s="1"/>
  <c r="G38" i="36"/>
  <c r="AQ38" i="36" s="1"/>
  <c r="I44" i="36"/>
  <c r="AS44" i="36" s="1"/>
  <c r="I44" i="35"/>
  <c r="AS44" i="35" s="1"/>
  <c r="B245" i="36"/>
  <c r="B245" i="35"/>
  <c r="AL245" i="35" s="1"/>
  <c r="C45" i="36"/>
  <c r="AM45" i="36" s="1"/>
  <c r="C45" i="35"/>
  <c r="AM45" i="35" s="1"/>
  <c r="J22" i="36"/>
  <c r="AT22" i="36" s="1"/>
  <c r="J22" i="35"/>
  <c r="B209" i="36"/>
  <c r="B209" i="35"/>
  <c r="AL209" i="35" s="1"/>
  <c r="E40" i="36"/>
  <c r="AO40" i="36" s="1"/>
  <c r="E40" i="35"/>
  <c r="AO40" i="35" s="1"/>
  <c r="N129" i="30"/>
  <c r="L129" i="30"/>
  <c r="R129" i="30"/>
  <c r="P129" i="30"/>
  <c r="M129" i="30"/>
  <c r="O129" i="30"/>
  <c r="Q129" i="30"/>
  <c r="S129" i="30"/>
  <c r="B252" i="36"/>
  <c r="B252" i="35"/>
  <c r="AL252" i="35" s="1"/>
  <c r="J39" i="36"/>
  <c r="AT39" i="36" s="1"/>
  <c r="J39" i="35"/>
  <c r="AT39" i="35" s="1"/>
  <c r="L63" i="35"/>
  <c r="L63" i="36"/>
  <c r="G22" i="36"/>
  <c r="AQ22" i="36" s="1"/>
  <c r="G22" i="35"/>
  <c r="C26" i="35"/>
  <c r="C26" i="36"/>
  <c r="B176" i="36"/>
  <c r="B176" i="35"/>
  <c r="AL176" i="35" s="1"/>
  <c r="B89" i="36"/>
  <c r="B89" i="35"/>
  <c r="AL89" i="35" s="1"/>
  <c r="H46" i="36"/>
  <c r="AR46" i="36" s="1"/>
  <c r="H46" i="35"/>
  <c r="AR46" i="35" s="1"/>
  <c r="G44" i="36"/>
  <c r="AQ44" i="36" s="1"/>
  <c r="G44" i="35"/>
  <c r="AQ44" i="35" s="1"/>
  <c r="D47" i="35"/>
  <c r="AN47" i="35" s="1"/>
  <c r="D47" i="36"/>
  <c r="AN47" i="36" s="1"/>
  <c r="H24" i="36"/>
  <c r="AR24" i="36" s="1"/>
  <c r="H24" i="35"/>
  <c r="B16" i="35"/>
  <c r="B16" i="36"/>
  <c r="H16" i="35"/>
  <c r="H16" i="36"/>
  <c r="AR16" i="36" s="1"/>
  <c r="H49" i="36"/>
  <c r="AR49" i="36" s="1"/>
  <c r="H49" i="35"/>
  <c r="AR49" i="35" s="1"/>
  <c r="F43" i="35"/>
  <c r="AP43" i="35" s="1"/>
  <c r="F43" i="36"/>
  <c r="AP43" i="36" s="1"/>
  <c r="P232" i="36"/>
  <c r="P232" i="35"/>
  <c r="E49" i="35"/>
  <c r="AO49" i="35" s="1"/>
  <c r="E49" i="36"/>
  <c r="AO49" i="36" s="1"/>
  <c r="I22" i="36"/>
  <c r="AS22" i="36" s="1"/>
  <c r="I22" i="35"/>
  <c r="D39" i="36"/>
  <c r="AN39" i="36" s="1"/>
  <c r="D39" i="35"/>
  <c r="AN39" i="35" s="1"/>
  <c r="D16" i="35"/>
  <c r="D16" i="36"/>
  <c r="AN16" i="36" s="1"/>
  <c r="B210" i="36"/>
  <c r="B210" i="35"/>
  <c r="AL210" i="35" s="1"/>
  <c r="F19" i="35"/>
  <c r="F19" i="36"/>
  <c r="AP19" i="36" s="1"/>
  <c r="B111" i="36"/>
  <c r="B111" i="35"/>
  <c r="AL111" i="35" s="1"/>
  <c r="S110" i="35"/>
  <c r="I17" i="36"/>
  <c r="AS17" i="36" s="1"/>
  <c r="I17" i="35"/>
  <c r="D244" i="35"/>
  <c r="D244" i="36"/>
  <c r="AN244" i="36" s="1"/>
  <c r="D45" i="36"/>
  <c r="AN45" i="36" s="1"/>
  <c r="D45" i="35"/>
  <c r="AN45" i="35" s="1"/>
  <c r="D43" i="35"/>
  <c r="AN43" i="35" s="1"/>
  <c r="D43" i="36"/>
  <c r="AN43" i="36" s="1"/>
  <c r="O226" i="35"/>
  <c r="O226" i="36"/>
  <c r="E24" i="36"/>
  <c r="AO24" i="36" s="1"/>
  <c r="E24" i="35"/>
  <c r="B227" i="36"/>
  <c r="B227" i="35"/>
  <c r="AL227" i="35" s="1"/>
  <c r="P204" i="30"/>
  <c r="R204" i="30"/>
  <c r="R204" i="35" s="1"/>
  <c r="L204" i="30"/>
  <c r="O204" i="30"/>
  <c r="M204" i="30"/>
  <c r="N204" i="30"/>
  <c r="S204" i="30"/>
  <c r="S204" i="35" s="1"/>
  <c r="Q204" i="30"/>
  <c r="Q204" i="35" s="1"/>
  <c r="F42" i="36"/>
  <c r="AP42" i="36" s="1"/>
  <c r="F42" i="35"/>
  <c r="AP42" i="35" s="1"/>
  <c r="E39" i="35"/>
  <c r="AO39" i="35" s="1"/>
  <c r="E39" i="36"/>
  <c r="AO39" i="36" s="1"/>
  <c r="D22" i="36"/>
  <c r="AN22" i="36" s="1"/>
  <c r="D22" i="35"/>
  <c r="C129" i="36"/>
  <c r="C129" i="35"/>
  <c r="AM129" i="35" s="1"/>
  <c r="B84" i="35"/>
  <c r="AL84" i="35" s="1"/>
  <c r="B84" i="36"/>
  <c r="B248" i="36"/>
  <c r="B248" i="35"/>
  <c r="AL248" i="35" s="1"/>
  <c r="F20" i="35"/>
  <c r="F20" i="36"/>
  <c r="AP20" i="36" s="1"/>
  <c r="E17" i="36"/>
  <c r="AO17" i="36" s="1"/>
  <c r="E17" i="35"/>
  <c r="J40" i="35"/>
  <c r="AT40" i="35" s="1"/>
  <c r="J40" i="36"/>
  <c r="AT40" i="36" s="1"/>
  <c r="Q130" i="30"/>
  <c r="O130" i="30"/>
  <c r="N130" i="30"/>
  <c r="S130" i="30"/>
  <c r="M130" i="30"/>
  <c r="P130" i="30"/>
  <c r="R130" i="30"/>
  <c r="L130" i="30"/>
  <c r="N221" i="36"/>
  <c r="N221" i="35"/>
  <c r="I45" i="36"/>
  <c r="AS45" i="36" s="1"/>
  <c r="I45" i="35"/>
  <c r="AS45" i="35" s="1"/>
  <c r="B206" i="36"/>
  <c r="B206" i="35"/>
  <c r="AL206" i="35" s="1"/>
  <c r="B199" i="36"/>
  <c r="B199" i="35"/>
  <c r="AL199" i="35" s="1"/>
  <c r="G47" i="35"/>
  <c r="AQ47" i="35" s="1"/>
  <c r="G47" i="36"/>
  <c r="AQ47" i="36" s="1"/>
  <c r="H23" i="36"/>
  <c r="AR23" i="36" s="1"/>
  <c r="H23" i="35"/>
  <c r="G49" i="36"/>
  <c r="AQ49" i="36" s="1"/>
  <c r="G49" i="35"/>
  <c r="AQ49" i="35" s="1"/>
  <c r="G42" i="35"/>
  <c r="AQ42" i="35" s="1"/>
  <c r="G42" i="36"/>
  <c r="AQ42" i="36" s="1"/>
  <c r="J42" i="36"/>
  <c r="AT42" i="36" s="1"/>
  <c r="J42" i="35"/>
  <c r="AT42" i="35" s="1"/>
  <c r="F17" i="36"/>
  <c r="AP17" i="36" s="1"/>
  <c r="F17" i="35"/>
  <c r="M255" i="35"/>
  <c r="M255" i="36"/>
  <c r="L229" i="36"/>
  <c r="L229" i="35"/>
  <c r="N229" i="35"/>
  <c r="G39" i="35"/>
  <c r="AQ39" i="35" s="1"/>
  <c r="G39" i="36"/>
  <c r="AQ39" i="36" s="1"/>
  <c r="B186" i="36"/>
  <c r="B186" i="35"/>
  <c r="AL186" i="35" s="1"/>
  <c r="L156" i="36"/>
  <c r="L156" i="35"/>
  <c r="G26" i="36"/>
  <c r="AQ26" i="36" s="1"/>
  <c r="G26" i="35"/>
  <c r="O113" i="35"/>
  <c r="F21" i="36"/>
  <c r="AP21" i="36" s="1"/>
  <c r="F21" i="35"/>
  <c r="F40" i="35"/>
  <c r="AP40" i="35" s="1"/>
  <c r="F40" i="36"/>
  <c r="AP40" i="36" s="1"/>
  <c r="H40" i="35"/>
  <c r="AR40" i="35" s="1"/>
  <c r="H40" i="36"/>
  <c r="AR40" i="36" s="1"/>
  <c r="H244" i="35"/>
  <c r="H244" i="36"/>
  <c r="AR244" i="36" s="1"/>
  <c r="F47" i="36"/>
  <c r="AP47" i="36" s="1"/>
  <c r="F47" i="35"/>
  <c r="AP47" i="35" s="1"/>
  <c r="H21" i="36"/>
  <c r="AR21" i="36" s="1"/>
  <c r="H21" i="35"/>
  <c r="R233" i="35"/>
  <c r="B87" i="36"/>
  <c r="B87" i="35"/>
  <c r="AL87" i="35" s="1"/>
  <c r="B43" i="36"/>
  <c r="B43" i="35"/>
  <c r="M246" i="30"/>
  <c r="O246" i="30"/>
  <c r="R246" i="30"/>
  <c r="N246" i="30"/>
  <c r="P246" i="30"/>
  <c r="S246" i="30"/>
  <c r="L246" i="30"/>
  <c r="Q246" i="30"/>
  <c r="O205" i="36"/>
  <c r="O205" i="35"/>
  <c r="F44" i="36"/>
  <c r="AP44" i="36" s="1"/>
  <c r="F44" i="35"/>
  <c r="AP44" i="35" s="1"/>
  <c r="D26" i="36"/>
  <c r="AN26" i="36" s="1"/>
  <c r="D26" i="35"/>
  <c r="F244" i="36"/>
  <c r="AP244" i="36" s="1"/>
  <c r="F244" i="35"/>
  <c r="D37" i="35"/>
  <c r="AN37" i="35" s="1"/>
  <c r="D37" i="36"/>
  <c r="I37" i="36"/>
  <c r="AS37" i="36" s="1"/>
  <c r="I37" i="35"/>
  <c r="AS37" i="35" s="1"/>
  <c r="L72" i="35"/>
  <c r="M138" i="30"/>
  <c r="P138" i="30"/>
  <c r="Q138" i="30"/>
  <c r="O138" i="30"/>
  <c r="R138" i="30"/>
  <c r="L138" i="30"/>
  <c r="N138" i="30"/>
  <c r="S138" i="30"/>
  <c r="G45" i="35"/>
  <c r="AQ45" i="35" s="1"/>
  <c r="G45" i="36"/>
  <c r="AQ45" i="36" s="1"/>
  <c r="B135" i="35"/>
  <c r="AL135" i="35" s="1"/>
  <c r="B135" i="36"/>
  <c r="E22" i="36"/>
  <c r="AO22" i="36" s="1"/>
  <c r="E22" i="35"/>
  <c r="C23" i="35"/>
  <c r="C23" i="36"/>
  <c r="E20" i="35"/>
  <c r="E20" i="36"/>
  <c r="AO20" i="36" s="1"/>
  <c r="D49" i="36"/>
  <c r="AN49" i="36" s="1"/>
  <c r="D49" i="35"/>
  <c r="AN49" i="35" s="1"/>
  <c r="F39" i="36"/>
  <c r="AP39" i="36" s="1"/>
  <c r="F39" i="35"/>
  <c r="AP39" i="35" s="1"/>
  <c r="S232" i="36"/>
  <c r="O232" i="36"/>
  <c r="O232" i="35"/>
  <c r="C40" i="36"/>
  <c r="C40" i="35"/>
  <c r="Q232" i="35"/>
  <c r="B25" i="36"/>
  <c r="B25" i="35"/>
  <c r="R201" i="36"/>
  <c r="B112" i="36"/>
  <c r="B112" i="35"/>
  <c r="AL112" i="35" s="1"/>
  <c r="D129" i="35"/>
  <c r="AN129" i="35" s="1"/>
  <c r="D129" i="36"/>
  <c r="G46" i="36"/>
  <c r="AQ46" i="36" s="1"/>
  <c r="G46" i="35"/>
  <c r="AQ46" i="35" s="1"/>
  <c r="C15" i="35"/>
  <c r="C15" i="36"/>
  <c r="O225" i="35"/>
  <c r="O225" i="36"/>
  <c r="J25" i="36"/>
  <c r="AT25" i="36" s="1"/>
  <c r="J25" i="35"/>
  <c r="J278" i="35" s="1"/>
  <c r="AT278" i="35" s="1"/>
  <c r="I42" i="35"/>
  <c r="AS42" i="35" s="1"/>
  <c r="I42" i="36"/>
  <c r="AS42" i="36" s="1"/>
  <c r="D20" i="35"/>
  <c r="D20" i="36"/>
  <c r="AN20" i="36" s="1"/>
  <c r="F38" i="36"/>
  <c r="AP38" i="36" s="1"/>
  <c r="F38" i="35"/>
  <c r="AP38" i="35" s="1"/>
  <c r="B42" i="36"/>
  <c r="B42" i="35"/>
  <c r="G40" i="36"/>
  <c r="AQ40" i="36" s="1"/>
  <c r="G40" i="35"/>
  <c r="AQ40" i="35" s="1"/>
  <c r="D21" i="35"/>
  <c r="D21" i="36"/>
  <c r="AN21" i="36" s="1"/>
  <c r="B47" i="35"/>
  <c r="B47" i="36"/>
  <c r="Q226" i="36"/>
  <c r="Q140" i="36"/>
  <c r="Q140" i="35"/>
  <c r="M202" i="35"/>
  <c r="M202" i="36"/>
  <c r="O250" i="36"/>
  <c r="O250" i="35"/>
  <c r="B207" i="36"/>
  <c r="B207" i="35"/>
  <c r="AL207" i="35" s="1"/>
  <c r="R228" i="36"/>
  <c r="C16" i="36"/>
  <c r="AM16" i="36" s="1"/>
  <c r="C16" i="35"/>
  <c r="H129" i="36"/>
  <c r="H129" i="35"/>
  <c r="AR129" i="35" s="1"/>
  <c r="R14" i="35"/>
  <c r="F26" i="36"/>
  <c r="AP26" i="36" s="1"/>
  <c r="F26" i="35"/>
  <c r="B231" i="36"/>
  <c r="B231" i="35"/>
  <c r="AL231" i="35" s="1"/>
  <c r="G19" i="36"/>
  <c r="AQ19" i="36" s="1"/>
  <c r="G19" i="35"/>
  <c r="D44" i="35"/>
  <c r="AN44" i="35" s="1"/>
  <c r="D44" i="36"/>
  <c r="AN44" i="36" s="1"/>
  <c r="K94" i="36"/>
  <c r="E43" i="35"/>
  <c r="AO43" i="35" s="1"/>
  <c r="E43" i="36"/>
  <c r="AO43" i="36" s="1"/>
  <c r="G25" i="36"/>
  <c r="AQ25" i="36" s="1"/>
  <c r="G25" i="35"/>
  <c r="G278" i="35" s="1"/>
  <c r="AQ278" i="35" s="1"/>
  <c r="B139" i="36"/>
  <c r="B139" i="35"/>
  <c r="AL139" i="35" s="1"/>
  <c r="C244" i="36"/>
  <c r="AM244" i="36" s="1"/>
  <c r="C244" i="35"/>
  <c r="AM244" i="35" s="1"/>
  <c r="Q141" i="30"/>
  <c r="O141" i="30"/>
  <c r="N141" i="30"/>
  <c r="S141" i="30"/>
  <c r="R141" i="30"/>
  <c r="P141" i="30"/>
  <c r="M141" i="30"/>
  <c r="L141" i="30"/>
  <c r="P131" i="30"/>
  <c r="R131" i="30"/>
  <c r="M131" i="30"/>
  <c r="Q131" i="30"/>
  <c r="S131" i="30"/>
  <c r="L131" i="30"/>
  <c r="N131" i="30"/>
  <c r="O131" i="30"/>
  <c r="E42" i="36"/>
  <c r="AO42" i="36" s="1"/>
  <c r="E42" i="35"/>
  <c r="AO42" i="35" s="1"/>
  <c r="I21" i="36"/>
  <c r="AS21" i="36" s="1"/>
  <c r="I21" i="35"/>
  <c r="Q206" i="30"/>
  <c r="Q206" i="35" s="1"/>
  <c r="N206" i="30"/>
  <c r="O206" i="30"/>
  <c r="R206" i="30"/>
  <c r="R206" i="35" s="1"/>
  <c r="S206" i="30"/>
  <c r="S206" i="35" s="1"/>
  <c r="L206" i="30"/>
  <c r="P206" i="30"/>
  <c r="M206" i="30"/>
  <c r="M199" i="30"/>
  <c r="P199" i="30"/>
  <c r="Q199" i="30"/>
  <c r="Q199" i="35" s="1"/>
  <c r="N199" i="30"/>
  <c r="S199" i="30"/>
  <c r="S199" i="35" s="1"/>
  <c r="R199" i="30"/>
  <c r="R199" i="35" s="1"/>
  <c r="L199" i="30"/>
  <c r="O199" i="30"/>
  <c r="F49" i="36"/>
  <c r="AP49" i="36" s="1"/>
  <c r="F49" i="35"/>
  <c r="AP49" i="35" s="1"/>
  <c r="H47" i="35"/>
  <c r="AR47" i="35" s="1"/>
  <c r="H47" i="36"/>
  <c r="AR47" i="36" s="1"/>
  <c r="K60" i="35"/>
  <c r="K60" i="36"/>
  <c r="B107" i="36"/>
  <c r="B107" i="35"/>
  <c r="AL107" i="35" s="1"/>
  <c r="P229" i="35"/>
  <c r="P229" i="36"/>
  <c r="Q229" i="36"/>
  <c r="Q229" i="35"/>
  <c r="N113" i="36"/>
  <c r="J47" i="35"/>
  <c r="AT47" i="35" s="1"/>
  <c r="J47" i="36"/>
  <c r="AT47" i="36" s="1"/>
  <c r="H15" i="36"/>
  <c r="AR15" i="36" s="1"/>
  <c r="H15" i="35"/>
  <c r="Q249" i="30"/>
  <c r="O249" i="30"/>
  <c r="R249" i="30"/>
  <c r="S249" i="30"/>
  <c r="M249" i="30"/>
  <c r="N249" i="30"/>
  <c r="P249" i="30"/>
  <c r="L249" i="30"/>
  <c r="F37" i="36"/>
  <c r="AP37" i="36" s="1"/>
  <c r="F37" i="35"/>
  <c r="AP37" i="35" s="1"/>
  <c r="H17" i="36"/>
  <c r="AR17" i="36" s="1"/>
  <c r="H17" i="35"/>
  <c r="J21" i="36"/>
  <c r="AT21" i="36" s="1"/>
  <c r="J21" i="35"/>
  <c r="B187" i="36"/>
  <c r="B187" i="35"/>
  <c r="AL187" i="35" s="1"/>
  <c r="F25" i="36"/>
  <c r="AP25" i="36" s="1"/>
  <c r="F25" i="35"/>
  <c r="B129" i="36"/>
  <c r="B129" i="35"/>
  <c r="AL129" i="35" s="1"/>
  <c r="B49" i="36"/>
  <c r="B49" i="35"/>
  <c r="I49" i="36"/>
  <c r="AS49" i="36" s="1"/>
  <c r="I49" i="35"/>
  <c r="AS49" i="35" s="1"/>
  <c r="R137" i="36"/>
  <c r="R137" i="35"/>
  <c r="H42" i="35"/>
  <c r="AR42" i="35" s="1"/>
  <c r="H42" i="36"/>
  <c r="AR42" i="36" s="1"/>
  <c r="J16" i="35"/>
  <c r="J16" i="36"/>
  <c r="AT16" i="36" s="1"/>
  <c r="I129" i="36"/>
  <c r="I129" i="35"/>
  <c r="AS129" i="35" s="1"/>
  <c r="H26" i="36"/>
  <c r="AR26" i="36" s="1"/>
  <c r="H26" i="35"/>
  <c r="D42" i="35"/>
  <c r="AN42" i="35" s="1"/>
  <c r="D42" i="36"/>
  <c r="AN42" i="36" s="1"/>
  <c r="K114" i="36"/>
  <c r="C38" i="36"/>
  <c r="AM38" i="36" s="1"/>
  <c r="C38" i="35"/>
  <c r="AM38" i="35" s="1"/>
  <c r="H44" i="36"/>
  <c r="AR44" i="36" s="1"/>
  <c r="H44" i="35"/>
  <c r="AR44" i="35" s="1"/>
  <c r="D40" i="36"/>
  <c r="AN40" i="36" s="1"/>
  <c r="D40" i="35"/>
  <c r="AN40" i="35" s="1"/>
  <c r="M135" i="30"/>
  <c r="Q135" i="30"/>
  <c r="O135" i="30"/>
  <c r="P135" i="30"/>
  <c r="R135" i="30"/>
  <c r="L135" i="30"/>
  <c r="N135" i="30"/>
  <c r="S135" i="30"/>
  <c r="B230" i="36"/>
  <c r="B230" i="35"/>
  <c r="AL230" i="35" s="1"/>
  <c r="J24" i="35"/>
  <c r="J24" i="36"/>
  <c r="AT24" i="36" s="1"/>
  <c r="L247" i="30"/>
  <c r="S247" i="30"/>
  <c r="O247" i="30"/>
  <c r="N247" i="30"/>
  <c r="P247" i="30"/>
  <c r="Q247" i="30"/>
  <c r="M247" i="30"/>
  <c r="R247" i="30"/>
  <c r="AL139" i="36" l="1"/>
  <c r="H125" i="36"/>
  <c r="AR129" i="36"/>
  <c r="AL42" i="36"/>
  <c r="AM40" i="36"/>
  <c r="AL43" i="36"/>
  <c r="AL111" i="36"/>
  <c r="AL210" i="36"/>
  <c r="AL89" i="36"/>
  <c r="AL209" i="36"/>
  <c r="AL161" i="36"/>
  <c r="AM39" i="35"/>
  <c r="AL153" i="36"/>
  <c r="AL117" i="36"/>
  <c r="H217" i="35"/>
  <c r="I26" i="11" s="1"/>
  <c r="AR222" i="35"/>
  <c r="AL44" i="36"/>
  <c r="AM24" i="36"/>
  <c r="AU140" i="36"/>
  <c r="BE140" i="36"/>
  <c r="AZ140" i="36"/>
  <c r="BF140" i="36"/>
  <c r="BA140" i="36"/>
  <c r="AV140" i="36"/>
  <c r="BB140" i="36"/>
  <c r="AW140" i="36"/>
  <c r="BC140" i="36"/>
  <c r="BD140" i="36"/>
  <c r="AY140" i="36"/>
  <c r="AX140" i="36"/>
  <c r="AU202" i="36"/>
  <c r="BA202" i="36"/>
  <c r="BD202" i="36"/>
  <c r="BC202" i="36"/>
  <c r="AV202" i="36"/>
  <c r="BB202" i="36"/>
  <c r="AY202" i="36"/>
  <c r="BE202" i="36"/>
  <c r="AX202" i="36"/>
  <c r="BF202" i="36"/>
  <c r="AZ202" i="36"/>
  <c r="AW202" i="36"/>
  <c r="AN70" i="36"/>
  <c r="D148" i="36"/>
  <c r="E68" i="11" s="1"/>
  <c r="AN152" i="36"/>
  <c r="D148" i="35"/>
  <c r="E23" i="11" s="1"/>
  <c r="AN152" i="35"/>
  <c r="AL162" i="36"/>
  <c r="AU109" i="36"/>
  <c r="BC109" i="36"/>
  <c r="AX109" i="36"/>
  <c r="AW109" i="36"/>
  <c r="AY109" i="36"/>
  <c r="AV109" i="36"/>
  <c r="BF109" i="36"/>
  <c r="BE109" i="36"/>
  <c r="BD109" i="36"/>
  <c r="BB109" i="36"/>
  <c r="BA109" i="36"/>
  <c r="AZ109" i="36"/>
  <c r="AL95" i="36"/>
  <c r="AN65" i="36"/>
  <c r="AL48" i="35"/>
  <c r="AN71" i="36"/>
  <c r="AW256" i="36"/>
  <c r="BC256" i="36"/>
  <c r="BF63" i="36"/>
  <c r="AX64" i="36"/>
  <c r="AZ64" i="36"/>
  <c r="BE64" i="36"/>
  <c r="AV229" i="36"/>
  <c r="BB229" i="36"/>
  <c r="BC229" i="36"/>
  <c r="AL230" i="36"/>
  <c r="I125" i="36"/>
  <c r="AS129" i="36"/>
  <c r="AL129" i="36"/>
  <c r="AU94" i="36"/>
  <c r="BC94" i="36"/>
  <c r="AX94" i="36"/>
  <c r="AW94" i="36"/>
  <c r="AY94" i="36"/>
  <c r="AV94" i="36"/>
  <c r="BF94" i="36"/>
  <c r="BE94" i="36"/>
  <c r="BD94" i="36"/>
  <c r="BB94" i="36"/>
  <c r="BA94" i="36"/>
  <c r="AZ94" i="36"/>
  <c r="AL207" i="36"/>
  <c r="AL47" i="36"/>
  <c r="AN37" i="36"/>
  <c r="AL206" i="36"/>
  <c r="C125" i="36"/>
  <c r="AM129" i="36"/>
  <c r="AL227" i="36"/>
  <c r="AU67" i="36"/>
  <c r="BB67" i="36"/>
  <c r="BD67" i="36"/>
  <c r="BC67" i="36"/>
  <c r="AX67" i="36"/>
  <c r="AZ67" i="36"/>
  <c r="BA67" i="36"/>
  <c r="AV67" i="36"/>
  <c r="AY67" i="36"/>
  <c r="BF67" i="36"/>
  <c r="BE67" i="36"/>
  <c r="AW67" i="36"/>
  <c r="J125" i="36"/>
  <c r="AT129" i="36"/>
  <c r="AL133" i="36"/>
  <c r="G148" i="36"/>
  <c r="H68" i="11" s="1"/>
  <c r="AQ152" i="36"/>
  <c r="AU208" i="36"/>
  <c r="BE208" i="36"/>
  <c r="AX208" i="36"/>
  <c r="BF208" i="36"/>
  <c r="BA208" i="36"/>
  <c r="BB208" i="36"/>
  <c r="BD208" i="36"/>
  <c r="AW208" i="36"/>
  <c r="AV208" i="36"/>
  <c r="AZ208" i="36"/>
  <c r="BC208" i="36"/>
  <c r="AY208" i="36"/>
  <c r="AU137" i="36"/>
  <c r="AZ137" i="36"/>
  <c r="BF137" i="36"/>
  <c r="BE137" i="36"/>
  <c r="BC137" i="36"/>
  <c r="AX137" i="36"/>
  <c r="AW137" i="36"/>
  <c r="AL41" i="35"/>
  <c r="AL157" i="36"/>
  <c r="AY250" i="36"/>
  <c r="BD256" i="36"/>
  <c r="BB64" i="36"/>
  <c r="AY64" i="36"/>
  <c r="BD64" i="36"/>
  <c r="AZ229" i="36"/>
  <c r="BF229" i="36"/>
  <c r="AX229" i="36"/>
  <c r="BA137" i="36"/>
  <c r="AV137" i="36"/>
  <c r="AL49" i="35"/>
  <c r="AL107" i="36"/>
  <c r="AL47" i="35"/>
  <c r="AL112" i="36"/>
  <c r="AM23" i="36"/>
  <c r="AL135" i="36"/>
  <c r="AL87" i="36"/>
  <c r="AL84" i="36"/>
  <c r="B269" i="35"/>
  <c r="AL269" i="35" s="1"/>
  <c r="AL93" i="36"/>
  <c r="AL38" i="35"/>
  <c r="AL45" i="35"/>
  <c r="I217" i="35"/>
  <c r="J26" i="11" s="1"/>
  <c r="AS222" i="35"/>
  <c r="AU63" i="36"/>
  <c r="AW63" i="36"/>
  <c r="BB63" i="36"/>
  <c r="AY63" i="36"/>
  <c r="AX63" i="36"/>
  <c r="BD63" i="36"/>
  <c r="AV63" i="36"/>
  <c r="BC63" i="36"/>
  <c r="BA63" i="36"/>
  <c r="AL203" i="36"/>
  <c r="AL141" i="36"/>
  <c r="AT156" i="36"/>
  <c r="G148" i="35"/>
  <c r="H23" i="11" s="1"/>
  <c r="AQ152" i="35"/>
  <c r="AL46" i="36"/>
  <c r="AL48" i="36"/>
  <c r="AU201" i="36"/>
  <c r="BD201" i="36"/>
  <c r="BA201" i="36"/>
  <c r="AZ201" i="36"/>
  <c r="BE201" i="36"/>
  <c r="BB201" i="36"/>
  <c r="AV201" i="36"/>
  <c r="AY201" i="36"/>
  <c r="AX201" i="36"/>
  <c r="BF201" i="36"/>
  <c r="BC201" i="36"/>
  <c r="AW201" i="36"/>
  <c r="AL41" i="36"/>
  <c r="AL46" i="35"/>
  <c r="AN69" i="36"/>
  <c r="BD250" i="36"/>
  <c r="AX256" i="36"/>
  <c r="AZ63" i="36"/>
  <c r="BC64" i="36"/>
  <c r="AW64" i="36"/>
  <c r="BA229" i="36"/>
  <c r="BD229" i="36"/>
  <c r="BD137" i="36"/>
  <c r="AU114" i="36"/>
  <c r="AY114" i="36"/>
  <c r="AV114" i="36"/>
  <c r="BF114" i="36"/>
  <c r="BE114" i="36"/>
  <c r="BD114" i="36"/>
  <c r="BB114" i="36"/>
  <c r="BA114" i="36"/>
  <c r="AZ114" i="36"/>
  <c r="BC114" i="36"/>
  <c r="AX114" i="36"/>
  <c r="AW114" i="36"/>
  <c r="AL49" i="36"/>
  <c r="AU60" i="36"/>
  <c r="BA60" i="36"/>
  <c r="AV60" i="36"/>
  <c r="AW60" i="36"/>
  <c r="BC60" i="36"/>
  <c r="AX60" i="36"/>
  <c r="BD60" i="36"/>
  <c r="AY60" i="36"/>
  <c r="BF60" i="36"/>
  <c r="BE60" i="36"/>
  <c r="AZ60" i="36"/>
  <c r="BB60" i="36"/>
  <c r="AL231" i="36"/>
  <c r="AL42" i="35"/>
  <c r="AM15" i="36"/>
  <c r="D125" i="36"/>
  <c r="AN129" i="36"/>
  <c r="AM40" i="35"/>
  <c r="AL43" i="35"/>
  <c r="AL199" i="36"/>
  <c r="AM26" i="36"/>
  <c r="AY26" i="36"/>
  <c r="AW26" i="36"/>
  <c r="BB26" i="36"/>
  <c r="BC26" i="36"/>
  <c r="BA26" i="36"/>
  <c r="AV26" i="36"/>
  <c r="AZ26" i="36"/>
  <c r="BE26" i="36"/>
  <c r="BF26" i="36"/>
  <c r="BD26" i="36"/>
  <c r="AX26" i="36"/>
  <c r="AM39" i="36"/>
  <c r="AQ222" i="36"/>
  <c r="G125" i="36"/>
  <c r="AQ129" i="36"/>
  <c r="AL38" i="36"/>
  <c r="AL45" i="36"/>
  <c r="AL155" i="36"/>
  <c r="AL44" i="35"/>
  <c r="AL158" i="36"/>
  <c r="C277" i="35"/>
  <c r="AM277" i="35" s="1"/>
  <c r="AU221" i="36"/>
  <c r="BC221" i="36"/>
  <c r="AV221" i="36"/>
  <c r="BB221" i="36"/>
  <c r="AY221" i="36"/>
  <c r="BE221" i="36"/>
  <c r="AX221" i="36"/>
  <c r="BF221" i="36"/>
  <c r="AZ221" i="36"/>
  <c r="AW221" i="36"/>
  <c r="BA221" i="36"/>
  <c r="BD221" i="36"/>
  <c r="AU205" i="36"/>
  <c r="AV205" i="36"/>
  <c r="BF205" i="36"/>
  <c r="AY205" i="36"/>
  <c r="BB205" i="36"/>
  <c r="BA205" i="36"/>
  <c r="AX205" i="36"/>
  <c r="BD205" i="36"/>
  <c r="AW205" i="36"/>
  <c r="BE205" i="36"/>
  <c r="AZ205" i="36"/>
  <c r="BC205" i="36"/>
  <c r="AN66" i="36"/>
  <c r="AU110" i="36"/>
  <c r="BC110" i="36"/>
  <c r="BA110" i="36"/>
  <c r="AZ110" i="36"/>
  <c r="AY110" i="36"/>
  <c r="AW110" i="36"/>
  <c r="AX110" i="36"/>
  <c r="BF110" i="36"/>
  <c r="BB110" i="36"/>
  <c r="AV110" i="36"/>
  <c r="BE110" i="36"/>
  <c r="BD110" i="36"/>
  <c r="AN68" i="36"/>
  <c r="AP232" i="36"/>
  <c r="AL164" i="36"/>
  <c r="AL160" i="36"/>
  <c r="AV14" i="35"/>
  <c r="BA14" i="35"/>
  <c r="BF14" i="35"/>
  <c r="AZ14" i="35"/>
  <c r="BE14" i="35"/>
  <c r="AY14" i="35"/>
  <c r="BD14" i="35"/>
  <c r="AX14" i="35"/>
  <c r="BC14" i="35"/>
  <c r="AW14" i="35"/>
  <c r="BB14" i="35"/>
  <c r="AW19" i="35"/>
  <c r="BA19" i="35"/>
  <c r="BE19" i="35"/>
  <c r="AV19" i="35"/>
  <c r="AX19" i="35"/>
  <c r="BB19" i="35"/>
  <c r="BF19" i="35"/>
  <c r="AY19" i="35"/>
  <c r="BC19" i="35"/>
  <c r="AZ19" i="35"/>
  <c r="BD19" i="35"/>
  <c r="AY256" i="36"/>
  <c r="BF64" i="36"/>
  <c r="AV64" i="36"/>
  <c r="BA64" i="36"/>
  <c r="BE229" i="36"/>
  <c r="AW229" i="36"/>
  <c r="AY229" i="36"/>
  <c r="BB137" i="36"/>
  <c r="AL255" i="36"/>
  <c r="AL245" i="36"/>
  <c r="G240" i="35"/>
  <c r="H27" i="11" s="1"/>
  <c r="AQ244" i="35"/>
  <c r="J240" i="35"/>
  <c r="K27" i="11" s="1"/>
  <c r="AT244" i="35"/>
  <c r="BC250" i="36"/>
  <c r="AW250" i="36"/>
  <c r="AX250" i="36"/>
  <c r="BA256" i="36"/>
  <c r="BB256" i="36"/>
  <c r="AV256" i="36"/>
  <c r="AL248" i="36"/>
  <c r="AL247" i="36"/>
  <c r="I240" i="35"/>
  <c r="J27" i="11" s="1"/>
  <c r="AS244" i="35"/>
  <c r="F240" i="35"/>
  <c r="G27" i="11" s="1"/>
  <c r="AP244" i="35"/>
  <c r="D240" i="35"/>
  <c r="E27" i="11" s="1"/>
  <c r="AN244" i="35"/>
  <c r="AV250" i="36"/>
  <c r="BA250" i="36"/>
  <c r="BB250" i="36"/>
  <c r="BE256" i="36"/>
  <c r="BF256" i="36"/>
  <c r="AZ256" i="36"/>
  <c r="H240" i="35"/>
  <c r="I27" i="11" s="1"/>
  <c r="AR244" i="35"/>
  <c r="AL252" i="36"/>
  <c r="E240" i="35"/>
  <c r="F27" i="11" s="1"/>
  <c r="AO244" i="35"/>
  <c r="AL253" i="36"/>
  <c r="AZ250" i="36"/>
  <c r="BE250" i="36"/>
  <c r="BF250" i="36"/>
  <c r="AL179" i="36"/>
  <c r="AL185" i="36"/>
  <c r="AL186" i="36"/>
  <c r="AL176" i="36"/>
  <c r="AL181" i="36"/>
  <c r="AL187" i="36"/>
  <c r="BC251" i="35"/>
  <c r="AY251" i="35"/>
  <c r="AU251" i="35"/>
  <c r="BF251" i="35"/>
  <c r="BB251" i="35"/>
  <c r="AX251" i="35"/>
  <c r="BE251" i="35"/>
  <c r="BA251" i="35"/>
  <c r="AW251" i="35"/>
  <c r="BD251" i="35"/>
  <c r="AZ251" i="35"/>
  <c r="AV251" i="35"/>
  <c r="BD254" i="35"/>
  <c r="AZ254" i="35"/>
  <c r="AV254" i="35"/>
  <c r="BC254" i="35"/>
  <c r="AY254" i="35"/>
  <c r="AU254" i="35"/>
  <c r="BF254" i="35"/>
  <c r="BB254" i="35"/>
  <c r="AX254" i="35"/>
  <c r="BE254" i="35"/>
  <c r="BA254" i="35"/>
  <c r="AW254" i="35"/>
  <c r="BC255" i="35"/>
  <c r="AY255" i="35"/>
  <c r="AU255" i="35"/>
  <c r="BF255" i="35"/>
  <c r="BB255" i="35"/>
  <c r="AX255" i="35"/>
  <c r="BE255" i="35"/>
  <c r="BA255" i="35"/>
  <c r="AW255" i="35"/>
  <c r="BD255" i="35"/>
  <c r="AZ255" i="35"/>
  <c r="AV255" i="35"/>
  <c r="BC232" i="35"/>
  <c r="AY232" i="35"/>
  <c r="AU232" i="35"/>
  <c r="BF232" i="35"/>
  <c r="BB232" i="35"/>
  <c r="AX232" i="35"/>
  <c r="BD232" i="35"/>
  <c r="AV232" i="35"/>
  <c r="BA232" i="35"/>
  <c r="AZ232" i="35"/>
  <c r="AW232" i="35"/>
  <c r="BE232" i="35"/>
  <c r="BF229" i="35"/>
  <c r="BB229" i="35"/>
  <c r="AX229" i="35"/>
  <c r="BE229" i="35"/>
  <c r="BA229" i="35"/>
  <c r="AW229" i="35"/>
  <c r="BD229" i="35"/>
  <c r="AV229" i="35"/>
  <c r="BC229" i="35"/>
  <c r="AU229" i="35"/>
  <c r="AZ229" i="35"/>
  <c r="AY229" i="35"/>
  <c r="BE164" i="35"/>
  <c r="BA164" i="35"/>
  <c r="AW164" i="35"/>
  <c r="AU164" i="35"/>
  <c r="BD164" i="35"/>
  <c r="AZ164" i="35"/>
  <c r="AV164" i="35"/>
  <c r="BC164" i="35"/>
  <c r="BF164" i="35"/>
  <c r="BB164" i="35"/>
  <c r="AX164" i="35"/>
  <c r="AY164" i="35"/>
  <c r="BE156" i="35"/>
  <c r="BA156" i="35"/>
  <c r="AW156" i="35"/>
  <c r="AY156" i="35"/>
  <c r="BD156" i="35"/>
  <c r="AZ156" i="35"/>
  <c r="AV156" i="35"/>
  <c r="AU156" i="35"/>
  <c r="BF156" i="35"/>
  <c r="BB156" i="35"/>
  <c r="AX156" i="35"/>
  <c r="BC156" i="35"/>
  <c r="BF132" i="35"/>
  <c r="BB132" i="35"/>
  <c r="AX132" i="35"/>
  <c r="BE132" i="35"/>
  <c r="BA132" i="35"/>
  <c r="AW132" i="35"/>
  <c r="BD132" i="35"/>
  <c r="AZ132" i="35"/>
  <c r="AV132" i="35"/>
  <c r="BC132" i="35"/>
  <c r="AY132" i="35"/>
  <c r="AU132" i="35"/>
  <c r="BD114" i="35"/>
  <c r="AZ114" i="35"/>
  <c r="AV114" i="35"/>
  <c r="BE114" i="35"/>
  <c r="BC114" i="35"/>
  <c r="AY114" i="35"/>
  <c r="AU114" i="35"/>
  <c r="BA114" i="35"/>
  <c r="BF114" i="35"/>
  <c r="BB114" i="35"/>
  <c r="AX114" i="35"/>
  <c r="AW114" i="35"/>
  <c r="BE72" i="35"/>
  <c r="BA72" i="35"/>
  <c r="AW72" i="35"/>
  <c r="BD72" i="35"/>
  <c r="AZ72" i="35"/>
  <c r="AV72" i="35"/>
  <c r="BC72" i="35"/>
  <c r="AY72" i="35"/>
  <c r="AU72" i="35"/>
  <c r="BF72" i="35"/>
  <c r="BB72" i="35"/>
  <c r="AX72" i="35"/>
  <c r="BF67" i="35"/>
  <c r="BB67" i="35"/>
  <c r="AX67" i="35"/>
  <c r="BE67" i="35"/>
  <c r="BA67" i="35"/>
  <c r="AW67" i="35"/>
  <c r="BD67" i="35"/>
  <c r="AZ67" i="35"/>
  <c r="AV67" i="35"/>
  <c r="BC67" i="35"/>
  <c r="AY67" i="35"/>
  <c r="AU67" i="35"/>
  <c r="BE60" i="35"/>
  <c r="BA60" i="35"/>
  <c r="AW60" i="35"/>
  <c r="BD60" i="35"/>
  <c r="AZ60" i="35"/>
  <c r="AV60" i="35"/>
  <c r="BC60" i="35"/>
  <c r="AY60" i="35"/>
  <c r="AU60" i="35"/>
  <c r="BF60" i="35"/>
  <c r="BB60" i="35"/>
  <c r="AX60" i="35"/>
  <c r="BE64" i="35"/>
  <c r="BA64" i="35"/>
  <c r="AW64" i="35"/>
  <c r="BD64" i="35"/>
  <c r="AZ64" i="35"/>
  <c r="AV64" i="35"/>
  <c r="BC64" i="35"/>
  <c r="AY64" i="35"/>
  <c r="AU64" i="35"/>
  <c r="BF64" i="35"/>
  <c r="BB64" i="35"/>
  <c r="AX64" i="35"/>
  <c r="BF63" i="35"/>
  <c r="BB63" i="35"/>
  <c r="AX63" i="35"/>
  <c r="BE63" i="35"/>
  <c r="BA63" i="35"/>
  <c r="AW63" i="35"/>
  <c r="BD63" i="35"/>
  <c r="AZ63" i="35"/>
  <c r="AV63" i="35"/>
  <c r="BC63" i="35"/>
  <c r="AY63" i="35"/>
  <c r="AU63" i="35"/>
  <c r="U256" i="35"/>
  <c r="L60" i="36"/>
  <c r="K256" i="35"/>
  <c r="M60" i="30"/>
  <c r="M57" i="30" s="1"/>
  <c r="L60" i="35"/>
  <c r="V241" i="30"/>
  <c r="C269" i="35"/>
  <c r="AM269" i="35" s="1"/>
  <c r="F273" i="35"/>
  <c r="AP273" i="35" s="1"/>
  <c r="I270" i="35"/>
  <c r="AS270" i="35" s="1"/>
  <c r="U241" i="30"/>
  <c r="AW11" i="30"/>
  <c r="T241" i="30"/>
  <c r="K125" i="30"/>
  <c r="R126" i="30"/>
  <c r="K244" i="35"/>
  <c r="K240" i="30"/>
  <c r="P244" i="35"/>
  <c r="P241" i="30"/>
  <c r="N241" i="30"/>
  <c r="O241" i="30"/>
  <c r="U126" i="30"/>
  <c r="O149" i="30"/>
  <c r="U149" i="30"/>
  <c r="P149" i="30"/>
  <c r="O195" i="30"/>
  <c r="N198" i="35"/>
  <c r="N195" i="30"/>
  <c r="R198" i="35"/>
  <c r="R195" i="35" s="1"/>
  <c r="S25" i="11" s="1"/>
  <c r="R195" i="30"/>
  <c r="N175" i="36"/>
  <c r="N172" i="30"/>
  <c r="Q195" i="30"/>
  <c r="O126" i="30"/>
  <c r="L126" i="30"/>
  <c r="S241" i="30"/>
  <c r="Q241" i="30"/>
  <c r="M241" i="30"/>
  <c r="V198" i="35"/>
  <c r="V195" i="35" s="1"/>
  <c r="W25" i="11" s="1"/>
  <c r="V195" i="30"/>
  <c r="V149" i="30"/>
  <c r="Q149" i="30"/>
  <c r="L149" i="30"/>
  <c r="P195" i="30"/>
  <c r="Q172" i="30"/>
  <c r="S126" i="30"/>
  <c r="M126" i="30"/>
  <c r="N126" i="30"/>
  <c r="L244" i="36"/>
  <c r="L241" i="30"/>
  <c r="U198" i="35"/>
  <c r="U195" i="30"/>
  <c r="V126" i="30"/>
  <c r="K148" i="30"/>
  <c r="R149" i="30"/>
  <c r="M152" i="36"/>
  <c r="M149" i="30"/>
  <c r="L195" i="30"/>
  <c r="S198" i="35"/>
  <c r="S195" i="35" s="1"/>
  <c r="T25" i="11" s="1"/>
  <c r="S195" i="30"/>
  <c r="T175" i="30"/>
  <c r="T175" i="36" s="1"/>
  <c r="S172" i="30"/>
  <c r="O172" i="30"/>
  <c r="Q126" i="30"/>
  <c r="P126" i="30"/>
  <c r="R241" i="30"/>
  <c r="K171" i="30"/>
  <c r="T198" i="35"/>
  <c r="T195" i="35" s="1"/>
  <c r="U25" i="11" s="1"/>
  <c r="T195" i="30"/>
  <c r="T126" i="30"/>
  <c r="S152" i="36"/>
  <c r="S149" i="30"/>
  <c r="N149" i="30"/>
  <c r="T149" i="30"/>
  <c r="K194" i="30"/>
  <c r="M198" i="35"/>
  <c r="M195" i="30"/>
  <c r="R175" i="35"/>
  <c r="R172" i="30"/>
  <c r="P172" i="30"/>
  <c r="BF11" i="30"/>
  <c r="BB11" i="30"/>
  <c r="AV11" i="30"/>
  <c r="BE11" i="30"/>
  <c r="AX11" i="30"/>
  <c r="AZ11" i="30"/>
  <c r="BD11" i="30"/>
  <c r="BA11" i="30"/>
  <c r="BC11" i="30"/>
  <c r="AY11" i="30"/>
  <c r="V103" i="34"/>
  <c r="U11" i="34"/>
  <c r="B102" i="36"/>
  <c r="C66" i="11" s="1"/>
  <c r="B125" i="36"/>
  <c r="C67" i="11" s="1"/>
  <c r="B171" i="35"/>
  <c r="C24" i="11" s="1"/>
  <c r="B217" i="35"/>
  <c r="C26" i="11" s="1"/>
  <c r="B148" i="35"/>
  <c r="C23" i="11" s="1"/>
  <c r="B171" i="36"/>
  <c r="C69" i="11" s="1"/>
  <c r="B148" i="36"/>
  <c r="C68" i="11" s="1"/>
  <c r="B33" i="35"/>
  <c r="C18" i="11" s="1"/>
  <c r="B194" i="35"/>
  <c r="C25" i="11" s="1"/>
  <c r="B240" i="35"/>
  <c r="C27" i="11" s="1"/>
  <c r="I10" i="35"/>
  <c r="J17" i="11" s="1"/>
  <c r="H10" i="35"/>
  <c r="I17" i="11" s="1"/>
  <c r="B194" i="36"/>
  <c r="C70" i="11" s="1"/>
  <c r="B79" i="36"/>
  <c r="C65" i="11" s="1"/>
  <c r="B217" i="36"/>
  <c r="C71" i="11" s="1"/>
  <c r="B240" i="36"/>
  <c r="C72" i="11" s="1"/>
  <c r="B102" i="35"/>
  <c r="C21" i="11" s="1"/>
  <c r="B79" i="35"/>
  <c r="C20" i="11" s="1"/>
  <c r="C240" i="36"/>
  <c r="D72" i="11" s="1"/>
  <c r="F240" i="36"/>
  <c r="G72" i="11" s="1"/>
  <c r="G240" i="36"/>
  <c r="H72" i="11" s="1"/>
  <c r="I240" i="36"/>
  <c r="J72" i="11" s="1"/>
  <c r="D56" i="36"/>
  <c r="E64" i="11" s="1"/>
  <c r="H217" i="36"/>
  <c r="I71" i="11" s="1"/>
  <c r="G217" i="36"/>
  <c r="H71" i="11" s="1"/>
  <c r="H240" i="36"/>
  <c r="I72" i="11" s="1"/>
  <c r="G171" i="36"/>
  <c r="H69" i="11" s="1"/>
  <c r="D171" i="36"/>
  <c r="E69" i="11" s="1"/>
  <c r="C171" i="36"/>
  <c r="D69" i="11" s="1"/>
  <c r="J240" i="36"/>
  <c r="K72" i="11" s="1"/>
  <c r="D240" i="36"/>
  <c r="E72" i="11" s="1"/>
  <c r="E240" i="36"/>
  <c r="F72" i="11" s="1"/>
  <c r="F217" i="36"/>
  <c r="G71" i="11" s="1"/>
  <c r="I217" i="36"/>
  <c r="J71" i="11" s="1"/>
  <c r="J148" i="36"/>
  <c r="K68" i="11" s="1"/>
  <c r="B267" i="35"/>
  <c r="AL267" i="35" s="1"/>
  <c r="B125" i="35"/>
  <c r="C22" i="11" s="1"/>
  <c r="G125" i="35"/>
  <c r="H22" i="11" s="1"/>
  <c r="J125" i="35"/>
  <c r="K22" i="11" s="1"/>
  <c r="U195" i="35"/>
  <c r="V25" i="11" s="1"/>
  <c r="F10" i="35"/>
  <c r="G17" i="11" s="1"/>
  <c r="E33" i="35"/>
  <c r="F18" i="11" s="1"/>
  <c r="B10" i="35"/>
  <c r="C17" i="11" s="1"/>
  <c r="F217" i="35"/>
  <c r="G26" i="11" s="1"/>
  <c r="I33" i="35"/>
  <c r="J18" i="11" s="1"/>
  <c r="G171" i="35"/>
  <c r="H24" i="11" s="1"/>
  <c r="J10" i="35"/>
  <c r="K17" i="11" s="1"/>
  <c r="D56" i="35"/>
  <c r="E19" i="11" s="1"/>
  <c r="J148" i="35"/>
  <c r="K23" i="11" s="1"/>
  <c r="H125" i="35"/>
  <c r="I22" i="11" s="1"/>
  <c r="D10" i="35"/>
  <c r="E17" i="11" s="1"/>
  <c r="F33" i="35"/>
  <c r="G18" i="11" s="1"/>
  <c r="C240" i="35"/>
  <c r="D27" i="11" s="1"/>
  <c r="D33" i="35"/>
  <c r="E18" i="11" s="1"/>
  <c r="J33" i="35"/>
  <c r="K18" i="11" s="1"/>
  <c r="G33" i="35"/>
  <c r="H18" i="11" s="1"/>
  <c r="E10" i="35"/>
  <c r="F17" i="11" s="1"/>
  <c r="AQ14" i="35"/>
  <c r="G10" i="35"/>
  <c r="H17" i="11" s="1"/>
  <c r="I125" i="35"/>
  <c r="J22" i="11" s="1"/>
  <c r="D125" i="35"/>
  <c r="E22" i="11" s="1"/>
  <c r="C125" i="35"/>
  <c r="D22" i="11" s="1"/>
  <c r="H33" i="35"/>
  <c r="I18" i="11" s="1"/>
  <c r="C10" i="35"/>
  <c r="D17" i="11" s="1"/>
  <c r="D171" i="35"/>
  <c r="E24" i="11" s="1"/>
  <c r="G217" i="35"/>
  <c r="H26" i="11" s="1"/>
  <c r="C171" i="35"/>
  <c r="D24" i="11" s="1"/>
  <c r="C33" i="35"/>
  <c r="D18" i="11" s="1"/>
  <c r="E275" i="35"/>
  <c r="AO275" i="35" s="1"/>
  <c r="S256" i="36"/>
  <c r="B33" i="36"/>
  <c r="C63" i="11" s="1"/>
  <c r="G33" i="36"/>
  <c r="H63" i="11" s="1"/>
  <c r="Q201" i="36"/>
  <c r="Q201" i="35"/>
  <c r="Q195" i="35" s="1"/>
  <c r="R25" i="11" s="1"/>
  <c r="AO14" i="36"/>
  <c r="E10" i="36"/>
  <c r="F62" i="11" s="1"/>
  <c r="I10" i="36"/>
  <c r="J62" i="11" s="1"/>
  <c r="F278" i="35"/>
  <c r="AP278" i="35" s="1"/>
  <c r="G279" i="35"/>
  <c r="AQ279" i="35" s="1"/>
  <c r="D269" i="35"/>
  <c r="AN269" i="35" s="1"/>
  <c r="J33" i="36"/>
  <c r="K63" i="11" s="1"/>
  <c r="H33" i="36"/>
  <c r="I63" i="11" s="1"/>
  <c r="AN14" i="36"/>
  <c r="D10" i="36"/>
  <c r="E62" i="11" s="1"/>
  <c r="AM14" i="36"/>
  <c r="C10" i="36"/>
  <c r="D62" i="11" s="1"/>
  <c r="AQ14" i="36"/>
  <c r="G10" i="36"/>
  <c r="H62" i="11" s="1"/>
  <c r="AT14" i="36"/>
  <c r="J10" i="36"/>
  <c r="K62" i="11" s="1"/>
  <c r="I33" i="36"/>
  <c r="J63" i="11" s="1"/>
  <c r="T163" i="36"/>
  <c r="D33" i="36"/>
  <c r="E63" i="11" s="1"/>
  <c r="F33" i="36"/>
  <c r="G63" i="11" s="1"/>
  <c r="AP14" i="36"/>
  <c r="F10" i="36"/>
  <c r="G62" i="11" s="1"/>
  <c r="H10" i="36"/>
  <c r="I62" i="11" s="1"/>
  <c r="C33" i="36"/>
  <c r="D63" i="11" s="1"/>
  <c r="E33" i="36"/>
  <c r="F63" i="11" s="1"/>
  <c r="E270" i="35"/>
  <c r="AO270" i="35" s="1"/>
  <c r="H276" i="35"/>
  <c r="AR276" i="35" s="1"/>
  <c r="I278" i="35"/>
  <c r="AS278" i="35" s="1"/>
  <c r="I274" i="35"/>
  <c r="AS274" i="35" s="1"/>
  <c r="H269" i="35"/>
  <c r="AR269" i="35" s="1"/>
  <c r="D270" i="35"/>
  <c r="AN270" i="35" s="1"/>
  <c r="D278" i="35"/>
  <c r="AN278" i="35" s="1"/>
  <c r="D277" i="35"/>
  <c r="AN277" i="35" s="1"/>
  <c r="C279" i="35"/>
  <c r="AM279" i="35" s="1"/>
  <c r="H270" i="35"/>
  <c r="AR270" i="35" s="1"/>
  <c r="D275" i="35"/>
  <c r="AN275" i="35" s="1"/>
  <c r="H268" i="35"/>
  <c r="AR268" i="35" s="1"/>
  <c r="F276" i="35"/>
  <c r="AP276" i="35" s="1"/>
  <c r="B273" i="35"/>
  <c r="AL273" i="35" s="1"/>
  <c r="B270" i="35"/>
  <c r="AL270" i="35" s="1"/>
  <c r="J269" i="35"/>
  <c r="AT269" i="35" s="1"/>
  <c r="C276" i="35"/>
  <c r="AM276" i="35" s="1"/>
  <c r="I269" i="35"/>
  <c r="AS269" i="35" s="1"/>
  <c r="V16" i="34"/>
  <c r="V16" i="36" s="1"/>
  <c r="V18" i="34"/>
  <c r="V18" i="35" s="1"/>
  <c r="V22" i="34"/>
  <c r="V22" i="36" s="1"/>
  <c r="G270" i="35"/>
  <c r="AQ270" i="35" s="1"/>
  <c r="B279" i="35"/>
  <c r="AL279" i="35" s="1"/>
  <c r="B277" i="35"/>
  <c r="AL277" i="35" s="1"/>
  <c r="H274" i="35"/>
  <c r="AR274" i="35" s="1"/>
  <c r="E277" i="35"/>
  <c r="AO277" i="35" s="1"/>
  <c r="J275" i="35"/>
  <c r="AT275" i="35" s="1"/>
  <c r="G274" i="35"/>
  <c r="AQ274" i="35" s="1"/>
  <c r="G268" i="35"/>
  <c r="AQ268" i="35" s="1"/>
  <c r="B268" i="35"/>
  <c r="AL268" i="35" s="1"/>
  <c r="H275" i="35"/>
  <c r="AR275" i="35" s="1"/>
  <c r="AO23" i="35"/>
  <c r="D273" i="35"/>
  <c r="AN273" i="35" s="1"/>
  <c r="B276" i="35"/>
  <c r="AL276" i="35" s="1"/>
  <c r="V15" i="34"/>
  <c r="V15" i="35" s="1"/>
  <c r="V20" i="34"/>
  <c r="V20" i="36" s="1"/>
  <c r="V21" i="34"/>
  <c r="V21" i="36" s="1"/>
  <c r="V19" i="34"/>
  <c r="V19" i="36" s="1"/>
  <c r="J274" i="35"/>
  <c r="AT274" i="35" s="1"/>
  <c r="F279" i="35"/>
  <c r="AP279" i="35" s="1"/>
  <c r="D274" i="35"/>
  <c r="AN274" i="35" s="1"/>
  <c r="J277" i="35"/>
  <c r="AT277" i="35" s="1"/>
  <c r="B278" i="35"/>
  <c r="AL278" i="35" s="1"/>
  <c r="D279" i="35"/>
  <c r="AN279" i="35" s="1"/>
  <c r="I275" i="35"/>
  <c r="AS275" i="35" s="1"/>
  <c r="H277" i="35"/>
  <c r="AR277" i="35" s="1"/>
  <c r="G275" i="35"/>
  <c r="AQ275" i="35" s="1"/>
  <c r="G276" i="35"/>
  <c r="AQ276" i="35" s="1"/>
  <c r="E269" i="35"/>
  <c r="AO269" i="35" s="1"/>
  <c r="D267" i="35"/>
  <c r="AN267" i="35" s="1"/>
  <c r="J272" i="35"/>
  <c r="AT272" i="35" s="1"/>
  <c r="J279" i="35"/>
  <c r="AT279" i="35" s="1"/>
  <c r="F268" i="35"/>
  <c r="AP268" i="35" s="1"/>
  <c r="E272" i="35"/>
  <c r="AO272" i="35" s="1"/>
  <c r="G267" i="35"/>
  <c r="AQ267" i="35" s="1"/>
  <c r="C273" i="35"/>
  <c r="AM273" i="35" s="1"/>
  <c r="AN23" i="35"/>
  <c r="D276" i="35"/>
  <c r="AN276" i="35" s="1"/>
  <c r="H267" i="35"/>
  <c r="AR267" i="35" s="1"/>
  <c r="C274" i="35"/>
  <c r="AM274" i="35" s="1"/>
  <c r="C271" i="35"/>
  <c r="AM271" i="35" s="1"/>
  <c r="I279" i="35"/>
  <c r="AS279" i="35" s="1"/>
  <c r="B271" i="35"/>
  <c r="AL271" i="35" s="1"/>
  <c r="D271" i="35"/>
  <c r="AN271" i="35" s="1"/>
  <c r="C270" i="35"/>
  <c r="AM270" i="35" s="1"/>
  <c r="C275" i="35"/>
  <c r="AM275" i="35" s="1"/>
  <c r="I273" i="35"/>
  <c r="AS273" i="35" s="1"/>
  <c r="E267" i="35"/>
  <c r="AO267" i="35" s="1"/>
  <c r="J268" i="35"/>
  <c r="AT268" i="35" s="1"/>
  <c r="AL19" i="35"/>
  <c r="B272" i="35"/>
  <c r="AL272" i="35" s="1"/>
  <c r="H272" i="35"/>
  <c r="AR272" i="35" s="1"/>
  <c r="C272" i="35"/>
  <c r="AM272" i="35" s="1"/>
  <c r="I276" i="35"/>
  <c r="AS276" i="35" s="1"/>
  <c r="G272" i="35"/>
  <c r="AQ272" i="35" s="1"/>
  <c r="C268" i="35"/>
  <c r="AM268" i="35" s="1"/>
  <c r="E273" i="35"/>
  <c r="AO273" i="35" s="1"/>
  <c r="F274" i="35"/>
  <c r="AP274" i="35" s="1"/>
  <c r="F270" i="35"/>
  <c r="AP270" i="35" s="1"/>
  <c r="E274" i="35"/>
  <c r="AO274" i="35" s="1"/>
  <c r="J270" i="35"/>
  <c r="AT270" i="35" s="1"/>
  <c r="G269" i="35"/>
  <c r="AQ269" i="35" s="1"/>
  <c r="I271" i="35"/>
  <c r="AS271" i="35" s="1"/>
  <c r="D272" i="35"/>
  <c r="AN272" i="35" s="1"/>
  <c r="B274" i="35"/>
  <c r="AL274" i="35" s="1"/>
  <c r="F267" i="35"/>
  <c r="AP267" i="35" s="1"/>
  <c r="AT20" i="35"/>
  <c r="J273" i="35"/>
  <c r="AT273" i="35" s="1"/>
  <c r="F269" i="35"/>
  <c r="AP269" i="35" s="1"/>
  <c r="J271" i="35"/>
  <c r="AT271" i="35" s="1"/>
  <c r="G277" i="35"/>
  <c r="AQ277" i="35" s="1"/>
  <c r="H273" i="35"/>
  <c r="AR273" i="35" s="1"/>
  <c r="E279" i="35"/>
  <c r="AO279" i="35" s="1"/>
  <c r="I272" i="35"/>
  <c r="AS272" i="35" s="1"/>
  <c r="H279" i="35"/>
  <c r="AR279" i="35" s="1"/>
  <c r="F272" i="35"/>
  <c r="AP272" i="35" s="1"/>
  <c r="H278" i="35"/>
  <c r="AR278" i="35" s="1"/>
  <c r="B275" i="35"/>
  <c r="AL275" i="35" s="1"/>
  <c r="G273" i="35"/>
  <c r="AQ273" i="35" s="1"/>
  <c r="I268" i="35"/>
  <c r="AS268" i="35" s="1"/>
  <c r="J267" i="35"/>
  <c r="AT267" i="35" s="1"/>
  <c r="C267" i="35"/>
  <c r="AM267" i="35" s="1"/>
  <c r="AN15" i="35"/>
  <c r="D268" i="35"/>
  <c r="AN268" i="35" s="1"/>
  <c r="F277" i="35"/>
  <c r="AP277" i="35" s="1"/>
  <c r="I267" i="35"/>
  <c r="AS267" i="35" s="1"/>
  <c r="K201" i="35"/>
  <c r="L132" i="35"/>
  <c r="R156" i="36"/>
  <c r="M201" i="36"/>
  <c r="U201" i="36"/>
  <c r="AM20" i="35"/>
  <c r="M198" i="36"/>
  <c r="S163" i="35"/>
  <c r="O251" i="36"/>
  <c r="F277" i="36"/>
  <c r="AP277" i="36" s="1"/>
  <c r="I276" i="36"/>
  <c r="AS276" i="36" s="1"/>
  <c r="B277" i="36"/>
  <c r="Q256" i="36"/>
  <c r="N250" i="36"/>
  <c r="L152" i="36"/>
  <c r="O137" i="35"/>
  <c r="B279" i="36"/>
  <c r="H273" i="36"/>
  <c r="AR273" i="36" s="1"/>
  <c r="B276" i="36"/>
  <c r="C270" i="36"/>
  <c r="AM270" i="36" s="1"/>
  <c r="AL21" i="36"/>
  <c r="AL17" i="36"/>
  <c r="AL18" i="36"/>
  <c r="AL25" i="36"/>
  <c r="AL16" i="36"/>
  <c r="AL22" i="36"/>
  <c r="AL19" i="36"/>
  <c r="J274" i="36"/>
  <c r="AT274" i="36" s="1"/>
  <c r="AS21" i="35"/>
  <c r="AT25" i="35"/>
  <c r="F273" i="36"/>
  <c r="AP273" i="36" s="1"/>
  <c r="D67" i="11"/>
  <c r="AQ22" i="35"/>
  <c r="I278" i="36"/>
  <c r="AS278" i="36" s="1"/>
  <c r="J269" i="36"/>
  <c r="AT269" i="36" s="1"/>
  <c r="AN20" i="35"/>
  <c r="E273" i="36"/>
  <c r="AO273" i="36" s="1"/>
  <c r="AR16" i="35"/>
  <c r="D278" i="36"/>
  <c r="AN278" i="36" s="1"/>
  <c r="AN24" i="35"/>
  <c r="AQ16" i="35"/>
  <c r="AS16" i="35"/>
  <c r="E269" i="36"/>
  <c r="AO269" i="36" s="1"/>
  <c r="AQ20" i="35"/>
  <c r="I268" i="36"/>
  <c r="AS268" i="36" s="1"/>
  <c r="J268" i="36"/>
  <c r="AT268" i="36" s="1"/>
  <c r="AT14" i="35"/>
  <c r="C275" i="36"/>
  <c r="AM275" i="36" s="1"/>
  <c r="E267" i="36"/>
  <c r="AO267" i="36" s="1"/>
  <c r="I271" i="36"/>
  <c r="AS271" i="36" s="1"/>
  <c r="H279" i="36"/>
  <c r="AR279" i="36" s="1"/>
  <c r="AT16" i="35"/>
  <c r="AR17" i="35"/>
  <c r="AR15" i="35"/>
  <c r="I274" i="36"/>
  <c r="AS274" i="36" s="1"/>
  <c r="G278" i="36"/>
  <c r="AQ278" i="36" s="1"/>
  <c r="AP26" i="35"/>
  <c r="D274" i="36"/>
  <c r="AN274" i="36" s="1"/>
  <c r="J278" i="36"/>
  <c r="AT278" i="36" s="1"/>
  <c r="AO20" i="35"/>
  <c r="D279" i="36"/>
  <c r="AN279" i="36" s="1"/>
  <c r="AP21" i="35"/>
  <c r="AQ26" i="35"/>
  <c r="AR23" i="35"/>
  <c r="AO17" i="35"/>
  <c r="AP20" i="35"/>
  <c r="D275" i="36"/>
  <c r="AN275" i="36" s="1"/>
  <c r="I270" i="36"/>
  <c r="AS270" i="36" s="1"/>
  <c r="B269" i="36"/>
  <c r="J275" i="36"/>
  <c r="AT275" i="36" s="1"/>
  <c r="G268" i="36"/>
  <c r="AQ268" i="36" s="1"/>
  <c r="K67" i="11"/>
  <c r="AT17" i="35"/>
  <c r="AN17" i="35"/>
  <c r="AR22" i="35"/>
  <c r="I269" i="36"/>
  <c r="AS269" i="36" s="1"/>
  <c r="G276" i="36"/>
  <c r="AQ276" i="36" s="1"/>
  <c r="AQ17" i="35"/>
  <c r="B271" i="36"/>
  <c r="AN14" i="35"/>
  <c r="AS15" i="35"/>
  <c r="J279" i="36"/>
  <c r="AT279" i="36" s="1"/>
  <c r="AN18" i="35"/>
  <c r="J276" i="36"/>
  <c r="AT276" i="36" s="1"/>
  <c r="AM17" i="35"/>
  <c r="D268" i="36"/>
  <c r="AN268" i="36" s="1"/>
  <c r="J273" i="36"/>
  <c r="AT273" i="36" s="1"/>
  <c r="AO14" i="35"/>
  <c r="E272" i="36"/>
  <c r="AO272" i="36" s="1"/>
  <c r="AM14" i="35"/>
  <c r="G267" i="36"/>
  <c r="AQ267" i="36" s="1"/>
  <c r="C274" i="36"/>
  <c r="AM274" i="36" s="1"/>
  <c r="H267" i="36"/>
  <c r="AR267" i="36" s="1"/>
  <c r="AP25" i="35"/>
  <c r="AQ25" i="35"/>
  <c r="B278" i="36"/>
  <c r="AO22" i="35"/>
  <c r="H274" i="36"/>
  <c r="AR274" i="36" s="1"/>
  <c r="F270" i="36"/>
  <c r="AP270" i="36" s="1"/>
  <c r="AN16" i="35"/>
  <c r="AM26" i="35"/>
  <c r="H67" i="11"/>
  <c r="J270" i="36"/>
  <c r="AT270" i="36" s="1"/>
  <c r="G270" i="36"/>
  <c r="AQ270" i="36" s="1"/>
  <c r="AT26" i="35"/>
  <c r="AS24" i="35"/>
  <c r="AT23" i="35"/>
  <c r="AO19" i="35"/>
  <c r="F278" i="36"/>
  <c r="AP278" i="36" s="1"/>
  <c r="H270" i="36"/>
  <c r="AR270" i="36" s="1"/>
  <c r="H268" i="36"/>
  <c r="AR268" i="36" s="1"/>
  <c r="AM16" i="35"/>
  <c r="C268" i="36"/>
  <c r="AM268" i="36" s="1"/>
  <c r="E275" i="36"/>
  <c r="AO275" i="36" s="1"/>
  <c r="AP17" i="35"/>
  <c r="H276" i="36"/>
  <c r="AR276" i="36" s="1"/>
  <c r="E270" i="36"/>
  <c r="AO270" i="36" s="1"/>
  <c r="AO24" i="35"/>
  <c r="AS22" i="35"/>
  <c r="G275" i="36"/>
  <c r="AQ275" i="36" s="1"/>
  <c r="H278" i="36"/>
  <c r="AR278" i="36" s="1"/>
  <c r="AS25" i="35"/>
  <c r="AO21" i="35"/>
  <c r="B270" i="36"/>
  <c r="AL18" i="35"/>
  <c r="AP23" i="35"/>
  <c r="F267" i="36"/>
  <c r="AP267" i="36" s="1"/>
  <c r="C273" i="36"/>
  <c r="AM273" i="36" s="1"/>
  <c r="AM22" i="35"/>
  <c r="AQ18" i="35"/>
  <c r="I272" i="36"/>
  <c r="AS272" i="36" s="1"/>
  <c r="G273" i="36"/>
  <c r="AQ273" i="36" s="1"/>
  <c r="C272" i="36"/>
  <c r="AM272" i="36" s="1"/>
  <c r="B267" i="36"/>
  <c r="I267" i="36"/>
  <c r="AS267" i="36" s="1"/>
  <c r="J271" i="36"/>
  <c r="AT271" i="36" s="1"/>
  <c r="F269" i="36"/>
  <c r="AP269" i="36" s="1"/>
  <c r="D271" i="36"/>
  <c r="AN271" i="36" s="1"/>
  <c r="B268" i="36"/>
  <c r="H272" i="36"/>
  <c r="AR272" i="36" s="1"/>
  <c r="C269" i="36"/>
  <c r="AM269" i="36" s="1"/>
  <c r="AR24" i="35"/>
  <c r="AT22" i="35"/>
  <c r="AQ21" i="35"/>
  <c r="E274" i="36"/>
  <c r="AO274" i="36" s="1"/>
  <c r="E278" i="36"/>
  <c r="AO278" i="36" s="1"/>
  <c r="C277" i="36"/>
  <c r="AM277" i="36" s="1"/>
  <c r="I277" i="36"/>
  <c r="AS277" i="36" s="1"/>
  <c r="AP15" i="35"/>
  <c r="C271" i="36"/>
  <c r="AM271" i="36" s="1"/>
  <c r="J277" i="36"/>
  <c r="AT277" i="36" s="1"/>
  <c r="AT21" i="35"/>
  <c r="AQ19" i="35"/>
  <c r="AN21" i="35"/>
  <c r="E67" i="11"/>
  <c r="C276" i="36"/>
  <c r="AM276" i="36" s="1"/>
  <c r="G279" i="36"/>
  <c r="AQ279" i="36" s="1"/>
  <c r="F272" i="36"/>
  <c r="AP272" i="36" s="1"/>
  <c r="H277" i="36"/>
  <c r="AR277" i="36" s="1"/>
  <c r="G274" i="36"/>
  <c r="AQ274" i="36" s="1"/>
  <c r="AQ15" i="35"/>
  <c r="AO25" i="35"/>
  <c r="B275" i="36"/>
  <c r="AN25" i="35"/>
  <c r="D277" i="36"/>
  <c r="AN277" i="36" s="1"/>
  <c r="G269" i="36"/>
  <c r="AQ269" i="36" s="1"/>
  <c r="AS26" i="35"/>
  <c r="AO16" i="35"/>
  <c r="F276" i="36"/>
  <c r="AP276" i="36" s="1"/>
  <c r="AN19" i="35"/>
  <c r="G271" i="36"/>
  <c r="AQ271" i="36" s="1"/>
  <c r="F268" i="36"/>
  <c r="AP268" i="36" s="1"/>
  <c r="AT24" i="35"/>
  <c r="AR26" i="35"/>
  <c r="J67" i="11"/>
  <c r="G272" i="36"/>
  <c r="AQ272" i="36" s="1"/>
  <c r="F279" i="36"/>
  <c r="AP279" i="36" s="1"/>
  <c r="I67" i="11"/>
  <c r="D273" i="36"/>
  <c r="AN273" i="36" s="1"/>
  <c r="AM15" i="35"/>
  <c r="AL25" i="35"/>
  <c r="AM23" i="35"/>
  <c r="AN26" i="35"/>
  <c r="AR21" i="35"/>
  <c r="F274" i="36"/>
  <c r="AP274" i="36" s="1"/>
  <c r="AN22" i="35"/>
  <c r="E277" i="36"/>
  <c r="AO277" i="36" s="1"/>
  <c r="AS17" i="35"/>
  <c r="AP19" i="35"/>
  <c r="D269" i="36"/>
  <c r="AN269" i="36" s="1"/>
  <c r="I275" i="36"/>
  <c r="AS275" i="36" s="1"/>
  <c r="H269" i="36"/>
  <c r="AR269" i="36" s="1"/>
  <c r="AL16" i="35"/>
  <c r="C279" i="36"/>
  <c r="AM279" i="36" s="1"/>
  <c r="AR25" i="35"/>
  <c r="AL22" i="35"/>
  <c r="D270" i="36"/>
  <c r="AN270" i="36" s="1"/>
  <c r="H275" i="36"/>
  <c r="AR275" i="36" s="1"/>
  <c r="I279" i="36"/>
  <c r="AS279" i="36" s="1"/>
  <c r="AQ23" i="35"/>
  <c r="AL17" i="35"/>
  <c r="AM24" i="35"/>
  <c r="AS18" i="35"/>
  <c r="D267" i="36"/>
  <c r="AN267" i="36" s="1"/>
  <c r="AT19" i="35"/>
  <c r="D276" i="36"/>
  <c r="AN276" i="36" s="1"/>
  <c r="I273" i="36"/>
  <c r="AS273" i="36" s="1"/>
  <c r="B272" i="36"/>
  <c r="C267" i="36"/>
  <c r="AM267" i="36" s="1"/>
  <c r="AL21" i="35"/>
  <c r="E276" i="36"/>
  <c r="AO276" i="36" s="1"/>
  <c r="AS20" i="35"/>
  <c r="J272" i="36"/>
  <c r="AT272" i="36" s="1"/>
  <c r="G277" i="36"/>
  <c r="AQ277" i="36" s="1"/>
  <c r="B274" i="36"/>
  <c r="J267" i="36"/>
  <c r="AT267" i="36" s="1"/>
  <c r="E279" i="36"/>
  <c r="AO279" i="36" s="1"/>
  <c r="D272" i="36"/>
  <c r="AN272" i="36" s="1"/>
  <c r="B273" i="36"/>
  <c r="T156" i="36"/>
  <c r="O254" i="35"/>
  <c r="M251" i="35"/>
  <c r="P201" i="36"/>
  <c r="Q136" i="35"/>
  <c r="L250" i="36"/>
  <c r="N250" i="35"/>
  <c r="M136" i="35"/>
  <c r="O152" i="35"/>
  <c r="P244" i="36"/>
  <c r="L164" i="36"/>
  <c r="N201" i="35"/>
  <c r="N163" i="36"/>
  <c r="K163" i="35"/>
  <c r="P156" i="36"/>
  <c r="K251" i="36"/>
  <c r="AW251" i="36" s="1"/>
  <c r="Q251" i="35"/>
  <c r="K163" i="36"/>
  <c r="O132" i="35"/>
  <c r="Q251" i="36"/>
  <c r="M201" i="35"/>
  <c r="V180" i="30"/>
  <c r="U180" i="36"/>
  <c r="U180" i="35"/>
  <c r="S178" i="35"/>
  <c r="O136" i="35"/>
  <c r="O251" i="35"/>
  <c r="O136" i="36"/>
  <c r="T132" i="36"/>
  <c r="S178" i="36"/>
  <c r="M67" i="35"/>
  <c r="K250" i="35"/>
  <c r="O201" i="35"/>
  <c r="T178" i="36"/>
  <c r="Q132" i="35"/>
  <c r="M156" i="36"/>
  <c r="O201" i="36"/>
  <c r="T178" i="35"/>
  <c r="T132" i="35"/>
  <c r="S202" i="36"/>
  <c r="L251" i="35"/>
  <c r="U178" i="35"/>
  <c r="U178" i="36"/>
  <c r="M63" i="35"/>
  <c r="M64" i="36"/>
  <c r="Q178" i="35"/>
  <c r="M64" i="35"/>
  <c r="O178" i="36"/>
  <c r="Q178" i="36"/>
  <c r="S175" i="36"/>
  <c r="K132" i="36"/>
  <c r="Q183" i="36"/>
  <c r="Q202" i="36"/>
  <c r="N137" i="35"/>
  <c r="O202" i="35"/>
  <c r="P178" i="36"/>
  <c r="P178" i="35"/>
  <c r="M233" i="35"/>
  <c r="K83" i="35"/>
  <c r="M132" i="36"/>
  <c r="P205" i="35"/>
  <c r="O106" i="36"/>
  <c r="N160" i="36"/>
  <c r="N160" i="35"/>
  <c r="T160" i="35"/>
  <c r="T160" i="36"/>
  <c r="V160" i="36"/>
  <c r="V160" i="35"/>
  <c r="P160" i="35"/>
  <c r="P160" i="36"/>
  <c r="M160" i="35"/>
  <c r="M160" i="36"/>
  <c r="O160" i="36"/>
  <c r="O160" i="35"/>
  <c r="S160" i="36"/>
  <c r="S160" i="35"/>
  <c r="Q160" i="36"/>
  <c r="Q160" i="35"/>
  <c r="U160" i="36"/>
  <c r="U160" i="35"/>
  <c r="L160" i="36"/>
  <c r="L160" i="35"/>
  <c r="R160" i="35"/>
  <c r="R160" i="36"/>
  <c r="K160" i="35"/>
  <c r="K160" i="36"/>
  <c r="AU160" i="36" s="1"/>
  <c r="L186" i="36"/>
  <c r="M178" i="30"/>
  <c r="K175" i="36"/>
  <c r="BA175" i="36" s="1"/>
  <c r="L182" i="36"/>
  <c r="P183" i="36"/>
  <c r="Q183" i="35"/>
  <c r="N71" i="30"/>
  <c r="N71" i="35" s="1"/>
  <c r="N69" i="30"/>
  <c r="N69" i="35" s="1"/>
  <c r="N72" i="30"/>
  <c r="N61" i="30"/>
  <c r="N66" i="30"/>
  <c r="N66" i="36" s="1"/>
  <c r="P183" i="35"/>
  <c r="N68" i="30"/>
  <c r="N65" i="30"/>
  <c r="N63" i="30"/>
  <c r="N67" i="30"/>
  <c r="N70" i="30"/>
  <c r="N70" i="36" s="1"/>
  <c r="N62" i="30"/>
  <c r="N64" i="30"/>
  <c r="P14" i="36"/>
  <c r="P250" i="36"/>
  <c r="N94" i="36"/>
  <c r="L83" i="35"/>
  <c r="L83" i="36"/>
  <c r="R83" i="36"/>
  <c r="R83" i="35"/>
  <c r="S83" i="36"/>
  <c r="S83" i="35"/>
  <c r="R114" i="35"/>
  <c r="R114" i="36"/>
  <c r="N183" i="36"/>
  <c r="P94" i="36"/>
  <c r="P94" i="35"/>
  <c r="P208" i="36"/>
  <c r="P132" i="35"/>
  <c r="R132" i="36"/>
  <c r="P226" i="35"/>
  <c r="M232" i="36"/>
  <c r="M232" i="35"/>
  <c r="R232" i="35"/>
  <c r="S251" i="36"/>
  <c r="N251" i="35"/>
  <c r="M208" i="36"/>
  <c r="M208" i="35"/>
  <c r="O228" i="35"/>
  <c r="O228" i="36"/>
  <c r="O229" i="36"/>
  <c r="L225" i="36"/>
  <c r="L225" i="35"/>
  <c r="N251" i="36"/>
  <c r="L228" i="35"/>
  <c r="S244" i="35"/>
  <c r="Q221" i="36"/>
  <c r="Q221" i="35"/>
  <c r="S164" i="36"/>
  <c r="T14" i="35"/>
  <c r="K113" i="35"/>
  <c r="M90" i="35"/>
  <c r="M90" i="36"/>
  <c r="U156" i="36"/>
  <c r="M256" i="36"/>
  <c r="M256" i="35"/>
  <c r="N255" i="36"/>
  <c r="N225" i="35"/>
  <c r="N225" i="36"/>
  <c r="N178" i="36"/>
  <c r="N178" i="35"/>
  <c r="R178" i="36"/>
  <c r="V178" i="36"/>
  <c r="V178" i="35"/>
  <c r="O156" i="35"/>
  <c r="O198" i="36"/>
  <c r="K226" i="36"/>
  <c r="S156" i="35"/>
  <c r="N132" i="35"/>
  <c r="N132" i="36"/>
  <c r="N226" i="36"/>
  <c r="S251" i="35"/>
  <c r="S201" i="36"/>
  <c r="R244" i="35"/>
  <c r="S175" i="35"/>
  <c r="R178" i="35"/>
  <c r="O229" i="35"/>
  <c r="N94" i="35"/>
  <c r="M205" i="36"/>
  <c r="R48" i="36"/>
  <c r="R48" i="35"/>
  <c r="O221" i="35"/>
  <c r="O221" i="36"/>
  <c r="K202" i="35"/>
  <c r="P19" i="36"/>
  <c r="L110" i="36"/>
  <c r="N137" i="36"/>
  <c r="K108" i="36"/>
  <c r="L221" i="36"/>
  <c r="N41" i="35"/>
  <c r="S198" i="36"/>
  <c r="Q159" i="35"/>
  <c r="K156" i="36"/>
  <c r="AU156" i="36" s="1"/>
  <c r="Q108" i="35"/>
  <c r="P152" i="35"/>
  <c r="P136" i="35"/>
  <c r="Q159" i="36"/>
  <c r="K106" i="35"/>
  <c r="Q228" i="36"/>
  <c r="O163" i="35"/>
  <c r="P163" i="35"/>
  <c r="K108" i="35"/>
  <c r="Q108" i="36"/>
  <c r="L90" i="36"/>
  <c r="K48" i="35"/>
  <c r="AU48" i="35" s="1"/>
  <c r="S255" i="35"/>
  <c r="P159" i="35"/>
  <c r="U251" i="35"/>
  <c r="P152" i="36"/>
  <c r="R90" i="35"/>
  <c r="K106" i="36"/>
  <c r="N164" i="36"/>
  <c r="P198" i="35"/>
  <c r="O163" i="36"/>
  <c r="P163" i="36"/>
  <c r="Q114" i="36"/>
  <c r="Q137" i="35"/>
  <c r="Q41" i="35"/>
  <c r="P83" i="35"/>
  <c r="L90" i="35"/>
  <c r="S106" i="36"/>
  <c r="L202" i="36"/>
  <c r="K48" i="36"/>
  <c r="AU48" i="36" s="1"/>
  <c r="P159" i="36"/>
  <c r="P90" i="36"/>
  <c r="M163" i="36"/>
  <c r="T109" i="36"/>
  <c r="U109" i="36"/>
  <c r="N41" i="36"/>
  <c r="M114" i="35"/>
  <c r="O255" i="36"/>
  <c r="Q114" i="35"/>
  <c r="Q41" i="36"/>
  <c r="L201" i="35"/>
  <c r="S221" i="35"/>
  <c r="P251" i="35"/>
  <c r="T232" i="35"/>
  <c r="O244" i="36"/>
  <c r="P137" i="35"/>
  <c r="P137" i="36"/>
  <c r="P136" i="36"/>
  <c r="N109" i="35"/>
  <c r="N109" i="36"/>
  <c r="L110" i="35"/>
  <c r="K110" i="35"/>
  <c r="M108" i="36"/>
  <c r="M106" i="35"/>
  <c r="L250" i="35"/>
  <c r="N228" i="36"/>
  <c r="P256" i="35"/>
  <c r="P251" i="36"/>
  <c r="P225" i="36"/>
  <c r="L232" i="35"/>
  <c r="P233" i="36"/>
  <c r="M233" i="36"/>
  <c r="N228" i="35"/>
  <c r="M251" i="36"/>
  <c r="O244" i="35"/>
  <c r="P256" i="36"/>
  <c r="U251" i="36"/>
  <c r="Q225" i="36"/>
  <c r="S255" i="36"/>
  <c r="K232" i="36"/>
  <c r="AU232" i="36" s="1"/>
  <c r="Q228" i="35"/>
  <c r="O255" i="35"/>
  <c r="M226" i="36"/>
  <c r="P198" i="36"/>
  <c r="O202" i="36"/>
  <c r="L202" i="35"/>
  <c r="K208" i="35"/>
  <c r="S208" i="36"/>
  <c r="N208" i="35"/>
  <c r="P132" i="36"/>
  <c r="R136" i="35"/>
  <c r="R132" i="35"/>
  <c r="K137" i="35"/>
  <c r="N114" i="35"/>
  <c r="S140" i="35"/>
  <c r="S41" i="36"/>
  <c r="K18" i="36"/>
  <c r="AU18" i="36" s="1"/>
  <c r="S15" i="35"/>
  <c r="R18" i="35"/>
  <c r="S26" i="36"/>
  <c r="M14" i="35"/>
  <c r="Q232" i="36"/>
  <c r="Q250" i="36"/>
  <c r="S226" i="35"/>
  <c r="L251" i="36"/>
  <c r="R226" i="36"/>
  <c r="R225" i="36"/>
  <c r="M225" i="35"/>
  <c r="U226" i="35"/>
  <c r="R256" i="35"/>
  <c r="R251" i="35"/>
  <c r="Q250" i="35"/>
  <c r="S226" i="36"/>
  <c r="K255" i="36"/>
  <c r="AU255" i="36" s="1"/>
  <c r="R226" i="35"/>
  <c r="M221" i="36"/>
  <c r="O256" i="35"/>
  <c r="P254" i="35"/>
  <c r="N156" i="35"/>
  <c r="S156" i="36"/>
  <c r="O156" i="36"/>
  <c r="N156" i="36"/>
  <c r="U156" i="35"/>
  <c r="O164" i="36"/>
  <c r="P156" i="35"/>
  <c r="P164" i="35"/>
  <c r="K164" i="36"/>
  <c r="AU164" i="36" s="1"/>
  <c r="R159" i="36"/>
  <c r="O164" i="35"/>
  <c r="T156" i="35"/>
  <c r="U163" i="35"/>
  <c r="M159" i="35"/>
  <c r="K244" i="36"/>
  <c r="AU244" i="36" s="1"/>
  <c r="T251" i="36"/>
  <c r="R228" i="35"/>
  <c r="P226" i="36"/>
  <c r="K228" i="35"/>
  <c r="L228" i="36"/>
  <c r="K228" i="36"/>
  <c r="N232" i="35"/>
  <c r="S221" i="36"/>
  <c r="T232" i="36"/>
  <c r="R232" i="36"/>
  <c r="L221" i="35"/>
  <c r="K226" i="35"/>
  <c r="L226" i="35"/>
  <c r="M205" i="35"/>
  <c r="P208" i="35"/>
  <c r="S205" i="36"/>
  <c r="O198" i="35"/>
  <c r="N198" i="36"/>
  <c r="L208" i="36"/>
  <c r="P205" i="36"/>
  <c r="Q205" i="36"/>
  <c r="K178" i="35"/>
  <c r="K178" i="36"/>
  <c r="BF178" i="36" s="1"/>
  <c r="L137" i="35"/>
  <c r="N136" i="35"/>
  <c r="Q137" i="36"/>
  <c r="K136" i="35"/>
  <c r="L137" i="36"/>
  <c r="N136" i="36"/>
  <c r="K136" i="36"/>
  <c r="S132" i="35"/>
  <c r="Q233" i="36"/>
  <c r="P221" i="36"/>
  <c r="R175" i="36"/>
  <c r="P175" i="35"/>
  <c r="L233" i="36"/>
  <c r="P175" i="36"/>
  <c r="V109" i="36"/>
  <c r="M109" i="35"/>
  <c r="Q109" i="35"/>
  <c r="N106" i="36"/>
  <c r="M114" i="36"/>
  <c r="P106" i="35"/>
  <c r="P110" i="35"/>
  <c r="M110" i="35"/>
  <c r="O110" i="35"/>
  <c r="S113" i="35"/>
  <c r="T109" i="35"/>
  <c r="M108" i="35"/>
  <c r="N106" i="35"/>
  <c r="M109" i="36"/>
  <c r="R109" i="35"/>
  <c r="R106" i="35"/>
  <c r="N114" i="36"/>
  <c r="P114" i="35"/>
  <c r="K113" i="36"/>
  <c r="P114" i="36"/>
  <c r="Q110" i="36"/>
  <c r="P108" i="36"/>
  <c r="L108" i="35"/>
  <c r="R109" i="36"/>
  <c r="R106" i="36"/>
  <c r="Q110" i="35"/>
  <c r="R244" i="36"/>
  <c r="L152" i="35"/>
  <c r="N108" i="36"/>
  <c r="M137" i="36"/>
  <c r="R159" i="35"/>
  <c r="M159" i="36"/>
  <c r="O183" i="35"/>
  <c r="S183" i="36"/>
  <c r="R250" i="36"/>
  <c r="R233" i="36"/>
  <c r="O113" i="36"/>
  <c r="O132" i="36"/>
  <c r="N202" i="35"/>
  <c r="P140" i="36"/>
  <c r="Q152" i="36"/>
  <c r="O114" i="35"/>
  <c r="L205" i="35"/>
  <c r="S233" i="36"/>
  <c r="Q48" i="35"/>
  <c r="R136" i="36"/>
  <c r="O254" i="36"/>
  <c r="Q90" i="36"/>
  <c r="U132" i="36"/>
  <c r="N108" i="35"/>
  <c r="M137" i="35"/>
  <c r="L41" i="35"/>
  <c r="O183" i="36"/>
  <c r="S183" i="35"/>
  <c r="R250" i="35"/>
  <c r="N175" i="35"/>
  <c r="N202" i="36"/>
  <c r="P140" i="35"/>
  <c r="Q152" i="35"/>
  <c r="R205" i="36"/>
  <c r="L205" i="36"/>
  <c r="S233" i="35"/>
  <c r="Q48" i="36"/>
  <c r="L159" i="35"/>
  <c r="K221" i="35"/>
  <c r="T201" i="36"/>
  <c r="M83" i="35"/>
  <c r="K90" i="35"/>
  <c r="N90" i="35"/>
  <c r="K90" i="36"/>
  <c r="N90" i="36"/>
  <c r="S94" i="36"/>
  <c r="Q83" i="35"/>
  <c r="P48" i="35"/>
  <c r="P48" i="36"/>
  <c r="S41" i="35"/>
  <c r="N244" i="35"/>
  <c r="N244" i="36"/>
  <c r="R152" i="35"/>
  <c r="P113" i="36"/>
  <c r="Q113" i="36"/>
  <c r="R113" i="36"/>
  <c r="N159" i="35"/>
  <c r="N159" i="36"/>
  <c r="K159" i="35"/>
  <c r="K159" i="36"/>
  <c r="S159" i="36"/>
  <c r="S159" i="35"/>
  <c r="L109" i="35"/>
  <c r="L256" i="35"/>
  <c r="L198" i="36"/>
  <c r="L198" i="35"/>
  <c r="R163" i="35"/>
  <c r="R163" i="36"/>
  <c r="Q163" i="36"/>
  <c r="K198" i="35"/>
  <c r="N256" i="35"/>
  <c r="M41" i="36"/>
  <c r="Q113" i="35"/>
  <c r="L109" i="36"/>
  <c r="M244" i="36"/>
  <c r="R202" i="36"/>
  <c r="O159" i="35"/>
  <c r="S137" i="36"/>
  <c r="S137" i="35"/>
  <c r="S90" i="36"/>
  <c r="P41" i="35"/>
  <c r="P109" i="35"/>
  <c r="U228" i="35"/>
  <c r="U228" i="36"/>
  <c r="K109" i="35"/>
  <c r="L208" i="35"/>
  <c r="P228" i="36"/>
  <c r="P228" i="35"/>
  <c r="V156" i="35"/>
  <c r="Q256" i="35"/>
  <c r="R255" i="35"/>
  <c r="R221" i="36"/>
  <c r="V256" i="36"/>
  <c r="S228" i="36"/>
  <c r="S228" i="35"/>
  <c r="T228" i="35"/>
  <c r="V163" i="36"/>
  <c r="V163" i="35"/>
  <c r="T180" i="35"/>
  <c r="P255" i="36"/>
  <c r="K225" i="36"/>
  <c r="K225" i="35"/>
  <c r="S152" i="35"/>
  <c r="N256" i="36"/>
  <c r="O256" i="36"/>
  <c r="N205" i="35"/>
  <c r="M113" i="36"/>
  <c r="R221" i="35"/>
  <c r="S90" i="35"/>
  <c r="L256" i="36"/>
  <c r="P109" i="36"/>
  <c r="Q163" i="35"/>
  <c r="R152" i="36"/>
  <c r="P113" i="35"/>
  <c r="S250" i="36"/>
  <c r="V156" i="36"/>
  <c r="R108" i="36"/>
  <c r="R108" i="35"/>
  <c r="Q106" i="36"/>
  <c r="Q106" i="35"/>
  <c r="P106" i="36"/>
  <c r="R183" i="35"/>
  <c r="R183" i="36"/>
  <c r="K183" i="35"/>
  <c r="K183" i="36"/>
  <c r="Q164" i="35"/>
  <c r="K175" i="35"/>
  <c r="S19" i="36"/>
  <c r="S19" i="35"/>
  <c r="M18" i="36"/>
  <c r="T180" i="36"/>
  <c r="O114" i="36"/>
  <c r="L114" i="35"/>
  <c r="L114" i="36"/>
  <c r="O90" i="35"/>
  <c r="U232" i="36"/>
  <c r="M228" i="36"/>
  <c r="Q156" i="35"/>
  <c r="Q156" i="36"/>
  <c r="K41" i="35"/>
  <c r="AU41" i="35" s="1"/>
  <c r="S225" i="35"/>
  <c r="S225" i="36"/>
  <c r="Q255" i="35"/>
  <c r="L255" i="36"/>
  <c r="K198" i="36"/>
  <c r="M140" i="35"/>
  <c r="K41" i="36"/>
  <c r="AU41" i="36" s="1"/>
  <c r="L113" i="35"/>
  <c r="R113" i="35"/>
  <c r="O159" i="36"/>
  <c r="R208" i="36"/>
  <c r="Q208" i="36"/>
  <c r="L140" i="36"/>
  <c r="L140" i="35"/>
  <c r="M152" i="35"/>
  <c r="Q254" i="35"/>
  <c r="S254" i="35"/>
  <c r="L136" i="35"/>
  <c r="L136" i="36"/>
  <c r="S48" i="36"/>
  <c r="T228" i="36"/>
  <c r="S108" i="36"/>
  <c r="O108" i="36"/>
  <c r="O108" i="35"/>
  <c r="M106" i="36"/>
  <c r="L106" i="36"/>
  <c r="L106" i="35"/>
  <c r="N183" i="35"/>
  <c r="S164" i="35"/>
  <c r="R164" i="36"/>
  <c r="R164" i="35"/>
  <c r="M164" i="36"/>
  <c r="M164" i="35"/>
  <c r="R110" i="36"/>
  <c r="R110" i="35"/>
  <c r="N110" i="36"/>
  <c r="N110" i="35"/>
  <c r="K233" i="35"/>
  <c r="K233" i="36"/>
  <c r="R254" i="35"/>
  <c r="R254" i="36"/>
  <c r="V256" i="35"/>
  <c r="S40" i="36"/>
  <c r="S40" i="35"/>
  <c r="K205" i="35"/>
  <c r="P202" i="36"/>
  <c r="P250" i="35"/>
  <c r="M250" i="35"/>
  <c r="M94" i="35"/>
  <c r="T226" i="35"/>
  <c r="U232" i="35"/>
  <c r="V201" i="36"/>
  <c r="L41" i="36"/>
  <c r="O41" i="35"/>
  <c r="R41" i="35"/>
  <c r="O41" i="36"/>
  <c r="R41" i="36"/>
  <c r="L48" i="35"/>
  <c r="L48" i="36"/>
  <c r="M41" i="35"/>
  <c r="N19" i="35"/>
  <c r="T14" i="36"/>
  <c r="L18" i="36"/>
  <c r="L18" i="35"/>
  <c r="K18" i="35"/>
  <c r="AU18" i="35" s="1"/>
  <c r="K14" i="36"/>
  <c r="AU14" i="36" s="1"/>
  <c r="K254" i="36"/>
  <c r="N254" i="35"/>
  <c r="M254" i="36"/>
  <c r="M254" i="35"/>
  <c r="L254" i="36"/>
  <c r="K94" i="35"/>
  <c r="O83" i="35"/>
  <c r="K83" i="36"/>
  <c r="S94" i="35"/>
  <c r="M94" i="36"/>
  <c r="Q14" i="36"/>
  <c r="N14" i="36"/>
  <c r="O14" i="36"/>
  <c r="S18" i="35"/>
  <c r="P14" i="35"/>
  <c r="N14" i="35"/>
  <c r="O14" i="35"/>
  <c r="S18" i="36"/>
  <c r="P18" i="35"/>
  <c r="O48" i="35"/>
  <c r="V47" i="36"/>
  <c r="V47" i="35"/>
  <c r="V38" i="36"/>
  <c r="V38" i="35"/>
  <c r="T111" i="35"/>
  <c r="T111" i="36"/>
  <c r="U49" i="35"/>
  <c r="U49" i="36"/>
  <c r="T162" i="35"/>
  <c r="T162" i="36"/>
  <c r="V115" i="35"/>
  <c r="V115" i="36"/>
  <c r="V87" i="36"/>
  <c r="V87" i="35"/>
  <c r="U25" i="35"/>
  <c r="U25" i="36"/>
  <c r="T25" i="36"/>
  <c r="T25" i="35"/>
  <c r="T107" i="35"/>
  <c r="T107" i="36"/>
  <c r="T42" i="36"/>
  <c r="T42" i="35"/>
  <c r="V118" i="35"/>
  <c r="V118" i="36"/>
  <c r="U26" i="35"/>
  <c r="U26" i="36"/>
  <c r="T26" i="36"/>
  <c r="T26" i="35"/>
  <c r="T158" i="36"/>
  <c r="T158" i="35"/>
  <c r="U221" i="36"/>
  <c r="U221" i="35"/>
  <c r="U244" i="36"/>
  <c r="U244" i="35"/>
  <c r="U202" i="36"/>
  <c r="T137" i="36"/>
  <c r="T137" i="35"/>
  <c r="V203" i="36"/>
  <c r="U37" i="35"/>
  <c r="U37" i="36"/>
  <c r="T117" i="35"/>
  <c r="T117" i="36"/>
  <c r="V108" i="36"/>
  <c r="V108" i="35"/>
  <c r="U24" i="35"/>
  <c r="U24" i="36"/>
  <c r="V106" i="35"/>
  <c r="V106" i="36"/>
  <c r="T106" i="36"/>
  <c r="T106" i="35"/>
  <c r="V184" i="36"/>
  <c r="V184" i="35"/>
  <c r="T48" i="35"/>
  <c r="T48" i="36"/>
  <c r="U183" i="35"/>
  <c r="U183" i="36"/>
  <c r="T183" i="35"/>
  <c r="T183" i="36"/>
  <c r="V39" i="35"/>
  <c r="V39" i="36"/>
  <c r="V84" i="35"/>
  <c r="V84" i="36"/>
  <c r="V112" i="35"/>
  <c r="V112" i="36"/>
  <c r="V93" i="35"/>
  <c r="V93" i="36"/>
  <c r="V155" i="36"/>
  <c r="V155" i="35"/>
  <c r="U250" i="36"/>
  <c r="U250" i="35"/>
  <c r="V136" i="35"/>
  <c r="V136" i="36"/>
  <c r="U225" i="36"/>
  <c r="U225" i="35"/>
  <c r="V208" i="36"/>
  <c r="U247" i="36"/>
  <c r="U247" i="35"/>
  <c r="T135" i="35"/>
  <c r="T135" i="36"/>
  <c r="T246" i="36"/>
  <c r="T246" i="35"/>
  <c r="V134" i="35"/>
  <c r="V134" i="36"/>
  <c r="U253" i="36"/>
  <c r="U253" i="35"/>
  <c r="U231" i="36"/>
  <c r="U231" i="35"/>
  <c r="T207" i="36"/>
  <c r="T86" i="35"/>
  <c r="T86" i="36"/>
  <c r="U110" i="35"/>
  <c r="U110" i="36"/>
  <c r="T110" i="36"/>
  <c r="T110" i="35"/>
  <c r="U177" i="35"/>
  <c r="U177" i="36"/>
  <c r="U18" i="35"/>
  <c r="U18" i="36"/>
  <c r="T181" i="35"/>
  <c r="T181" i="36"/>
  <c r="U17" i="36"/>
  <c r="U17" i="35"/>
  <c r="U44" i="35"/>
  <c r="U44" i="36"/>
  <c r="T116" i="35"/>
  <c r="T116" i="36"/>
  <c r="V116" i="35"/>
  <c r="V116" i="36"/>
  <c r="V198" i="36"/>
  <c r="T233" i="35"/>
  <c r="T233" i="36"/>
  <c r="V229" i="36"/>
  <c r="V229" i="35"/>
  <c r="T254" i="36"/>
  <c r="T254" i="35"/>
  <c r="U129" i="35"/>
  <c r="U129" i="36"/>
  <c r="U245" i="36"/>
  <c r="U245" i="35"/>
  <c r="V222" i="36"/>
  <c r="V222" i="35"/>
  <c r="V224" i="36"/>
  <c r="V224" i="35"/>
  <c r="U227" i="35"/>
  <c r="U227" i="36"/>
  <c r="V94" i="36"/>
  <c r="V94" i="35"/>
  <c r="V95" i="36"/>
  <c r="V95" i="35"/>
  <c r="U152" i="36"/>
  <c r="U152" i="35"/>
  <c r="V153" i="35"/>
  <c r="V153" i="36"/>
  <c r="V83" i="36"/>
  <c r="V83" i="35"/>
  <c r="V140" i="35"/>
  <c r="V140" i="36"/>
  <c r="V205" i="36"/>
  <c r="V255" i="36"/>
  <c r="V255" i="35"/>
  <c r="U252" i="36"/>
  <c r="U252" i="35"/>
  <c r="V249" i="35"/>
  <c r="V249" i="36"/>
  <c r="U199" i="36"/>
  <c r="U223" i="36"/>
  <c r="U223" i="35"/>
  <c r="V130" i="36"/>
  <c r="V130" i="35"/>
  <c r="U139" i="35"/>
  <c r="U139" i="36"/>
  <c r="U204" i="36"/>
  <c r="U133" i="35"/>
  <c r="U133" i="36"/>
  <c r="V210" i="36"/>
  <c r="N254" i="36"/>
  <c r="S140" i="36"/>
  <c r="T47" i="36"/>
  <c r="T47" i="35"/>
  <c r="T154" i="35"/>
  <c r="T154" i="36"/>
  <c r="V92" i="36"/>
  <c r="V92" i="35"/>
  <c r="V89" i="36"/>
  <c r="V89" i="35"/>
  <c r="U111" i="36"/>
  <c r="U111" i="35"/>
  <c r="U91" i="35"/>
  <c r="U91" i="36"/>
  <c r="U162" i="36"/>
  <c r="U162" i="35"/>
  <c r="V40" i="36"/>
  <c r="V40" i="35"/>
  <c r="T22" i="36"/>
  <c r="T22" i="35"/>
  <c r="U22" i="35"/>
  <c r="U22" i="36"/>
  <c r="V114" i="36"/>
  <c r="V114" i="35"/>
  <c r="V88" i="35"/>
  <c r="V88" i="36"/>
  <c r="V42" i="36"/>
  <c r="V42" i="35"/>
  <c r="V182" i="36"/>
  <c r="V182" i="35"/>
  <c r="U118" i="36"/>
  <c r="U118" i="35"/>
  <c r="U158" i="36"/>
  <c r="U158" i="35"/>
  <c r="T221" i="36"/>
  <c r="T221" i="35"/>
  <c r="T244" i="35"/>
  <c r="T244" i="36"/>
  <c r="T202" i="36"/>
  <c r="U137" i="35"/>
  <c r="U137" i="36"/>
  <c r="V230" i="36"/>
  <c r="V230" i="35"/>
  <c r="T209" i="36"/>
  <c r="U203" i="36"/>
  <c r="T45" i="36"/>
  <c r="T45" i="35"/>
  <c r="U117" i="36"/>
  <c r="U117" i="35"/>
  <c r="T108" i="35"/>
  <c r="T108" i="36"/>
  <c r="V24" i="36"/>
  <c r="V24" i="35"/>
  <c r="U46" i="35"/>
  <c r="U46" i="36"/>
  <c r="V183" i="35"/>
  <c r="V183" i="36"/>
  <c r="T164" i="36"/>
  <c r="T164" i="35"/>
  <c r="U39" i="35"/>
  <c r="U39" i="36"/>
  <c r="U84" i="35"/>
  <c r="U84" i="36"/>
  <c r="U93" i="36"/>
  <c r="U93" i="35"/>
  <c r="T186" i="35"/>
  <c r="T186" i="36"/>
  <c r="T250" i="36"/>
  <c r="T250" i="35"/>
  <c r="U136" i="36"/>
  <c r="U136" i="35"/>
  <c r="T225" i="36"/>
  <c r="T225" i="35"/>
  <c r="U208" i="36"/>
  <c r="T247" i="35"/>
  <c r="T247" i="36"/>
  <c r="V246" i="36"/>
  <c r="V246" i="35"/>
  <c r="T253" i="36"/>
  <c r="T253" i="35"/>
  <c r="U19" i="36"/>
  <c r="U19" i="35"/>
  <c r="T19" i="35"/>
  <c r="T19" i="36"/>
  <c r="V86" i="36"/>
  <c r="V86" i="35"/>
  <c r="V177" i="36"/>
  <c r="V177" i="35"/>
  <c r="T161" i="35"/>
  <c r="T161" i="36"/>
  <c r="U161" i="35"/>
  <c r="U161" i="36"/>
  <c r="T18" i="35"/>
  <c r="T18" i="36"/>
  <c r="U15" i="36"/>
  <c r="U15" i="35"/>
  <c r="U181" i="36"/>
  <c r="U181" i="35"/>
  <c r="T17" i="36"/>
  <c r="T17" i="35"/>
  <c r="V17" i="35"/>
  <c r="V17" i="36"/>
  <c r="V44" i="35"/>
  <c r="V44" i="36"/>
  <c r="U179" i="36"/>
  <c r="U179" i="35"/>
  <c r="T179" i="36"/>
  <c r="T179" i="35"/>
  <c r="V176" i="36"/>
  <c r="V176" i="35"/>
  <c r="T157" i="35"/>
  <c r="T157" i="36"/>
  <c r="U157" i="35"/>
  <c r="U157" i="36"/>
  <c r="V85" i="35"/>
  <c r="V85" i="36"/>
  <c r="U198" i="36"/>
  <c r="T138" i="35"/>
  <c r="T138" i="36"/>
  <c r="T206" i="36"/>
  <c r="V131" i="35"/>
  <c r="V131" i="36"/>
  <c r="U200" i="36"/>
  <c r="U222" i="35"/>
  <c r="U222" i="36"/>
  <c r="U224" i="36"/>
  <c r="U224" i="35"/>
  <c r="T227" i="36"/>
  <c r="T227" i="35"/>
  <c r="V248" i="35"/>
  <c r="V248" i="36"/>
  <c r="U94" i="35"/>
  <c r="U94" i="36"/>
  <c r="T43" i="36"/>
  <c r="T43" i="35"/>
  <c r="U185" i="36"/>
  <c r="U185" i="35"/>
  <c r="V41" i="36"/>
  <c r="V41" i="35"/>
  <c r="V152" i="36"/>
  <c r="V152" i="35"/>
  <c r="T23" i="36"/>
  <c r="T23" i="35"/>
  <c r="U159" i="35"/>
  <c r="U159" i="36"/>
  <c r="T159" i="36"/>
  <c r="T159" i="35"/>
  <c r="T90" i="35"/>
  <c r="T90" i="36"/>
  <c r="T140" i="35"/>
  <c r="T140" i="36"/>
  <c r="U205" i="36"/>
  <c r="U255" i="36"/>
  <c r="U255" i="35"/>
  <c r="T252" i="35"/>
  <c r="T252" i="36"/>
  <c r="U249" i="36"/>
  <c r="U249" i="35"/>
  <c r="T223" i="35"/>
  <c r="T223" i="36"/>
  <c r="U141" i="35"/>
  <c r="U141" i="36"/>
  <c r="V139" i="36"/>
  <c r="V139" i="35"/>
  <c r="T204" i="36"/>
  <c r="U47" i="36"/>
  <c r="U47" i="35"/>
  <c r="U154" i="35"/>
  <c r="U154" i="36"/>
  <c r="T38" i="36"/>
  <c r="T38" i="35"/>
  <c r="U92" i="35"/>
  <c r="U92" i="36"/>
  <c r="U89" i="35"/>
  <c r="U89" i="36"/>
  <c r="V111" i="35"/>
  <c r="V111" i="36"/>
  <c r="V49" i="36"/>
  <c r="V49" i="35"/>
  <c r="T91" i="36"/>
  <c r="T91" i="35"/>
  <c r="V162" i="36"/>
  <c r="V162" i="35"/>
  <c r="T115" i="35"/>
  <c r="T115" i="36"/>
  <c r="U115" i="36"/>
  <c r="U115" i="35"/>
  <c r="U87" i="35"/>
  <c r="U87" i="36"/>
  <c r="U40" i="36"/>
  <c r="U40" i="35"/>
  <c r="V25" i="35"/>
  <c r="V25" i="36"/>
  <c r="V107" i="35"/>
  <c r="V107" i="36"/>
  <c r="U107" i="36"/>
  <c r="U107" i="35"/>
  <c r="T114" i="35"/>
  <c r="T114" i="36"/>
  <c r="U88" i="36"/>
  <c r="U88" i="35"/>
  <c r="U21" i="35"/>
  <c r="U21" i="36"/>
  <c r="T182" i="35"/>
  <c r="T182" i="36"/>
  <c r="T118" i="36"/>
  <c r="T118" i="35"/>
  <c r="V26" i="36"/>
  <c r="V26" i="35"/>
  <c r="V158" i="35"/>
  <c r="V158" i="36"/>
  <c r="V221" i="35"/>
  <c r="V221" i="36"/>
  <c r="U230" i="35"/>
  <c r="U230" i="36"/>
  <c r="V209" i="36"/>
  <c r="V45" i="36"/>
  <c r="V45" i="35"/>
  <c r="T37" i="35"/>
  <c r="T37" i="36"/>
  <c r="V117" i="35"/>
  <c r="V117" i="36"/>
  <c r="T24" i="35"/>
  <c r="T24" i="36"/>
  <c r="U106" i="35"/>
  <c r="U106" i="36"/>
  <c r="T184" i="36"/>
  <c r="T184" i="35"/>
  <c r="V48" i="35"/>
  <c r="V48" i="36"/>
  <c r="T46" i="36"/>
  <c r="T46" i="35"/>
  <c r="T187" i="36"/>
  <c r="T187" i="35"/>
  <c r="U187" i="35"/>
  <c r="U187" i="36"/>
  <c r="U164" i="36"/>
  <c r="U164" i="35"/>
  <c r="T39" i="35"/>
  <c r="T39" i="36"/>
  <c r="T84" i="35"/>
  <c r="T84" i="36"/>
  <c r="T93" i="35"/>
  <c r="T93" i="36"/>
  <c r="V186" i="36"/>
  <c r="V186" i="35"/>
  <c r="U186" i="35"/>
  <c r="U186" i="36"/>
  <c r="V250" i="35"/>
  <c r="V250" i="36"/>
  <c r="T136" i="36"/>
  <c r="T136" i="35"/>
  <c r="V225" i="36"/>
  <c r="V225" i="35"/>
  <c r="T208" i="36"/>
  <c r="U135" i="35"/>
  <c r="U135" i="36"/>
  <c r="T134" i="36"/>
  <c r="T134" i="35"/>
  <c r="V253" i="36"/>
  <c r="V253" i="35"/>
  <c r="T231" i="36"/>
  <c r="T231" i="35"/>
  <c r="V207" i="36"/>
  <c r="U20" i="36"/>
  <c r="U20" i="35"/>
  <c r="U86" i="35"/>
  <c r="U86" i="36"/>
  <c r="V161" i="36"/>
  <c r="V161" i="35"/>
  <c r="T15" i="36"/>
  <c r="T15" i="35"/>
  <c r="V181" i="35"/>
  <c r="V181" i="36"/>
  <c r="T44" i="36"/>
  <c r="T44" i="35"/>
  <c r="V179" i="35"/>
  <c r="V179" i="36"/>
  <c r="V157" i="36"/>
  <c r="V157" i="35"/>
  <c r="U85" i="35"/>
  <c r="U85" i="36"/>
  <c r="T198" i="36"/>
  <c r="V233" i="35"/>
  <c r="V233" i="36"/>
  <c r="U229" i="35"/>
  <c r="U229" i="36"/>
  <c r="V254" i="35"/>
  <c r="V254" i="36"/>
  <c r="V138" i="36"/>
  <c r="V138" i="35"/>
  <c r="V129" i="35"/>
  <c r="V129" i="36"/>
  <c r="T245" i="35"/>
  <c r="T245" i="36"/>
  <c r="V206" i="36"/>
  <c r="U131" i="36"/>
  <c r="U131" i="35"/>
  <c r="T200" i="36"/>
  <c r="T222" i="36"/>
  <c r="T222" i="35"/>
  <c r="U248" i="36"/>
  <c r="U248" i="35"/>
  <c r="U95" i="36"/>
  <c r="U95" i="35"/>
  <c r="U43" i="35"/>
  <c r="U43" i="36"/>
  <c r="V185" i="35"/>
  <c r="V185" i="36"/>
  <c r="T41" i="35"/>
  <c r="T41" i="36"/>
  <c r="V23" i="35"/>
  <c r="V23" i="36"/>
  <c r="U113" i="35"/>
  <c r="U113" i="36"/>
  <c r="T113" i="36"/>
  <c r="T113" i="35"/>
  <c r="V159" i="36"/>
  <c r="V159" i="35"/>
  <c r="T83" i="36"/>
  <c r="T83" i="35"/>
  <c r="V90" i="35"/>
  <c r="V90" i="36"/>
  <c r="U140" i="36"/>
  <c r="U140" i="35"/>
  <c r="T205" i="36"/>
  <c r="T255" i="36"/>
  <c r="T255" i="35"/>
  <c r="T199" i="36"/>
  <c r="T130" i="35"/>
  <c r="T130" i="36"/>
  <c r="T141" i="36"/>
  <c r="T141" i="35"/>
  <c r="T139" i="36"/>
  <c r="T139" i="35"/>
  <c r="V133" i="36"/>
  <c r="V133" i="35"/>
  <c r="U210" i="36"/>
  <c r="V154" i="35"/>
  <c r="V154" i="36"/>
  <c r="U38" i="36"/>
  <c r="U38" i="35"/>
  <c r="T92" i="35"/>
  <c r="T92" i="36"/>
  <c r="T89" i="36"/>
  <c r="T89" i="35"/>
  <c r="T49" i="36"/>
  <c r="T49" i="35"/>
  <c r="V91" i="36"/>
  <c r="V91" i="35"/>
  <c r="T87" i="35"/>
  <c r="T87" i="36"/>
  <c r="T40" i="36"/>
  <c r="T40" i="35"/>
  <c r="U114" i="35"/>
  <c r="U114" i="36"/>
  <c r="T88" i="35"/>
  <c r="T88" i="36"/>
  <c r="T21" i="36"/>
  <c r="T21" i="35"/>
  <c r="U42" i="36"/>
  <c r="U42" i="35"/>
  <c r="U182" i="36"/>
  <c r="U182" i="35"/>
  <c r="V244" i="36"/>
  <c r="V244" i="35"/>
  <c r="V202" i="36"/>
  <c r="V137" i="35"/>
  <c r="V137" i="36"/>
  <c r="T230" i="35"/>
  <c r="T230" i="36"/>
  <c r="U209" i="36"/>
  <c r="T203" i="36"/>
  <c r="U45" i="35"/>
  <c r="U45" i="36"/>
  <c r="V37" i="35"/>
  <c r="V37" i="36"/>
  <c r="U108" i="35"/>
  <c r="U108" i="36"/>
  <c r="U184" i="36"/>
  <c r="U184" i="35"/>
  <c r="U48" i="36"/>
  <c r="U48" i="35"/>
  <c r="V46" i="35"/>
  <c r="V46" i="36"/>
  <c r="V187" i="36"/>
  <c r="V187" i="35"/>
  <c r="V164" i="36"/>
  <c r="V164" i="35"/>
  <c r="U112" i="36"/>
  <c r="U112" i="35"/>
  <c r="T112" i="36"/>
  <c r="T112" i="35"/>
  <c r="U155" i="36"/>
  <c r="U155" i="35"/>
  <c r="T155" i="36"/>
  <c r="T155" i="35"/>
  <c r="V247" i="36"/>
  <c r="V247" i="35"/>
  <c r="V135" i="36"/>
  <c r="V135" i="35"/>
  <c r="U246" i="35"/>
  <c r="U246" i="36"/>
  <c r="U134" i="36"/>
  <c r="U134" i="35"/>
  <c r="V231" i="35"/>
  <c r="V231" i="36"/>
  <c r="U207" i="36"/>
  <c r="V110" i="35"/>
  <c r="V110" i="36"/>
  <c r="T177" i="36"/>
  <c r="T177" i="35"/>
  <c r="U116" i="36"/>
  <c r="U116" i="35"/>
  <c r="T176" i="35"/>
  <c r="T176" i="36"/>
  <c r="U176" i="35"/>
  <c r="U176" i="36"/>
  <c r="T16" i="35"/>
  <c r="T16" i="36"/>
  <c r="U16" i="36"/>
  <c r="U16" i="35"/>
  <c r="T85" i="35"/>
  <c r="T85" i="36"/>
  <c r="U233" i="35"/>
  <c r="U233" i="36"/>
  <c r="T229" i="36"/>
  <c r="T229" i="35"/>
  <c r="U254" i="36"/>
  <c r="U254" i="35"/>
  <c r="U138" i="36"/>
  <c r="U138" i="35"/>
  <c r="T129" i="36"/>
  <c r="T129" i="35"/>
  <c r="V245" i="35"/>
  <c r="V245" i="36"/>
  <c r="U206" i="36"/>
  <c r="T131" i="35"/>
  <c r="T131" i="36"/>
  <c r="V200" i="36"/>
  <c r="T224" i="35"/>
  <c r="T224" i="36"/>
  <c r="V227" i="36"/>
  <c r="V227" i="35"/>
  <c r="T248" i="35"/>
  <c r="T248" i="36"/>
  <c r="T20" i="35"/>
  <c r="T20" i="36"/>
  <c r="T94" i="35"/>
  <c r="T94" i="36"/>
  <c r="T95" i="35"/>
  <c r="T95" i="36"/>
  <c r="V43" i="35"/>
  <c r="V43" i="36"/>
  <c r="T185" i="36"/>
  <c r="T185" i="35"/>
  <c r="U41" i="35"/>
  <c r="U41" i="36"/>
  <c r="T152" i="36"/>
  <c r="T152" i="35"/>
  <c r="T153" i="35"/>
  <c r="T153" i="36"/>
  <c r="U153" i="36"/>
  <c r="U153" i="35"/>
  <c r="U23" i="35"/>
  <c r="U23" i="36"/>
  <c r="V113" i="35"/>
  <c r="V113" i="36"/>
  <c r="U83" i="36"/>
  <c r="U83" i="35"/>
  <c r="U90" i="36"/>
  <c r="U90" i="35"/>
  <c r="V252" i="36"/>
  <c r="V252" i="35"/>
  <c r="T249" i="36"/>
  <c r="T249" i="35"/>
  <c r="V199" i="36"/>
  <c r="V223" i="35"/>
  <c r="V223" i="36"/>
  <c r="U130" i="35"/>
  <c r="U130" i="36"/>
  <c r="V141" i="36"/>
  <c r="V141" i="35"/>
  <c r="V204" i="36"/>
  <c r="T133" i="36"/>
  <c r="T133" i="35"/>
  <c r="T210" i="36"/>
  <c r="M72" i="35"/>
  <c r="M72" i="36"/>
  <c r="R94" i="36"/>
  <c r="L94" i="35"/>
  <c r="Q94" i="35"/>
  <c r="N48" i="36"/>
  <c r="M48" i="35"/>
  <c r="N48" i="35"/>
  <c r="O48" i="36"/>
  <c r="M48" i="36"/>
  <c r="L14" i="36"/>
  <c r="N18" i="35"/>
  <c r="L14" i="35"/>
  <c r="R14" i="36"/>
  <c r="L26" i="36"/>
  <c r="S14" i="36"/>
  <c r="O26" i="36"/>
  <c r="M18" i="35"/>
  <c r="R19" i="35"/>
  <c r="Q18" i="35"/>
  <c r="S14" i="35"/>
  <c r="M26" i="35"/>
  <c r="Q26" i="36"/>
  <c r="N83" i="35"/>
  <c r="O83" i="36"/>
  <c r="Q83" i="36"/>
  <c r="N83" i="36"/>
  <c r="U14" i="36"/>
  <c r="U14" i="35"/>
  <c r="V14" i="34"/>
  <c r="N233" i="35"/>
  <c r="P254" i="36"/>
  <c r="S254" i="36"/>
  <c r="N152" i="35"/>
  <c r="K72" i="36"/>
  <c r="AU72" i="36" s="1"/>
  <c r="O233" i="36"/>
  <c r="K140" i="35"/>
  <c r="O152" i="36"/>
  <c r="N233" i="36"/>
  <c r="L244" i="35"/>
  <c r="N152" i="36"/>
  <c r="O140" i="36"/>
  <c r="O18" i="36"/>
  <c r="Q19" i="35"/>
  <c r="R140" i="35"/>
  <c r="S114" i="36"/>
  <c r="S15" i="36"/>
  <c r="S244" i="36"/>
  <c r="K152" i="36"/>
  <c r="AU152" i="36" s="1"/>
  <c r="K152" i="35"/>
  <c r="O18" i="35"/>
  <c r="Q19" i="36"/>
  <c r="R140" i="36"/>
  <c r="N140" i="35"/>
  <c r="L19" i="36"/>
  <c r="L26" i="35"/>
  <c r="N26" i="36"/>
  <c r="N26" i="35"/>
  <c r="Q244" i="35"/>
  <c r="O175" i="36"/>
  <c r="K19" i="36"/>
  <c r="AU19" i="36" s="1"/>
  <c r="R26" i="35"/>
  <c r="P26" i="36"/>
  <c r="P19" i="35"/>
  <c r="Q244" i="36"/>
  <c r="O19" i="36"/>
  <c r="M244" i="35"/>
  <c r="K26" i="35"/>
  <c r="AU26" i="35" s="1"/>
  <c r="R26" i="36"/>
  <c r="M26" i="36"/>
  <c r="Q26" i="35"/>
  <c r="M19" i="36"/>
  <c r="L21" i="36"/>
  <c r="O20" i="35"/>
  <c r="Q175" i="35"/>
  <c r="Q175" i="36"/>
  <c r="O175" i="35"/>
  <c r="O20" i="36"/>
  <c r="R118" i="36"/>
  <c r="R118" i="35"/>
  <c r="K118" i="36"/>
  <c r="K118" i="35"/>
  <c r="Q118" i="36"/>
  <c r="Q118" i="35"/>
  <c r="Q86" i="36"/>
  <c r="Q86" i="35"/>
  <c r="R86" i="36"/>
  <c r="R86" i="35"/>
  <c r="K93" i="36"/>
  <c r="AU93" i="36" s="1"/>
  <c r="K93" i="35"/>
  <c r="R93" i="35"/>
  <c r="R93" i="36"/>
  <c r="N93" i="36"/>
  <c r="N93" i="35"/>
  <c r="S199" i="36"/>
  <c r="K199" i="36"/>
  <c r="AU199" i="36" s="1"/>
  <c r="K199" i="35"/>
  <c r="M206" i="35"/>
  <c r="M206" i="36"/>
  <c r="R206" i="36"/>
  <c r="Q206" i="36"/>
  <c r="N131" i="35"/>
  <c r="N131" i="36"/>
  <c r="M131" i="36"/>
  <c r="M131" i="35"/>
  <c r="P141" i="35"/>
  <c r="P141" i="36"/>
  <c r="O141" i="36"/>
  <c r="O141" i="35"/>
  <c r="Q84" i="36"/>
  <c r="Q84" i="35"/>
  <c r="P84" i="36"/>
  <c r="P84" i="35"/>
  <c r="L158" i="35"/>
  <c r="L158" i="36"/>
  <c r="S158" i="36"/>
  <c r="S158" i="35"/>
  <c r="O88" i="36"/>
  <c r="O88" i="35"/>
  <c r="K88" i="35"/>
  <c r="K88" i="36"/>
  <c r="K227" i="36"/>
  <c r="AU227" i="36" s="1"/>
  <c r="K227" i="35"/>
  <c r="S227" i="35"/>
  <c r="S227" i="36"/>
  <c r="Q227" i="35"/>
  <c r="Q227" i="36"/>
  <c r="N85" i="36"/>
  <c r="N85" i="35"/>
  <c r="S85" i="35"/>
  <c r="S85" i="36"/>
  <c r="O38" i="36"/>
  <c r="O38" i="35"/>
  <c r="S38" i="36"/>
  <c r="S38" i="35"/>
  <c r="Q116" i="36"/>
  <c r="Q116" i="35"/>
  <c r="R116" i="35"/>
  <c r="R116" i="36"/>
  <c r="N46" i="35"/>
  <c r="N46" i="36"/>
  <c r="S185" i="36"/>
  <c r="S185" i="35"/>
  <c r="K185" i="36"/>
  <c r="AU185" i="36" s="1"/>
  <c r="K185" i="35"/>
  <c r="R138" i="36"/>
  <c r="R138" i="35"/>
  <c r="K138" i="36"/>
  <c r="K138" i="35"/>
  <c r="K71" i="36"/>
  <c r="AU71" i="36" s="1"/>
  <c r="K71" i="35"/>
  <c r="K246" i="36"/>
  <c r="K246" i="35"/>
  <c r="N246" i="36"/>
  <c r="N246" i="35"/>
  <c r="R24" i="36"/>
  <c r="R24" i="35"/>
  <c r="K223" i="35"/>
  <c r="K223" i="36"/>
  <c r="Q223" i="36"/>
  <c r="Q223" i="35"/>
  <c r="P130" i="35"/>
  <c r="P130" i="36"/>
  <c r="N130" i="36"/>
  <c r="N130" i="35"/>
  <c r="N153" i="35"/>
  <c r="N153" i="36"/>
  <c r="Q153" i="36"/>
  <c r="Q153" i="35"/>
  <c r="R181" i="36"/>
  <c r="R181" i="35"/>
  <c r="O181" i="35"/>
  <c r="O181" i="36"/>
  <c r="N222" i="36"/>
  <c r="N222" i="35"/>
  <c r="M222" i="36"/>
  <c r="M222" i="35"/>
  <c r="S204" i="36"/>
  <c r="L204" i="36"/>
  <c r="L204" i="35"/>
  <c r="O179" i="36"/>
  <c r="O179" i="35"/>
  <c r="R179" i="36"/>
  <c r="R179" i="35"/>
  <c r="N42" i="36"/>
  <c r="N42" i="35"/>
  <c r="O42" i="36"/>
  <c r="O42" i="35"/>
  <c r="R42" i="36"/>
  <c r="R42" i="35"/>
  <c r="K69" i="36"/>
  <c r="AU69" i="36" s="1"/>
  <c r="K69" i="35"/>
  <c r="O45" i="36"/>
  <c r="O45" i="35"/>
  <c r="N45" i="36"/>
  <c r="N45" i="35"/>
  <c r="L112" i="35"/>
  <c r="L112" i="36"/>
  <c r="P112" i="35"/>
  <c r="P112" i="36"/>
  <c r="O25" i="36"/>
  <c r="O25" i="35"/>
  <c r="K25" i="36"/>
  <c r="AU25" i="36" s="1"/>
  <c r="K25" i="35"/>
  <c r="AU25" i="35" s="1"/>
  <c r="M25" i="36"/>
  <c r="M25" i="35"/>
  <c r="P40" i="36"/>
  <c r="P40" i="35"/>
  <c r="L70" i="35"/>
  <c r="L70" i="36"/>
  <c r="N16" i="35"/>
  <c r="N16" i="36"/>
  <c r="S16" i="36"/>
  <c r="S16" i="35"/>
  <c r="Q16" i="36"/>
  <c r="Q16" i="35"/>
  <c r="O184" i="36"/>
  <c r="O184" i="35"/>
  <c r="N23" i="36"/>
  <c r="N23" i="35"/>
  <c r="S95" i="36"/>
  <c r="S95" i="35"/>
  <c r="Q95" i="36"/>
  <c r="Q95" i="35"/>
  <c r="R49" i="36"/>
  <c r="R49" i="35"/>
  <c r="M49" i="35"/>
  <c r="M49" i="36"/>
  <c r="K49" i="35"/>
  <c r="AU49" i="35" s="1"/>
  <c r="K49" i="36"/>
  <c r="AU49" i="36" s="1"/>
  <c r="S129" i="36"/>
  <c r="S129" i="35"/>
  <c r="M129" i="35"/>
  <c r="M129" i="36"/>
  <c r="N129" i="36"/>
  <c r="N129" i="35"/>
  <c r="R187" i="36"/>
  <c r="R187" i="35"/>
  <c r="P187" i="35"/>
  <c r="P187" i="36"/>
  <c r="N20" i="35"/>
  <c r="N20" i="36"/>
  <c r="P24" i="35"/>
  <c r="P24" i="36"/>
  <c r="L68" i="36"/>
  <c r="L68" i="35"/>
  <c r="M68" i="36"/>
  <c r="M68" i="35"/>
  <c r="Q186" i="36"/>
  <c r="Q186" i="35"/>
  <c r="N186" i="36"/>
  <c r="N186" i="35"/>
  <c r="P203" i="36"/>
  <c r="P203" i="35"/>
  <c r="N203" i="36"/>
  <c r="N203" i="35"/>
  <c r="R107" i="35"/>
  <c r="R107" i="36"/>
  <c r="L107" i="36"/>
  <c r="L107" i="35"/>
  <c r="K253" i="36"/>
  <c r="AU253" i="36" s="1"/>
  <c r="K253" i="35"/>
  <c r="P253" i="36"/>
  <c r="P253" i="35"/>
  <c r="Q44" i="36"/>
  <c r="Q44" i="35"/>
  <c r="N44" i="36"/>
  <c r="N44" i="35"/>
  <c r="R44" i="35"/>
  <c r="R44" i="36"/>
  <c r="O248" i="35"/>
  <c r="O248" i="36"/>
  <c r="P248" i="36"/>
  <c r="P248" i="35"/>
  <c r="K248" i="36"/>
  <c r="AU248" i="36" s="1"/>
  <c r="K248" i="35"/>
  <c r="M15" i="36"/>
  <c r="M15" i="35"/>
  <c r="M200" i="35"/>
  <c r="M200" i="36"/>
  <c r="Q200" i="36"/>
  <c r="S182" i="35"/>
  <c r="S182" i="36"/>
  <c r="L133" i="35"/>
  <c r="L133" i="36"/>
  <c r="S133" i="36"/>
  <c r="S133" i="35"/>
  <c r="O133" i="35"/>
  <c r="O133" i="36"/>
  <c r="R210" i="36"/>
  <c r="N210" i="36"/>
  <c r="N210" i="35"/>
  <c r="L61" i="36"/>
  <c r="L61" i="35"/>
  <c r="K46" i="36"/>
  <c r="AU46" i="36" s="1"/>
  <c r="K46" i="35"/>
  <c r="AU46" i="35" s="1"/>
  <c r="M230" i="35"/>
  <c r="M230" i="36"/>
  <c r="N230" i="36"/>
  <c r="N230" i="35"/>
  <c r="L62" i="36"/>
  <c r="L62" i="35"/>
  <c r="R176" i="36"/>
  <c r="R176" i="35"/>
  <c r="O21" i="36"/>
  <c r="O21" i="35"/>
  <c r="R23" i="36"/>
  <c r="R23" i="35"/>
  <c r="S43" i="35"/>
  <c r="S43" i="36"/>
  <c r="R43" i="36"/>
  <c r="R43" i="35"/>
  <c r="P87" i="36"/>
  <c r="P87" i="35"/>
  <c r="L87" i="36"/>
  <c r="L87" i="35"/>
  <c r="L134" i="35"/>
  <c r="L134" i="36"/>
  <c r="O134" i="36"/>
  <c r="O134" i="35"/>
  <c r="M134" i="36"/>
  <c r="M134" i="35"/>
  <c r="R252" i="36"/>
  <c r="R252" i="35"/>
  <c r="P252" i="35"/>
  <c r="P252" i="36"/>
  <c r="M22" i="36"/>
  <c r="M22" i="35"/>
  <c r="S22" i="35"/>
  <c r="S22" i="36"/>
  <c r="Q91" i="36"/>
  <c r="Q91" i="35"/>
  <c r="L91" i="35"/>
  <c r="L91" i="36"/>
  <c r="L209" i="36"/>
  <c r="L209" i="35"/>
  <c r="S209" i="36"/>
  <c r="S245" i="36"/>
  <c r="S245" i="35"/>
  <c r="L245" i="35"/>
  <c r="L245" i="36"/>
  <c r="M20" i="35"/>
  <c r="M20" i="36"/>
  <c r="R157" i="35"/>
  <c r="R157" i="36"/>
  <c r="Q157" i="36"/>
  <c r="Q157" i="35"/>
  <c r="L162" i="36"/>
  <c r="L162" i="35"/>
  <c r="N162" i="35"/>
  <c r="N162" i="36"/>
  <c r="S139" i="36"/>
  <c r="S139" i="35"/>
  <c r="P139" i="36"/>
  <c r="P139" i="35"/>
  <c r="P15" i="35"/>
  <c r="P15" i="36"/>
  <c r="L231" i="36"/>
  <c r="L231" i="35"/>
  <c r="M231" i="36"/>
  <c r="M231" i="35"/>
  <c r="Q224" i="35"/>
  <c r="Q224" i="36"/>
  <c r="L224" i="35"/>
  <c r="L224" i="36"/>
  <c r="Q207" i="36"/>
  <c r="O207" i="36"/>
  <c r="O207" i="35"/>
  <c r="K207" i="36"/>
  <c r="AU207" i="36" s="1"/>
  <c r="K207" i="35"/>
  <c r="K47" i="36"/>
  <c r="AU47" i="36" s="1"/>
  <c r="K47" i="35"/>
  <c r="AU47" i="35" s="1"/>
  <c r="N47" i="36"/>
  <c r="N47" i="35"/>
  <c r="O17" i="35"/>
  <c r="O17" i="36"/>
  <c r="S17" i="36"/>
  <c r="S17" i="35"/>
  <c r="Q180" i="35"/>
  <c r="Q180" i="36"/>
  <c r="S111" i="36"/>
  <c r="S111" i="35"/>
  <c r="O111" i="36"/>
  <c r="O111" i="35"/>
  <c r="P115" i="35"/>
  <c r="P115" i="36"/>
  <c r="N115" i="36"/>
  <c r="N115" i="35"/>
  <c r="O115" i="35"/>
  <c r="O115" i="36"/>
  <c r="N39" i="36"/>
  <c r="N39" i="35"/>
  <c r="S39" i="36"/>
  <c r="S39" i="35"/>
  <c r="Q39" i="35"/>
  <c r="Q39" i="36"/>
  <c r="O154" i="35"/>
  <c r="O154" i="36"/>
  <c r="Q154" i="36"/>
  <c r="Q154" i="35"/>
  <c r="R154" i="36"/>
  <c r="R154" i="35"/>
  <c r="S92" i="36"/>
  <c r="S92" i="35"/>
  <c r="P92" i="36"/>
  <c r="P92" i="35"/>
  <c r="N92" i="35"/>
  <c r="N92" i="36"/>
  <c r="P89" i="36"/>
  <c r="P89" i="35"/>
  <c r="M89" i="36"/>
  <c r="M89" i="35"/>
  <c r="R21" i="35"/>
  <c r="R21" i="36"/>
  <c r="N249" i="35"/>
  <c r="N249" i="36"/>
  <c r="R249" i="36"/>
  <c r="R249" i="35"/>
  <c r="S177" i="36"/>
  <c r="S177" i="35"/>
  <c r="Q46" i="36"/>
  <c r="Q46" i="35"/>
  <c r="S118" i="36"/>
  <c r="S118" i="35"/>
  <c r="M118" i="36"/>
  <c r="M118" i="35"/>
  <c r="K89" i="36"/>
  <c r="AU89" i="36" s="1"/>
  <c r="K89" i="35"/>
  <c r="L89" i="35"/>
  <c r="L89" i="36"/>
  <c r="P21" i="36"/>
  <c r="P21" i="35"/>
  <c r="P117" i="35"/>
  <c r="P117" i="36"/>
  <c r="S117" i="36"/>
  <c r="S117" i="35"/>
  <c r="R37" i="36"/>
  <c r="R37" i="35"/>
  <c r="M37" i="36"/>
  <c r="M37" i="35"/>
  <c r="M249" i="36"/>
  <c r="M249" i="35"/>
  <c r="O249" i="36"/>
  <c r="O249" i="35"/>
  <c r="Q155" i="35"/>
  <c r="Q155" i="36"/>
  <c r="L155" i="36"/>
  <c r="L155" i="35"/>
  <c r="M155" i="35"/>
  <c r="M155" i="36"/>
  <c r="N161" i="36"/>
  <c r="N161" i="35"/>
  <c r="Q161" i="36"/>
  <c r="Q161" i="35"/>
  <c r="M86" i="35"/>
  <c r="M86" i="36"/>
  <c r="O86" i="36"/>
  <c r="O86" i="35"/>
  <c r="N86" i="35"/>
  <c r="N86" i="36"/>
  <c r="M93" i="36"/>
  <c r="M93" i="35"/>
  <c r="P93" i="35"/>
  <c r="P93" i="36"/>
  <c r="O199" i="36"/>
  <c r="O199" i="35"/>
  <c r="N199" i="36"/>
  <c r="N199" i="35"/>
  <c r="M199" i="35"/>
  <c r="M199" i="36"/>
  <c r="P206" i="35"/>
  <c r="P206" i="36"/>
  <c r="O206" i="36"/>
  <c r="O206" i="35"/>
  <c r="L131" i="36"/>
  <c r="L131" i="35"/>
  <c r="R131" i="36"/>
  <c r="R131" i="35"/>
  <c r="L141" i="35"/>
  <c r="L141" i="36"/>
  <c r="R141" i="36"/>
  <c r="R141" i="35"/>
  <c r="Q141" i="35"/>
  <c r="Q141" i="36"/>
  <c r="M84" i="36"/>
  <c r="M84" i="35"/>
  <c r="O84" i="35"/>
  <c r="O84" i="36"/>
  <c r="R84" i="36"/>
  <c r="R84" i="35"/>
  <c r="O15" i="36"/>
  <c r="O15" i="35"/>
  <c r="P158" i="35"/>
  <c r="P158" i="36"/>
  <c r="K158" i="36"/>
  <c r="AU158" i="36" s="1"/>
  <c r="K158" i="35"/>
  <c r="R88" i="36"/>
  <c r="R88" i="35"/>
  <c r="L88" i="35"/>
  <c r="L88" i="36"/>
  <c r="P227" i="36"/>
  <c r="P227" i="35"/>
  <c r="L227" i="36"/>
  <c r="L227" i="35"/>
  <c r="L85" i="36"/>
  <c r="L85" i="35"/>
  <c r="K85" i="36"/>
  <c r="K85" i="35"/>
  <c r="M38" i="36"/>
  <c r="M38" i="35"/>
  <c r="K38" i="36"/>
  <c r="AU38" i="36" s="1"/>
  <c r="K38" i="35"/>
  <c r="AU38" i="35" s="1"/>
  <c r="R38" i="36"/>
  <c r="R38" i="35"/>
  <c r="P116" i="35"/>
  <c r="P116" i="36"/>
  <c r="O116" i="35"/>
  <c r="O116" i="36"/>
  <c r="P46" i="35"/>
  <c r="P46" i="36"/>
  <c r="P185" i="36"/>
  <c r="P185" i="35"/>
  <c r="O185" i="36"/>
  <c r="O185" i="35"/>
  <c r="S138" i="35"/>
  <c r="S138" i="36"/>
  <c r="O138" i="36"/>
  <c r="O138" i="35"/>
  <c r="M138" i="36"/>
  <c r="M138" i="35"/>
  <c r="K21" i="35"/>
  <c r="AU21" i="35" s="1"/>
  <c r="K21" i="36"/>
  <c r="AU21" i="36" s="1"/>
  <c r="P23" i="35"/>
  <c r="P23" i="36"/>
  <c r="L246" i="36"/>
  <c r="L246" i="35"/>
  <c r="R246" i="35"/>
  <c r="R246" i="36"/>
  <c r="M24" i="35"/>
  <c r="M24" i="36"/>
  <c r="O223" i="36"/>
  <c r="O223" i="35"/>
  <c r="S223" i="36"/>
  <c r="S223" i="35"/>
  <c r="K130" i="36"/>
  <c r="K130" i="35"/>
  <c r="O130" i="36"/>
  <c r="O130" i="35"/>
  <c r="L153" i="36"/>
  <c r="L153" i="35"/>
  <c r="R153" i="36"/>
  <c r="R153" i="35"/>
  <c r="K153" i="36"/>
  <c r="AU153" i="36" s="1"/>
  <c r="K153" i="35"/>
  <c r="N181" i="36"/>
  <c r="N181" i="35"/>
  <c r="Q181" i="36"/>
  <c r="Q181" i="35"/>
  <c r="R222" i="36"/>
  <c r="R222" i="35"/>
  <c r="K222" i="35"/>
  <c r="K222" i="36"/>
  <c r="AU222" i="36" s="1"/>
  <c r="O222" i="36"/>
  <c r="O222" i="35"/>
  <c r="N204" i="36"/>
  <c r="N204" i="35"/>
  <c r="R204" i="36"/>
  <c r="K66" i="36"/>
  <c r="AU66" i="36" s="1"/>
  <c r="K66" i="35"/>
  <c r="M66" i="36"/>
  <c r="M66" i="35"/>
  <c r="K179" i="36"/>
  <c r="AU179" i="36" s="1"/>
  <c r="K179" i="35"/>
  <c r="S179" i="36"/>
  <c r="S179" i="35"/>
  <c r="S42" i="36"/>
  <c r="S42" i="35"/>
  <c r="P42" i="36"/>
  <c r="P42" i="35"/>
  <c r="L69" i="36"/>
  <c r="L69" i="35"/>
  <c r="M45" i="36"/>
  <c r="M45" i="35"/>
  <c r="S45" i="36"/>
  <c r="S45" i="35"/>
  <c r="Q112" i="35"/>
  <c r="Q112" i="36"/>
  <c r="R112" i="36"/>
  <c r="R112" i="35"/>
  <c r="Q25" i="36"/>
  <c r="Q25" i="35"/>
  <c r="S25" i="36"/>
  <c r="S25" i="35"/>
  <c r="Q40" i="36"/>
  <c r="Q40" i="35"/>
  <c r="O16" i="35"/>
  <c r="O16" i="36"/>
  <c r="K16" i="36"/>
  <c r="AU16" i="36" s="1"/>
  <c r="K16" i="35"/>
  <c r="AU16" i="35" s="1"/>
  <c r="M21" i="35"/>
  <c r="M21" i="36"/>
  <c r="N184" i="35"/>
  <c r="N184" i="36"/>
  <c r="Q184" i="36"/>
  <c r="Q184" i="35"/>
  <c r="L23" i="35"/>
  <c r="L23" i="36"/>
  <c r="K95" i="35"/>
  <c r="K95" i="36"/>
  <c r="AU95" i="36" s="1"/>
  <c r="P95" i="36"/>
  <c r="P95" i="35"/>
  <c r="L49" i="36"/>
  <c r="L49" i="35"/>
  <c r="P49" i="36"/>
  <c r="P49" i="35"/>
  <c r="Q129" i="35"/>
  <c r="Q129" i="36"/>
  <c r="P129" i="36"/>
  <c r="P129" i="35"/>
  <c r="Q187" i="36"/>
  <c r="Q187" i="35"/>
  <c r="S187" i="36"/>
  <c r="S187" i="35"/>
  <c r="Q24" i="35"/>
  <c r="Q24" i="36"/>
  <c r="P186" i="36"/>
  <c r="P186" i="35"/>
  <c r="S186" i="36"/>
  <c r="S186" i="35"/>
  <c r="K203" i="36"/>
  <c r="AU203" i="36" s="1"/>
  <c r="K203" i="35"/>
  <c r="L203" i="35"/>
  <c r="L203" i="36"/>
  <c r="N107" i="36"/>
  <c r="N107" i="35"/>
  <c r="K107" i="35"/>
  <c r="K107" i="36"/>
  <c r="AU107" i="36" s="1"/>
  <c r="P107" i="36"/>
  <c r="P107" i="35"/>
  <c r="N253" i="36"/>
  <c r="N253" i="35"/>
  <c r="Q253" i="35"/>
  <c r="Q253" i="36"/>
  <c r="S44" i="36"/>
  <c r="S44" i="35"/>
  <c r="O44" i="36"/>
  <c r="O44" i="35"/>
  <c r="Q248" i="36"/>
  <c r="Q248" i="35"/>
  <c r="S248" i="36"/>
  <c r="S248" i="35"/>
  <c r="B10" i="36"/>
  <c r="C62" i="11" s="1"/>
  <c r="R200" i="36"/>
  <c r="S200" i="36"/>
  <c r="K182" i="36"/>
  <c r="K182" i="35"/>
  <c r="R182" i="35"/>
  <c r="R182" i="36"/>
  <c r="R133" i="36"/>
  <c r="R133" i="35"/>
  <c r="N133" i="36"/>
  <c r="N133" i="35"/>
  <c r="K210" i="35"/>
  <c r="K210" i="36"/>
  <c r="AU210" i="36" s="1"/>
  <c r="P210" i="36"/>
  <c r="P210" i="35"/>
  <c r="L210" i="36"/>
  <c r="L210" i="35"/>
  <c r="M46" i="35"/>
  <c r="M46" i="36"/>
  <c r="K230" i="36"/>
  <c r="AU230" i="36" s="1"/>
  <c r="K230" i="35"/>
  <c r="S230" i="36"/>
  <c r="S230" i="35"/>
  <c r="P230" i="36"/>
  <c r="P230" i="35"/>
  <c r="Q176" i="36"/>
  <c r="Q176" i="35"/>
  <c r="O176" i="36"/>
  <c r="O176" i="35"/>
  <c r="Q21" i="35"/>
  <c r="Q21" i="36"/>
  <c r="O23" i="35"/>
  <c r="O23" i="36"/>
  <c r="L43" i="36"/>
  <c r="L43" i="35"/>
  <c r="K43" i="36"/>
  <c r="AU43" i="36" s="1"/>
  <c r="K43" i="35"/>
  <c r="AU43" i="35" s="1"/>
  <c r="O87" i="36"/>
  <c r="O87" i="35"/>
  <c r="M87" i="35"/>
  <c r="M87" i="36"/>
  <c r="R134" i="36"/>
  <c r="R134" i="35"/>
  <c r="Q134" i="35"/>
  <c r="Q134" i="36"/>
  <c r="O252" i="36"/>
  <c r="O252" i="35"/>
  <c r="L252" i="36"/>
  <c r="L252" i="35"/>
  <c r="Q252" i="36"/>
  <c r="Q252" i="35"/>
  <c r="P22" i="35"/>
  <c r="P22" i="36"/>
  <c r="Q22" i="35"/>
  <c r="Q22" i="36"/>
  <c r="P91" i="36"/>
  <c r="P91" i="35"/>
  <c r="M91" i="36"/>
  <c r="M91" i="35"/>
  <c r="K209" i="35"/>
  <c r="K209" i="36"/>
  <c r="AU209" i="36" s="1"/>
  <c r="R209" i="36"/>
  <c r="O209" i="36"/>
  <c r="O209" i="35"/>
  <c r="K245" i="35"/>
  <c r="K245" i="36"/>
  <c r="AU245" i="36" s="1"/>
  <c r="Q245" i="36"/>
  <c r="Q245" i="35"/>
  <c r="P157" i="36"/>
  <c r="P157" i="35"/>
  <c r="M157" i="36"/>
  <c r="M157" i="35"/>
  <c r="O162" i="35"/>
  <c r="O162" i="36"/>
  <c r="Q162" i="36"/>
  <c r="Q162" i="35"/>
  <c r="M139" i="35"/>
  <c r="M139" i="36"/>
  <c r="K139" i="36"/>
  <c r="AU139" i="36" s="1"/>
  <c r="K139" i="35"/>
  <c r="R15" i="36"/>
  <c r="R15" i="35"/>
  <c r="N231" i="36"/>
  <c r="N231" i="35"/>
  <c r="R231" i="36"/>
  <c r="R231" i="35"/>
  <c r="O224" i="35"/>
  <c r="O224" i="36"/>
  <c r="K224" i="36"/>
  <c r="K224" i="35"/>
  <c r="S207" i="36"/>
  <c r="L207" i="35"/>
  <c r="L207" i="36"/>
  <c r="O47" i="35"/>
  <c r="O47" i="36"/>
  <c r="M47" i="36"/>
  <c r="M47" i="35"/>
  <c r="S47" i="35"/>
  <c r="S47" i="36"/>
  <c r="L17" i="35"/>
  <c r="L17" i="36"/>
  <c r="R17" i="35"/>
  <c r="R17" i="36"/>
  <c r="Q17" i="35"/>
  <c r="Q17" i="36"/>
  <c r="R180" i="36"/>
  <c r="R180" i="35"/>
  <c r="P180" i="36"/>
  <c r="P180" i="35"/>
  <c r="M111" i="36"/>
  <c r="M111" i="35"/>
  <c r="R111" i="36"/>
  <c r="R111" i="35"/>
  <c r="L115" i="35"/>
  <c r="L115" i="36"/>
  <c r="Q115" i="36"/>
  <c r="Q115" i="35"/>
  <c r="R39" i="36"/>
  <c r="R39" i="35"/>
  <c r="L39" i="35"/>
  <c r="L39" i="36"/>
  <c r="K154" i="36"/>
  <c r="K154" i="35"/>
  <c r="P154" i="36"/>
  <c r="P154" i="35"/>
  <c r="K92" i="35"/>
  <c r="K92" i="36"/>
  <c r="R92" i="35"/>
  <c r="R92" i="36"/>
  <c r="L65" i="36"/>
  <c r="L65" i="35"/>
  <c r="K65" i="36"/>
  <c r="AU65" i="36" s="1"/>
  <c r="K65" i="35"/>
  <c r="Q177" i="35"/>
  <c r="Q177" i="36"/>
  <c r="R161" i="36"/>
  <c r="R161" i="35"/>
  <c r="M247" i="36"/>
  <c r="M247" i="35"/>
  <c r="O247" i="35"/>
  <c r="O247" i="36"/>
  <c r="L135" i="35"/>
  <c r="L135" i="36"/>
  <c r="Q135" i="35"/>
  <c r="Q135" i="36"/>
  <c r="Q247" i="36"/>
  <c r="Q247" i="35"/>
  <c r="S247" i="36"/>
  <c r="S247" i="35"/>
  <c r="R135" i="36"/>
  <c r="R135" i="35"/>
  <c r="K135" i="36"/>
  <c r="AU135" i="36" s="1"/>
  <c r="K135" i="35"/>
  <c r="P118" i="36"/>
  <c r="P118" i="35"/>
  <c r="O118" i="36"/>
  <c r="O118" i="35"/>
  <c r="O89" i="35"/>
  <c r="O89" i="36"/>
  <c r="R89" i="36"/>
  <c r="R89" i="35"/>
  <c r="N89" i="36"/>
  <c r="N89" i="35"/>
  <c r="Q23" i="35"/>
  <c r="Q23" i="36"/>
  <c r="N117" i="36"/>
  <c r="N117" i="35"/>
  <c r="M117" i="36"/>
  <c r="M117" i="35"/>
  <c r="K117" i="36"/>
  <c r="AU117" i="36" s="1"/>
  <c r="K117" i="35"/>
  <c r="P37" i="36"/>
  <c r="P37" i="35"/>
  <c r="O37" i="36"/>
  <c r="O37" i="35"/>
  <c r="Q37" i="35"/>
  <c r="Q37" i="36"/>
  <c r="L249" i="35"/>
  <c r="L249" i="36"/>
  <c r="K249" i="35"/>
  <c r="K249" i="36"/>
  <c r="Q249" i="35"/>
  <c r="Q249" i="36"/>
  <c r="R155" i="35"/>
  <c r="R155" i="36"/>
  <c r="S155" i="36"/>
  <c r="S155" i="35"/>
  <c r="K177" i="36"/>
  <c r="K177" i="35"/>
  <c r="O177" i="36"/>
  <c r="O177" i="35"/>
  <c r="N177" i="36"/>
  <c r="N177" i="35"/>
  <c r="O24" i="35"/>
  <c r="O24" i="36"/>
  <c r="P161" i="36"/>
  <c r="P161" i="35"/>
  <c r="S161" i="36"/>
  <c r="S161" i="35"/>
  <c r="L86" i="36"/>
  <c r="L86" i="35"/>
  <c r="S86" i="35"/>
  <c r="S86" i="36"/>
  <c r="S93" i="35"/>
  <c r="S93" i="36"/>
  <c r="L93" i="35"/>
  <c r="L93" i="36"/>
  <c r="L199" i="36"/>
  <c r="L199" i="35"/>
  <c r="Q199" i="36"/>
  <c r="L206" i="36"/>
  <c r="L206" i="35"/>
  <c r="N206" i="36"/>
  <c r="N206" i="35"/>
  <c r="O131" i="36"/>
  <c r="O131" i="35"/>
  <c r="S131" i="35"/>
  <c r="S131" i="36"/>
  <c r="P131" i="35"/>
  <c r="P131" i="36"/>
  <c r="K141" i="36"/>
  <c r="AU141" i="36" s="1"/>
  <c r="K141" i="35"/>
  <c r="S141" i="35"/>
  <c r="S141" i="36"/>
  <c r="K84" i="35"/>
  <c r="K84" i="36"/>
  <c r="AU84" i="36" s="1"/>
  <c r="L84" i="35"/>
  <c r="L84" i="36"/>
  <c r="K15" i="36"/>
  <c r="AU15" i="36" s="1"/>
  <c r="K15" i="35"/>
  <c r="AU15" i="35" s="1"/>
  <c r="O158" i="35"/>
  <c r="O158" i="36"/>
  <c r="Q158" i="35"/>
  <c r="Q158" i="36"/>
  <c r="R158" i="36"/>
  <c r="R158" i="35"/>
  <c r="P88" i="35"/>
  <c r="P88" i="36"/>
  <c r="Q88" i="35"/>
  <c r="Q88" i="36"/>
  <c r="M88" i="36"/>
  <c r="M88" i="35"/>
  <c r="R227" i="36"/>
  <c r="R227" i="35"/>
  <c r="O227" i="35"/>
  <c r="O227" i="36"/>
  <c r="Q85" i="35"/>
  <c r="Q85" i="36"/>
  <c r="P85" i="35"/>
  <c r="P85" i="36"/>
  <c r="P38" i="35"/>
  <c r="P38" i="36"/>
  <c r="L38" i="35"/>
  <c r="L38" i="36"/>
  <c r="N116" i="36"/>
  <c r="N116" i="35"/>
  <c r="L116" i="36"/>
  <c r="L116" i="35"/>
  <c r="S116" i="35"/>
  <c r="S116" i="36"/>
  <c r="M40" i="35"/>
  <c r="M40" i="36"/>
  <c r="Q185" i="36"/>
  <c r="Q185" i="35"/>
  <c r="N185" i="36"/>
  <c r="N185" i="35"/>
  <c r="N138" i="36"/>
  <c r="N138" i="35"/>
  <c r="Q138" i="36"/>
  <c r="Q138" i="35"/>
  <c r="L71" i="35"/>
  <c r="L71" i="36"/>
  <c r="M23" i="36"/>
  <c r="M23" i="35"/>
  <c r="S246" i="36"/>
  <c r="S246" i="35"/>
  <c r="O246" i="35"/>
  <c r="O246" i="36"/>
  <c r="K20" i="36"/>
  <c r="AU20" i="36" s="1"/>
  <c r="K20" i="35"/>
  <c r="AU20" i="35" s="1"/>
  <c r="K24" i="35"/>
  <c r="AU24" i="35" s="1"/>
  <c r="K24" i="36"/>
  <c r="AU24" i="36" s="1"/>
  <c r="N223" i="36"/>
  <c r="N223" i="35"/>
  <c r="L223" i="35"/>
  <c r="L223" i="36"/>
  <c r="P223" i="36"/>
  <c r="P223" i="35"/>
  <c r="L130" i="36"/>
  <c r="L130" i="35"/>
  <c r="M130" i="35"/>
  <c r="M130" i="36"/>
  <c r="Q130" i="36"/>
  <c r="Q130" i="35"/>
  <c r="S153" i="36"/>
  <c r="S153" i="35"/>
  <c r="P153" i="36"/>
  <c r="P153" i="35"/>
  <c r="K181" i="36"/>
  <c r="AU181" i="36" s="1"/>
  <c r="K181" i="35"/>
  <c r="P181" i="36"/>
  <c r="P181" i="35"/>
  <c r="S222" i="36"/>
  <c r="S222" i="35"/>
  <c r="Q222" i="36"/>
  <c r="Q222" i="35"/>
  <c r="M204" i="36"/>
  <c r="M204" i="35"/>
  <c r="P204" i="36"/>
  <c r="P204" i="35"/>
  <c r="P179" i="36"/>
  <c r="P179" i="35"/>
  <c r="N179" i="36"/>
  <c r="N179" i="35"/>
  <c r="K42" i="35"/>
  <c r="AU42" i="35" s="1"/>
  <c r="K42" i="36"/>
  <c r="AU42" i="36" s="1"/>
  <c r="Q42" i="36"/>
  <c r="Q42" i="35"/>
  <c r="M69" i="36"/>
  <c r="M69" i="35"/>
  <c r="K45" i="36"/>
  <c r="AU45" i="36" s="1"/>
  <c r="K45" i="35"/>
  <c r="AU45" i="35" s="1"/>
  <c r="Q45" i="36"/>
  <c r="Q45" i="35"/>
  <c r="L45" i="36"/>
  <c r="L45" i="35"/>
  <c r="N112" i="35"/>
  <c r="N112" i="36"/>
  <c r="O112" i="36"/>
  <c r="O112" i="35"/>
  <c r="P25" i="36"/>
  <c r="P25" i="35"/>
  <c r="L25" i="35"/>
  <c r="L25" i="36"/>
  <c r="O46" i="36"/>
  <c r="O46" i="35"/>
  <c r="N40" i="36"/>
  <c r="N40" i="35"/>
  <c r="M70" i="35"/>
  <c r="M70" i="36"/>
  <c r="P16" i="35"/>
  <c r="P16" i="36"/>
  <c r="R16" i="35"/>
  <c r="R16" i="36"/>
  <c r="L16" i="36"/>
  <c r="L16" i="35"/>
  <c r="P184" i="36"/>
  <c r="P184" i="35"/>
  <c r="K184" i="36"/>
  <c r="K184" i="35"/>
  <c r="S184" i="36"/>
  <c r="S184" i="35"/>
  <c r="R95" i="36"/>
  <c r="R95" i="35"/>
  <c r="O95" i="36"/>
  <c r="O95" i="35"/>
  <c r="M95" i="36"/>
  <c r="M95" i="35"/>
  <c r="S49" i="36"/>
  <c r="S49" i="35"/>
  <c r="N49" i="35"/>
  <c r="N49" i="36"/>
  <c r="K129" i="35"/>
  <c r="K129" i="36"/>
  <c r="AU129" i="36" s="1"/>
  <c r="R129" i="36"/>
  <c r="R129" i="35"/>
  <c r="K187" i="36"/>
  <c r="AU187" i="36" s="1"/>
  <c r="K187" i="35"/>
  <c r="P20" i="36"/>
  <c r="P20" i="35"/>
  <c r="R186" i="35"/>
  <c r="R186" i="36"/>
  <c r="O186" i="35"/>
  <c r="O186" i="36"/>
  <c r="M203" i="35"/>
  <c r="M203" i="36"/>
  <c r="Q203" i="36"/>
  <c r="M107" i="36"/>
  <c r="M107" i="35"/>
  <c r="S107" i="36"/>
  <c r="S107" i="35"/>
  <c r="S253" i="36"/>
  <c r="S253" i="35"/>
  <c r="L253" i="36"/>
  <c r="L253" i="35"/>
  <c r="O253" i="36"/>
  <c r="O253" i="35"/>
  <c r="L44" i="35"/>
  <c r="L44" i="36"/>
  <c r="K44" i="36"/>
  <c r="AU44" i="36" s="1"/>
  <c r="K44" i="35"/>
  <c r="AU44" i="35" s="1"/>
  <c r="L248" i="36"/>
  <c r="L248" i="35"/>
  <c r="R248" i="35"/>
  <c r="R248" i="36"/>
  <c r="P200" i="36"/>
  <c r="P200" i="35"/>
  <c r="N200" i="35"/>
  <c r="N200" i="36"/>
  <c r="N182" i="35"/>
  <c r="N182" i="36"/>
  <c r="O182" i="35"/>
  <c r="O182" i="36"/>
  <c r="K133" i="35"/>
  <c r="K133" i="36"/>
  <c r="AU133" i="36" s="1"/>
  <c r="P133" i="36"/>
  <c r="P133" i="35"/>
  <c r="M210" i="35"/>
  <c r="M210" i="36"/>
  <c r="Q210" i="36"/>
  <c r="K61" i="36"/>
  <c r="AU61" i="36" s="1"/>
  <c r="K61" i="35"/>
  <c r="R40" i="35"/>
  <c r="R40" i="36"/>
  <c r="L230" i="36"/>
  <c r="L230" i="35"/>
  <c r="R230" i="36"/>
  <c r="R230" i="35"/>
  <c r="K62" i="36"/>
  <c r="K62" i="35"/>
  <c r="S176" i="36"/>
  <c r="S176" i="35"/>
  <c r="P176" i="36"/>
  <c r="P176" i="35"/>
  <c r="S21" i="35"/>
  <c r="S21" i="36"/>
  <c r="M43" i="36"/>
  <c r="M43" i="35"/>
  <c r="P43" i="36"/>
  <c r="P43" i="35"/>
  <c r="N43" i="36"/>
  <c r="N43" i="35"/>
  <c r="K162" i="36"/>
  <c r="AU162" i="36" s="1"/>
  <c r="K162" i="35"/>
  <c r="Q87" i="36"/>
  <c r="Q87" i="35"/>
  <c r="S87" i="36"/>
  <c r="S87" i="35"/>
  <c r="S134" i="36"/>
  <c r="S134" i="35"/>
  <c r="P134" i="36"/>
  <c r="P134" i="35"/>
  <c r="K252" i="36"/>
  <c r="AU252" i="36" s="1"/>
  <c r="K252" i="35"/>
  <c r="S252" i="35"/>
  <c r="S252" i="36"/>
  <c r="L22" i="35"/>
  <c r="L22" i="36"/>
  <c r="O22" i="35"/>
  <c r="O22" i="36"/>
  <c r="S91" i="35"/>
  <c r="S91" i="36"/>
  <c r="O91" i="35"/>
  <c r="O91" i="36"/>
  <c r="N209" i="36"/>
  <c r="N209" i="35"/>
  <c r="M209" i="35"/>
  <c r="M209" i="36"/>
  <c r="P245" i="36"/>
  <c r="P245" i="35"/>
  <c r="R245" i="36"/>
  <c r="R245" i="35"/>
  <c r="M245" i="35"/>
  <c r="M245" i="36"/>
  <c r="N24" i="35"/>
  <c r="N24" i="36"/>
  <c r="S157" i="36"/>
  <c r="S157" i="35"/>
  <c r="O157" i="35"/>
  <c r="O157" i="36"/>
  <c r="M162" i="35"/>
  <c r="M162" i="36"/>
  <c r="R162" i="35"/>
  <c r="R162" i="36"/>
  <c r="O139" i="36"/>
  <c r="O139" i="35"/>
  <c r="R139" i="36"/>
  <c r="R139" i="35"/>
  <c r="S231" i="36"/>
  <c r="S231" i="35"/>
  <c r="O231" i="36"/>
  <c r="O231" i="35"/>
  <c r="P231" i="35"/>
  <c r="P231" i="36"/>
  <c r="S224" i="36"/>
  <c r="S224" i="35"/>
  <c r="P224" i="35"/>
  <c r="P224" i="36"/>
  <c r="M224" i="35"/>
  <c r="M224" i="36"/>
  <c r="N207" i="35"/>
  <c r="N207" i="36"/>
  <c r="R207" i="36"/>
  <c r="P47" i="36"/>
  <c r="P47" i="35"/>
  <c r="L47" i="36"/>
  <c r="L47" i="35"/>
  <c r="K17" i="36"/>
  <c r="AU17" i="36" s="1"/>
  <c r="K17" i="35"/>
  <c r="AU17" i="35" s="1"/>
  <c r="P17" i="35"/>
  <c r="P17" i="36"/>
  <c r="S180" i="36"/>
  <c r="S180" i="35"/>
  <c r="O180" i="35"/>
  <c r="O180" i="36"/>
  <c r="K111" i="36"/>
  <c r="AU111" i="36" s="1"/>
  <c r="K111" i="35"/>
  <c r="Q111" i="35"/>
  <c r="Q111" i="36"/>
  <c r="P111" i="36"/>
  <c r="P111" i="35"/>
  <c r="R115" i="36"/>
  <c r="R115" i="35"/>
  <c r="S115" i="35"/>
  <c r="S115" i="36"/>
  <c r="O39" i="36"/>
  <c r="O39" i="35"/>
  <c r="P39" i="35"/>
  <c r="P39" i="36"/>
  <c r="M154" i="35"/>
  <c r="M154" i="36"/>
  <c r="L154" i="36"/>
  <c r="L154" i="35"/>
  <c r="M92" i="36"/>
  <c r="M92" i="35"/>
  <c r="Q92" i="36"/>
  <c r="Q92" i="35"/>
  <c r="K247" i="36"/>
  <c r="AU247" i="36" s="1"/>
  <c r="K247" i="35"/>
  <c r="N247" i="36"/>
  <c r="N247" i="35"/>
  <c r="N135" i="35"/>
  <c r="N135" i="36"/>
  <c r="O135" i="36"/>
  <c r="O135" i="35"/>
  <c r="L117" i="36"/>
  <c r="L117" i="35"/>
  <c r="O117" i="36"/>
  <c r="O117" i="35"/>
  <c r="K37" i="36"/>
  <c r="AU37" i="36" s="1"/>
  <c r="K37" i="35"/>
  <c r="AU37" i="35" s="1"/>
  <c r="N37" i="35"/>
  <c r="N37" i="36"/>
  <c r="N155" i="36"/>
  <c r="N155" i="35"/>
  <c r="K155" i="35"/>
  <c r="K155" i="36"/>
  <c r="AU155" i="36" s="1"/>
  <c r="K161" i="35"/>
  <c r="K161" i="36"/>
  <c r="AU161" i="36" s="1"/>
  <c r="O40" i="35"/>
  <c r="O40" i="36"/>
  <c r="R247" i="36"/>
  <c r="R247" i="35"/>
  <c r="P247" i="36"/>
  <c r="P247" i="35"/>
  <c r="L247" i="35"/>
  <c r="L247" i="36"/>
  <c r="S135" i="35"/>
  <c r="S135" i="36"/>
  <c r="P135" i="36"/>
  <c r="P135" i="35"/>
  <c r="M135" i="36"/>
  <c r="M135" i="35"/>
  <c r="L118" i="36"/>
  <c r="L118" i="35"/>
  <c r="N118" i="36"/>
  <c r="N118" i="35"/>
  <c r="Q89" i="36"/>
  <c r="Q89" i="35"/>
  <c r="S89" i="35"/>
  <c r="S89" i="36"/>
  <c r="N21" i="36"/>
  <c r="N21" i="35"/>
  <c r="R117" i="35"/>
  <c r="R117" i="36"/>
  <c r="Q117" i="36"/>
  <c r="Q117" i="35"/>
  <c r="S37" i="36"/>
  <c r="S37" i="35"/>
  <c r="L37" i="35"/>
  <c r="L37" i="36"/>
  <c r="P249" i="36"/>
  <c r="P249" i="35"/>
  <c r="S249" i="36"/>
  <c r="S249" i="35"/>
  <c r="Q20" i="36"/>
  <c r="Q20" i="35"/>
  <c r="O155" i="36"/>
  <c r="O155" i="35"/>
  <c r="P155" i="35"/>
  <c r="P155" i="36"/>
  <c r="R177" i="36"/>
  <c r="R177" i="35"/>
  <c r="P177" i="36"/>
  <c r="P177" i="35"/>
  <c r="L24" i="35"/>
  <c r="L24" i="36"/>
  <c r="M161" i="36"/>
  <c r="M161" i="35"/>
  <c r="O161" i="36"/>
  <c r="O161" i="35"/>
  <c r="L161" i="36"/>
  <c r="L161" i="35"/>
  <c r="K86" i="36"/>
  <c r="K86" i="35"/>
  <c r="P86" i="35"/>
  <c r="P86" i="36"/>
  <c r="Q93" i="35"/>
  <c r="Q93" i="36"/>
  <c r="O93" i="36"/>
  <c r="O93" i="35"/>
  <c r="R199" i="36"/>
  <c r="P199" i="35"/>
  <c r="P199" i="36"/>
  <c r="S206" i="36"/>
  <c r="K206" i="35"/>
  <c r="K206" i="36"/>
  <c r="AU206" i="36" s="1"/>
  <c r="K131" i="36"/>
  <c r="K131" i="35"/>
  <c r="Q131" i="36"/>
  <c r="Q131" i="35"/>
  <c r="M141" i="35"/>
  <c r="M141" i="36"/>
  <c r="N141" i="36"/>
  <c r="N141" i="35"/>
  <c r="N84" i="36"/>
  <c r="N84" i="35"/>
  <c r="S84" i="36"/>
  <c r="S84" i="35"/>
  <c r="N15" i="36"/>
  <c r="N15" i="35"/>
  <c r="M158" i="35"/>
  <c r="M158" i="36"/>
  <c r="N158" i="35"/>
  <c r="N158" i="36"/>
  <c r="S88" i="36"/>
  <c r="S88" i="35"/>
  <c r="N88" i="36"/>
  <c r="N88" i="35"/>
  <c r="M227" i="35"/>
  <c r="M227" i="36"/>
  <c r="N227" i="36"/>
  <c r="N227" i="35"/>
  <c r="M85" i="36"/>
  <c r="M85" i="35"/>
  <c r="R85" i="35"/>
  <c r="R85" i="36"/>
  <c r="O85" i="36"/>
  <c r="O85" i="35"/>
  <c r="N38" i="36"/>
  <c r="N38" i="35"/>
  <c r="Q38" i="35"/>
  <c r="Q38" i="36"/>
  <c r="M116" i="35"/>
  <c r="M116" i="36"/>
  <c r="K116" i="36"/>
  <c r="K116" i="35"/>
  <c r="S46" i="35"/>
  <c r="S46" i="36"/>
  <c r="L40" i="36"/>
  <c r="L40" i="35"/>
  <c r="R185" i="36"/>
  <c r="R185" i="35"/>
  <c r="L138" i="35"/>
  <c r="L138" i="36"/>
  <c r="P138" i="36"/>
  <c r="P138" i="35"/>
  <c r="M71" i="35"/>
  <c r="M71" i="36"/>
  <c r="Q246" i="36"/>
  <c r="Q246" i="35"/>
  <c r="P246" i="35"/>
  <c r="P246" i="36"/>
  <c r="M246" i="36"/>
  <c r="M246" i="35"/>
  <c r="S20" i="36"/>
  <c r="S20" i="35"/>
  <c r="M223" i="36"/>
  <c r="M223" i="35"/>
  <c r="R223" i="36"/>
  <c r="R223" i="35"/>
  <c r="R130" i="35"/>
  <c r="R130" i="36"/>
  <c r="S130" i="36"/>
  <c r="S130" i="35"/>
  <c r="O153" i="36"/>
  <c r="O153" i="35"/>
  <c r="M153" i="36"/>
  <c r="M153" i="35"/>
  <c r="S181" i="36"/>
  <c r="S181" i="35"/>
  <c r="L222" i="36"/>
  <c r="L222" i="35"/>
  <c r="P222" i="36"/>
  <c r="P222" i="35"/>
  <c r="Q204" i="36"/>
  <c r="O204" i="36"/>
  <c r="O204" i="35"/>
  <c r="K204" i="36"/>
  <c r="K204" i="35"/>
  <c r="L66" i="35"/>
  <c r="L66" i="36"/>
  <c r="Q179" i="36"/>
  <c r="Q179" i="35"/>
  <c r="M42" i="36"/>
  <c r="M42" i="35"/>
  <c r="L42" i="35"/>
  <c r="L42" i="36"/>
  <c r="R45" i="36"/>
  <c r="R45" i="35"/>
  <c r="P45" i="36"/>
  <c r="P45" i="35"/>
  <c r="S112" i="35"/>
  <c r="S112" i="36"/>
  <c r="K112" i="35"/>
  <c r="K112" i="36"/>
  <c r="AU112" i="36" s="1"/>
  <c r="M112" i="36"/>
  <c r="M112" i="35"/>
  <c r="N25" i="36"/>
  <c r="N25" i="35"/>
  <c r="R25" i="36"/>
  <c r="R25" i="35"/>
  <c r="R46" i="36"/>
  <c r="R46" i="35"/>
  <c r="K70" i="36"/>
  <c r="AU70" i="36" s="1"/>
  <c r="K70" i="35"/>
  <c r="M16" i="35"/>
  <c r="M16" i="36"/>
  <c r="R184" i="36"/>
  <c r="R184" i="35"/>
  <c r="S23" i="35"/>
  <c r="S23" i="36"/>
  <c r="N95" i="36"/>
  <c r="N95" i="35"/>
  <c r="L95" i="36"/>
  <c r="L95" i="35"/>
  <c r="O49" i="35"/>
  <c r="O49" i="36"/>
  <c r="Q49" i="35"/>
  <c r="Q49" i="36"/>
  <c r="O129" i="36"/>
  <c r="O129" i="35"/>
  <c r="L129" i="36"/>
  <c r="L129" i="35"/>
  <c r="O187" i="36"/>
  <c r="O187" i="35"/>
  <c r="N187" i="36"/>
  <c r="N187" i="35"/>
  <c r="R20" i="35"/>
  <c r="R20" i="36"/>
  <c r="S24" i="35"/>
  <c r="S24" i="36"/>
  <c r="K68" i="35"/>
  <c r="K68" i="36"/>
  <c r="AU68" i="36" s="1"/>
  <c r="K186" i="36"/>
  <c r="AU186" i="36" s="1"/>
  <c r="K186" i="35"/>
  <c r="R203" i="36"/>
  <c r="O203" i="35"/>
  <c r="O203" i="36"/>
  <c r="S203" i="36"/>
  <c r="Q107" i="36"/>
  <c r="Q107" i="35"/>
  <c r="O107" i="36"/>
  <c r="O107" i="35"/>
  <c r="M253" i="36"/>
  <c r="M253" i="35"/>
  <c r="R253" i="36"/>
  <c r="R253" i="35"/>
  <c r="M44" i="36"/>
  <c r="M44" i="35"/>
  <c r="P44" i="36"/>
  <c r="P44" i="35"/>
  <c r="N248" i="36"/>
  <c r="N248" i="35"/>
  <c r="M248" i="36"/>
  <c r="M248" i="35"/>
  <c r="L15" i="36"/>
  <c r="L15" i="35"/>
  <c r="K200" i="35"/>
  <c r="K200" i="36"/>
  <c r="O200" i="35"/>
  <c r="O200" i="36"/>
  <c r="L200" i="36"/>
  <c r="L200" i="35"/>
  <c r="P182" i="35"/>
  <c r="P182" i="36"/>
  <c r="Q182" i="36"/>
  <c r="Q182" i="35"/>
  <c r="Q133" i="36"/>
  <c r="Q133" i="35"/>
  <c r="M133" i="35"/>
  <c r="M133" i="36"/>
  <c r="O210" i="36"/>
  <c r="O210" i="35"/>
  <c r="S210" i="36"/>
  <c r="M61" i="36"/>
  <c r="M61" i="35"/>
  <c r="K40" i="35"/>
  <c r="AU40" i="35" s="1"/>
  <c r="K40" i="36"/>
  <c r="AU40" i="36" s="1"/>
  <c r="O230" i="35"/>
  <c r="O230" i="36"/>
  <c r="Q230" i="36"/>
  <c r="Q230" i="35"/>
  <c r="M62" i="36"/>
  <c r="M62" i="35"/>
  <c r="K176" i="36"/>
  <c r="AU176" i="36" s="1"/>
  <c r="K176" i="35"/>
  <c r="N176" i="36"/>
  <c r="N176" i="35"/>
  <c r="K23" i="35"/>
  <c r="AU23" i="35" s="1"/>
  <c r="K23" i="36"/>
  <c r="AU23" i="36" s="1"/>
  <c r="O43" i="36"/>
  <c r="O43" i="35"/>
  <c r="Q43" i="36"/>
  <c r="Q43" i="35"/>
  <c r="R87" i="35"/>
  <c r="R87" i="36"/>
  <c r="N87" i="36"/>
  <c r="N87" i="35"/>
  <c r="K87" i="36"/>
  <c r="AU87" i="36" s="1"/>
  <c r="K87" i="35"/>
  <c r="N134" i="36"/>
  <c r="N134" i="35"/>
  <c r="K134" i="36"/>
  <c r="K134" i="35"/>
  <c r="M252" i="35"/>
  <c r="M252" i="36"/>
  <c r="N252" i="36"/>
  <c r="N252" i="35"/>
  <c r="R22" i="36"/>
  <c r="R22" i="35"/>
  <c r="K22" i="36"/>
  <c r="AU22" i="36" s="1"/>
  <c r="K22" i="35"/>
  <c r="AU22" i="35" s="1"/>
  <c r="N22" i="35"/>
  <c r="N22" i="36"/>
  <c r="N91" i="36"/>
  <c r="N91" i="35"/>
  <c r="K91" i="36"/>
  <c r="K91" i="35"/>
  <c r="R91" i="36"/>
  <c r="R91" i="35"/>
  <c r="P209" i="36"/>
  <c r="P209" i="35"/>
  <c r="Q209" i="36"/>
  <c r="N245" i="36"/>
  <c r="N245" i="35"/>
  <c r="O245" i="36"/>
  <c r="O245" i="35"/>
  <c r="L20" i="35"/>
  <c r="L20" i="36"/>
  <c r="L157" i="35"/>
  <c r="L157" i="36"/>
  <c r="K157" i="35"/>
  <c r="K157" i="36"/>
  <c r="AU157" i="36" s="1"/>
  <c r="N157" i="35"/>
  <c r="N157" i="36"/>
  <c r="S162" i="36"/>
  <c r="S162" i="35"/>
  <c r="P162" i="36"/>
  <c r="P162" i="35"/>
  <c r="Q139" i="35"/>
  <c r="Q139" i="36"/>
  <c r="N139" i="36"/>
  <c r="N139" i="35"/>
  <c r="L139" i="35"/>
  <c r="L139" i="36"/>
  <c r="Q15" i="36"/>
  <c r="Q15" i="35"/>
  <c r="K231" i="35"/>
  <c r="K231" i="36"/>
  <c r="AU231" i="36" s="1"/>
  <c r="Q231" i="36"/>
  <c r="Q231" i="35"/>
  <c r="R224" i="36"/>
  <c r="R224" i="35"/>
  <c r="N224" i="35"/>
  <c r="N224" i="36"/>
  <c r="M207" i="36"/>
  <c r="M207" i="35"/>
  <c r="P207" i="36"/>
  <c r="P207" i="35"/>
  <c r="Q47" i="36"/>
  <c r="Q47" i="35"/>
  <c r="R47" i="36"/>
  <c r="R47" i="35"/>
  <c r="N17" i="35"/>
  <c r="N17" i="36"/>
  <c r="M17" i="35"/>
  <c r="M17" i="36"/>
  <c r="K180" i="36"/>
  <c r="K180" i="35"/>
  <c r="N180" i="36"/>
  <c r="N180" i="35"/>
  <c r="N111" i="36"/>
  <c r="N111" i="35"/>
  <c r="L111" i="35"/>
  <c r="L111" i="36"/>
  <c r="M115" i="36"/>
  <c r="M115" i="35"/>
  <c r="K115" i="36"/>
  <c r="K115" i="35"/>
  <c r="K39" i="36"/>
  <c r="AU39" i="36" s="1"/>
  <c r="K39" i="35"/>
  <c r="AU39" i="35" s="1"/>
  <c r="M39" i="36"/>
  <c r="M39" i="35"/>
  <c r="N154" i="35"/>
  <c r="N154" i="36"/>
  <c r="S154" i="36"/>
  <c r="S154" i="35"/>
  <c r="L92" i="35"/>
  <c r="L92" i="36"/>
  <c r="O92" i="36"/>
  <c r="O92" i="35"/>
  <c r="M65" i="35"/>
  <c r="M65" i="36"/>
  <c r="F8" i="11" l="1"/>
  <c r="AU91" i="36"/>
  <c r="BF91" i="36"/>
  <c r="BE91" i="36"/>
  <c r="AZ91" i="36"/>
  <c r="BB91" i="36"/>
  <c r="BA91" i="36"/>
  <c r="AV91" i="36"/>
  <c r="AX91" i="36"/>
  <c r="AW91" i="36"/>
  <c r="BC91" i="36"/>
  <c r="BD91" i="36"/>
  <c r="AY91" i="36"/>
  <c r="AU134" i="36"/>
  <c r="BB134" i="36"/>
  <c r="BA134" i="36"/>
  <c r="AV134" i="36"/>
  <c r="BC134" i="36"/>
  <c r="AX134" i="36"/>
  <c r="AW134" i="36"/>
  <c r="AY134" i="36"/>
  <c r="BD134" i="36"/>
  <c r="BF134" i="36"/>
  <c r="BE134" i="36"/>
  <c r="AZ134" i="36"/>
  <c r="AU200" i="36"/>
  <c r="BA200" i="36"/>
  <c r="AZ200" i="36"/>
  <c r="BC200" i="36"/>
  <c r="AW200" i="36"/>
  <c r="AV200" i="36"/>
  <c r="BD200" i="36"/>
  <c r="BF200" i="36"/>
  <c r="BB200" i="36"/>
  <c r="BE200" i="36"/>
  <c r="AY200" i="36"/>
  <c r="AX200" i="36"/>
  <c r="AU116" i="36"/>
  <c r="BD116" i="36"/>
  <c r="AY116" i="36"/>
  <c r="BF116" i="36"/>
  <c r="BE116" i="36"/>
  <c r="AZ116" i="36"/>
  <c r="BB116" i="36"/>
  <c r="BA116" i="36"/>
  <c r="AV116" i="36"/>
  <c r="AW116" i="36"/>
  <c r="BC116" i="36"/>
  <c r="AX116" i="36"/>
  <c r="AU86" i="36"/>
  <c r="AY86" i="36"/>
  <c r="BD86" i="36"/>
  <c r="BF86" i="36"/>
  <c r="BE86" i="36"/>
  <c r="AZ86" i="36"/>
  <c r="BB86" i="36"/>
  <c r="BA86" i="36"/>
  <c r="AV86" i="36"/>
  <c r="BC86" i="36"/>
  <c r="AX86" i="36"/>
  <c r="AW86" i="36"/>
  <c r="AU85" i="36"/>
  <c r="AZ85" i="36"/>
  <c r="BF85" i="36"/>
  <c r="BE85" i="36"/>
  <c r="AV85" i="36"/>
  <c r="BB85" i="36"/>
  <c r="BA85" i="36"/>
  <c r="BC85" i="36"/>
  <c r="AX85" i="36"/>
  <c r="AW85" i="36"/>
  <c r="BD85" i="36"/>
  <c r="AY85" i="36"/>
  <c r="AU223" i="36"/>
  <c r="AW223" i="36"/>
  <c r="BF223" i="36"/>
  <c r="AY223" i="36"/>
  <c r="BB223" i="36"/>
  <c r="AZ223" i="36"/>
  <c r="AX223" i="36"/>
  <c r="BE223" i="36"/>
  <c r="AV223" i="36"/>
  <c r="BD223" i="36"/>
  <c r="BA223" i="36"/>
  <c r="BC223" i="36"/>
  <c r="AU233" i="36"/>
  <c r="BC233" i="36"/>
  <c r="AX233" i="36"/>
  <c r="BA233" i="36"/>
  <c r="BD233" i="36"/>
  <c r="AY233" i="36"/>
  <c r="AW233" i="36"/>
  <c r="AZ233" i="36"/>
  <c r="BF233" i="36"/>
  <c r="BB233" i="36"/>
  <c r="AV233" i="36"/>
  <c r="BE233" i="36"/>
  <c r="AU136" i="36"/>
  <c r="AW136" i="36"/>
  <c r="BC136" i="36"/>
  <c r="BB136" i="36"/>
  <c r="BD136" i="36"/>
  <c r="AY136" i="36"/>
  <c r="BE136" i="36"/>
  <c r="AZ136" i="36"/>
  <c r="AX136" i="36"/>
  <c r="BA136" i="36"/>
  <c r="AV136" i="36"/>
  <c r="BF136" i="36"/>
  <c r="AU228" i="36"/>
  <c r="BC228" i="36"/>
  <c r="AY228" i="36"/>
  <c r="BD228" i="36"/>
  <c r="AX228" i="36"/>
  <c r="BF228" i="36"/>
  <c r="AZ228" i="36"/>
  <c r="BB228" i="36"/>
  <c r="BE228" i="36"/>
  <c r="AV228" i="36"/>
  <c r="AW228" i="36"/>
  <c r="BA228" i="36"/>
  <c r="AU163" i="36"/>
  <c r="AZ163" i="36"/>
  <c r="BB163" i="36"/>
  <c r="AV163" i="36"/>
  <c r="AY163" i="36"/>
  <c r="BC163" i="36"/>
  <c r="BF163" i="36"/>
  <c r="BE163" i="36"/>
  <c r="AW163" i="36"/>
  <c r="BD163" i="36"/>
  <c r="BA163" i="36"/>
  <c r="AX163" i="36"/>
  <c r="AZ175" i="36"/>
  <c r="BF187" i="36"/>
  <c r="BF181" i="36"/>
  <c r="AV176" i="36"/>
  <c r="AY186" i="36"/>
  <c r="BC185" i="36"/>
  <c r="AX14" i="36"/>
  <c r="BD20" i="36"/>
  <c r="BF61" i="36"/>
  <c r="AZ70" i="36"/>
  <c r="AW160" i="36"/>
  <c r="AV160" i="36"/>
  <c r="AX160" i="36"/>
  <c r="BD19" i="36"/>
  <c r="BF19" i="36"/>
  <c r="BE19" i="36"/>
  <c r="AW164" i="36"/>
  <c r="AZ164" i="36"/>
  <c r="BF164" i="36"/>
  <c r="BE232" i="36"/>
  <c r="AX232" i="36"/>
  <c r="AV232" i="36"/>
  <c r="AZ68" i="36"/>
  <c r="BD68" i="36"/>
  <c r="AV68" i="36"/>
  <c r="BB66" i="36"/>
  <c r="BC66" i="36"/>
  <c r="AZ66" i="36"/>
  <c r="BB18" i="36"/>
  <c r="BA18" i="36"/>
  <c r="BC18" i="36"/>
  <c r="AZ24" i="35"/>
  <c r="AX24" i="35"/>
  <c r="BD24" i="35"/>
  <c r="AV17" i="36"/>
  <c r="BB17" i="36"/>
  <c r="AW17" i="36"/>
  <c r="BB158" i="36"/>
  <c r="BA158" i="36"/>
  <c r="BE158" i="36"/>
  <c r="AY44" i="35"/>
  <c r="BD44" i="35"/>
  <c r="BF155" i="36"/>
  <c r="AZ155" i="36"/>
  <c r="BE155" i="36"/>
  <c r="BB22" i="36"/>
  <c r="BD22" i="36"/>
  <c r="AV45" i="36"/>
  <c r="BA45" i="36"/>
  <c r="BB45" i="36"/>
  <c r="AY38" i="36"/>
  <c r="BD38" i="36"/>
  <c r="AX222" i="36"/>
  <c r="BD222" i="36"/>
  <c r="AZ222" i="36"/>
  <c r="BF39" i="36"/>
  <c r="BA39" i="36"/>
  <c r="BC199" i="36"/>
  <c r="AY199" i="36"/>
  <c r="BB199" i="36"/>
  <c r="AV43" i="35"/>
  <c r="BA43" i="35"/>
  <c r="BE40" i="35"/>
  <c r="BB40" i="35"/>
  <c r="AZ40" i="35"/>
  <c r="BD15" i="36"/>
  <c r="BB15" i="36"/>
  <c r="AW15" i="36"/>
  <c r="AY42" i="35"/>
  <c r="BD42" i="35"/>
  <c r="AV231" i="36"/>
  <c r="AZ231" i="36"/>
  <c r="BD49" i="36"/>
  <c r="BA49" i="36"/>
  <c r="BB49" i="36"/>
  <c r="AX37" i="35"/>
  <c r="BF20" i="36"/>
  <c r="BE61" i="36"/>
  <c r="BC72" i="36"/>
  <c r="BA69" i="36"/>
  <c r="BB69" i="36"/>
  <c r="AZ69" i="36"/>
  <c r="AV46" i="35"/>
  <c r="BA46" i="35"/>
  <c r="BB46" i="35"/>
  <c r="AZ20" i="35"/>
  <c r="BB20" i="35"/>
  <c r="BD20" i="35"/>
  <c r="AW41" i="36"/>
  <c r="AX41" i="36"/>
  <c r="BC41" i="36"/>
  <c r="AY48" i="36"/>
  <c r="BD48" i="36"/>
  <c r="AZ46" i="36"/>
  <c r="BE46" i="36"/>
  <c r="BF46" i="36"/>
  <c r="BA156" i="36"/>
  <c r="AX156" i="36"/>
  <c r="AZ156" i="36"/>
  <c r="BA141" i="36"/>
  <c r="BB141" i="36"/>
  <c r="AV141" i="36"/>
  <c r="AY203" i="36"/>
  <c r="BE203" i="36"/>
  <c r="AX203" i="36"/>
  <c r="BD45" i="35"/>
  <c r="AY45" i="35"/>
  <c r="AV38" i="35"/>
  <c r="BA38" i="35"/>
  <c r="BB38" i="35"/>
  <c r="BA93" i="36"/>
  <c r="BF93" i="36"/>
  <c r="AZ93" i="36"/>
  <c r="AX16" i="35"/>
  <c r="AV16" i="35"/>
  <c r="AY16" i="35"/>
  <c r="BF84" i="36"/>
  <c r="AV84" i="36"/>
  <c r="BA84" i="36"/>
  <c r="AV87" i="36"/>
  <c r="BA87" i="36"/>
  <c r="BB87" i="36"/>
  <c r="AV135" i="36"/>
  <c r="BA135" i="36"/>
  <c r="BB135" i="36"/>
  <c r="AW23" i="36"/>
  <c r="BF23" i="36"/>
  <c r="BA23" i="36"/>
  <c r="BB112" i="36"/>
  <c r="AV112" i="36"/>
  <c r="BA112" i="36"/>
  <c r="BF47" i="35"/>
  <c r="AV47" i="35"/>
  <c r="BA47" i="35"/>
  <c r="BB107" i="36"/>
  <c r="AV107" i="36"/>
  <c r="BA107" i="36"/>
  <c r="BD49" i="35"/>
  <c r="AY49" i="35"/>
  <c r="AY14" i="36"/>
  <c r="AZ37" i="35"/>
  <c r="BE23" i="35"/>
  <c r="BA61" i="36"/>
  <c r="BD72" i="36"/>
  <c r="AY157" i="36"/>
  <c r="BB157" i="36"/>
  <c r="BD157" i="36"/>
  <c r="AW41" i="35"/>
  <c r="AX41" i="35"/>
  <c r="BC41" i="35"/>
  <c r="AW133" i="36"/>
  <c r="BF133" i="36"/>
  <c r="AZ133" i="36"/>
  <c r="BF16" i="36"/>
  <c r="BA16" i="36"/>
  <c r="AZ16" i="36"/>
  <c r="AZ227" i="36"/>
  <c r="AV227" i="36"/>
  <c r="AW227" i="36"/>
  <c r="BE206" i="36"/>
  <c r="BC206" i="36"/>
  <c r="BD37" i="36"/>
  <c r="AY37" i="36"/>
  <c r="BC25" i="36"/>
  <c r="AX25" i="36"/>
  <c r="AX47" i="36"/>
  <c r="AY47" i="36"/>
  <c r="BD47" i="36"/>
  <c r="AY207" i="36"/>
  <c r="AV207" i="36"/>
  <c r="BE129" i="36"/>
  <c r="AX129" i="36"/>
  <c r="BC129" i="36"/>
  <c r="AV230" i="36"/>
  <c r="BE230" i="36"/>
  <c r="BF230" i="36"/>
  <c r="BC14" i="36"/>
  <c r="BE37" i="35"/>
  <c r="BB20" i="36"/>
  <c r="AZ72" i="36"/>
  <c r="AV71" i="36"/>
  <c r="BE71" i="36"/>
  <c r="AY48" i="35"/>
  <c r="BD48" i="35"/>
  <c r="BC21" i="36"/>
  <c r="AX21" i="36"/>
  <c r="BD21" i="35"/>
  <c r="AY21" i="35"/>
  <c r="BE21" i="35"/>
  <c r="AX65" i="36"/>
  <c r="AV65" i="36"/>
  <c r="AY65" i="36"/>
  <c r="BC95" i="36"/>
  <c r="AW95" i="36"/>
  <c r="AX95" i="36"/>
  <c r="BF162" i="36"/>
  <c r="AX162" i="36"/>
  <c r="AW162" i="36"/>
  <c r="AX152" i="36"/>
  <c r="AV152" i="36"/>
  <c r="AV70" i="36"/>
  <c r="AW70" i="36"/>
  <c r="AX18" i="35"/>
  <c r="BA18" i="35"/>
  <c r="BC18" i="35"/>
  <c r="BF24" i="36"/>
  <c r="AW24" i="36"/>
  <c r="AY24" i="36"/>
  <c r="AV17" i="35"/>
  <c r="BB17" i="35"/>
  <c r="AW17" i="35"/>
  <c r="AY44" i="36"/>
  <c r="BD44" i="36"/>
  <c r="BF22" i="35"/>
  <c r="BA22" i="35"/>
  <c r="BC22" i="35"/>
  <c r="AW117" i="36"/>
  <c r="BF117" i="36"/>
  <c r="AZ117" i="36"/>
  <c r="AZ153" i="36"/>
  <c r="AY153" i="36"/>
  <c r="BA39" i="35"/>
  <c r="AX39" i="35"/>
  <c r="AW39" i="35"/>
  <c r="AV161" i="36"/>
  <c r="AY161" i="36"/>
  <c r="BB161" i="36"/>
  <c r="BE209" i="36"/>
  <c r="BB209" i="36"/>
  <c r="AZ209" i="36"/>
  <c r="AV26" i="35"/>
  <c r="BA26" i="35"/>
  <c r="AY26" i="35"/>
  <c r="AY89" i="36"/>
  <c r="BD89" i="36"/>
  <c r="AV210" i="36"/>
  <c r="BB210" i="36"/>
  <c r="BC210" i="36"/>
  <c r="AZ111" i="36"/>
  <c r="BE111" i="36"/>
  <c r="BF111" i="36"/>
  <c r="AX43" i="36"/>
  <c r="AZ43" i="36"/>
  <c r="BE43" i="36"/>
  <c r="BE40" i="36"/>
  <c r="BF40" i="36"/>
  <c r="BC25" i="35"/>
  <c r="AX25" i="35"/>
  <c r="BD15" i="35"/>
  <c r="AX15" i="35"/>
  <c r="AZ15" i="35"/>
  <c r="BC42" i="36"/>
  <c r="AW42" i="36"/>
  <c r="AX42" i="36"/>
  <c r="AZ139" i="36"/>
  <c r="BE139" i="36"/>
  <c r="BF139" i="36"/>
  <c r="AU115" i="36"/>
  <c r="BB115" i="36"/>
  <c r="BA115" i="36"/>
  <c r="AV115" i="36"/>
  <c r="AX115" i="36"/>
  <c r="AW115" i="36"/>
  <c r="BC115" i="36"/>
  <c r="BD115" i="36"/>
  <c r="AY115" i="36"/>
  <c r="BF115" i="36"/>
  <c r="BE115" i="36"/>
  <c r="AZ115" i="36"/>
  <c r="AU204" i="36"/>
  <c r="BE204" i="36"/>
  <c r="AV204" i="36"/>
  <c r="BD204" i="36"/>
  <c r="BA204" i="36"/>
  <c r="BC204" i="36"/>
  <c r="AW204" i="36"/>
  <c r="BF204" i="36"/>
  <c r="AY204" i="36"/>
  <c r="BB204" i="36"/>
  <c r="AZ204" i="36"/>
  <c r="AX204" i="36"/>
  <c r="AU62" i="36"/>
  <c r="BB62" i="36"/>
  <c r="BA62" i="36"/>
  <c r="AV62" i="36"/>
  <c r="BC62" i="36"/>
  <c r="AX62" i="36"/>
  <c r="AW62" i="36"/>
  <c r="AY62" i="36"/>
  <c r="BD62" i="36"/>
  <c r="BF62" i="36"/>
  <c r="BE62" i="36"/>
  <c r="AZ62" i="36"/>
  <c r="AU92" i="36"/>
  <c r="BA92" i="36"/>
  <c r="AV92" i="36"/>
  <c r="BB92" i="36"/>
  <c r="AW92" i="36"/>
  <c r="BC92" i="36"/>
  <c r="BD92" i="36"/>
  <c r="AY92" i="36"/>
  <c r="AX92" i="36"/>
  <c r="BE92" i="36"/>
  <c r="AZ92" i="36"/>
  <c r="BF92" i="36"/>
  <c r="AU83" i="36"/>
  <c r="AX83" i="36"/>
  <c r="AW83" i="36"/>
  <c r="BC83" i="36"/>
  <c r="BD83" i="36"/>
  <c r="AY83" i="36"/>
  <c r="BF83" i="36"/>
  <c r="BE83" i="36"/>
  <c r="AZ83" i="36"/>
  <c r="BB83" i="36"/>
  <c r="BA83" i="36"/>
  <c r="AV83" i="36"/>
  <c r="AZ187" i="36"/>
  <c r="AZ181" i="36"/>
  <c r="BA176" i="36"/>
  <c r="AV178" i="36"/>
  <c r="BC39" i="36"/>
  <c r="BB37" i="35"/>
  <c r="BE20" i="36"/>
  <c r="AW61" i="36"/>
  <c r="BA72" i="36"/>
  <c r="BA160" i="36"/>
  <c r="BD160" i="36"/>
  <c r="AZ19" i="36"/>
  <c r="BB19" i="36"/>
  <c r="BA19" i="36"/>
  <c r="AX164" i="36"/>
  <c r="BB164" i="36"/>
  <c r="AY164" i="36"/>
  <c r="BF232" i="36"/>
  <c r="BC232" i="36"/>
  <c r="BA232" i="36"/>
  <c r="BE68" i="36"/>
  <c r="AX68" i="36"/>
  <c r="BA68" i="36"/>
  <c r="AY66" i="36"/>
  <c r="AV66" i="36"/>
  <c r="BE66" i="36"/>
  <c r="AX18" i="36"/>
  <c r="AW18" i="36"/>
  <c r="AY18" i="36"/>
  <c r="BB24" i="35"/>
  <c r="AV24" i="35"/>
  <c r="BC17" i="36"/>
  <c r="AX17" i="36"/>
  <c r="AX158" i="36"/>
  <c r="AV158" i="36"/>
  <c r="BF158" i="36"/>
  <c r="BA44" i="35"/>
  <c r="AX44" i="35"/>
  <c r="BC44" i="35"/>
  <c r="AX155" i="36"/>
  <c r="AY155" i="36"/>
  <c r="BD155" i="36"/>
  <c r="AX22" i="36"/>
  <c r="BE22" i="36"/>
  <c r="AZ22" i="36"/>
  <c r="AZ45" i="36"/>
  <c r="BE45" i="36"/>
  <c r="BF45" i="36"/>
  <c r="BC38" i="36"/>
  <c r="AW38" i="36"/>
  <c r="AX38" i="36"/>
  <c r="BC222" i="36"/>
  <c r="BA222" i="36"/>
  <c r="AY39" i="36"/>
  <c r="AW199" i="36"/>
  <c r="BD199" i="36"/>
  <c r="BF199" i="36"/>
  <c r="BB43" i="35"/>
  <c r="AZ43" i="35"/>
  <c r="BE43" i="35"/>
  <c r="AX40" i="35"/>
  <c r="AV40" i="35"/>
  <c r="BF15" i="36"/>
  <c r="BA15" i="36"/>
  <c r="AY15" i="36"/>
  <c r="BC42" i="35"/>
  <c r="AW42" i="35"/>
  <c r="AX42" i="35"/>
  <c r="BC231" i="36"/>
  <c r="AW231" i="36"/>
  <c r="AX231" i="36"/>
  <c r="AV49" i="36"/>
  <c r="BE49" i="36"/>
  <c r="BF49" i="36"/>
  <c r="AZ14" i="36"/>
  <c r="AW37" i="35"/>
  <c r="BA23" i="35"/>
  <c r="BB72" i="36"/>
  <c r="AX69" i="36"/>
  <c r="AV69" i="36"/>
  <c r="AZ46" i="35"/>
  <c r="BE46" i="35"/>
  <c r="BF46" i="35"/>
  <c r="BF20" i="35"/>
  <c r="AV20" i="35"/>
  <c r="AV41" i="36"/>
  <c r="BA41" i="36"/>
  <c r="BB41" i="36"/>
  <c r="AW48" i="36"/>
  <c r="AX48" i="36"/>
  <c r="BC48" i="36"/>
  <c r="BC46" i="36"/>
  <c r="BD46" i="36"/>
  <c r="AY156" i="36"/>
  <c r="BD156" i="36"/>
  <c r="AW156" i="36"/>
  <c r="BE141" i="36"/>
  <c r="BF141" i="36"/>
  <c r="AZ141" i="36"/>
  <c r="BC203" i="36"/>
  <c r="AV203" i="36"/>
  <c r="BB203" i="36"/>
  <c r="AW45" i="35"/>
  <c r="AX45" i="35"/>
  <c r="BC45" i="35"/>
  <c r="AZ38" i="35"/>
  <c r="BE38" i="35"/>
  <c r="BF38" i="35"/>
  <c r="AY93" i="36"/>
  <c r="BD93" i="36"/>
  <c r="BE16" i="35"/>
  <c r="BD16" i="35"/>
  <c r="AX84" i="36"/>
  <c r="AZ84" i="36"/>
  <c r="BE84" i="36"/>
  <c r="AZ87" i="36"/>
  <c r="BE87" i="36"/>
  <c r="BF87" i="36"/>
  <c r="AZ135" i="36"/>
  <c r="BE135" i="36"/>
  <c r="BF135" i="36"/>
  <c r="AY23" i="36"/>
  <c r="BE23" i="36"/>
  <c r="BF112" i="36"/>
  <c r="AZ112" i="36"/>
  <c r="BE112" i="36"/>
  <c r="AX47" i="35"/>
  <c r="AZ47" i="35"/>
  <c r="BE47" i="35"/>
  <c r="BF107" i="36"/>
  <c r="AZ107" i="36"/>
  <c r="BE107" i="36"/>
  <c r="AW49" i="35"/>
  <c r="AX49" i="35"/>
  <c r="BC49" i="35"/>
  <c r="BD14" i="36"/>
  <c r="BC20" i="36"/>
  <c r="BF23" i="35"/>
  <c r="AY72" i="36"/>
  <c r="BC157" i="36"/>
  <c r="BF157" i="36"/>
  <c r="AZ41" i="35"/>
  <c r="BA41" i="35"/>
  <c r="BB41" i="35"/>
  <c r="AY133" i="36"/>
  <c r="BD133" i="36"/>
  <c r="BB16" i="36"/>
  <c r="AW16" i="36"/>
  <c r="BC16" i="36"/>
  <c r="BD227" i="36"/>
  <c r="BB227" i="36"/>
  <c r="BA227" i="36"/>
  <c r="AX206" i="36"/>
  <c r="AV206" i="36"/>
  <c r="AW206" i="36"/>
  <c r="AZ37" i="36"/>
  <c r="BE37" i="36"/>
  <c r="AW37" i="36"/>
  <c r="AZ25" i="36"/>
  <c r="AY25" i="36"/>
  <c r="BE25" i="36"/>
  <c r="BC47" i="36"/>
  <c r="AW47" i="36"/>
  <c r="AZ207" i="36"/>
  <c r="BA207" i="36"/>
  <c r="AX207" i="36"/>
  <c r="AW129" i="36"/>
  <c r="BB129" i="36"/>
  <c r="AV129" i="36"/>
  <c r="AW230" i="36"/>
  <c r="BC230" i="36"/>
  <c r="AW14" i="36"/>
  <c r="AV37" i="35"/>
  <c r="AV23" i="35"/>
  <c r="AX72" i="36"/>
  <c r="BC71" i="36"/>
  <c r="BA71" i="36"/>
  <c r="BF71" i="36"/>
  <c r="AW48" i="35"/>
  <c r="AX48" i="35"/>
  <c r="BC48" i="35"/>
  <c r="BD21" i="36"/>
  <c r="AY21" i="36"/>
  <c r="BE21" i="36"/>
  <c r="AZ21" i="35"/>
  <c r="BF21" i="35"/>
  <c r="BA21" i="35"/>
  <c r="BC65" i="36"/>
  <c r="BE65" i="36"/>
  <c r="BD65" i="36"/>
  <c r="AV95" i="36"/>
  <c r="BA95" i="36"/>
  <c r="BB95" i="36"/>
  <c r="BC162" i="36"/>
  <c r="BA162" i="36"/>
  <c r="AY152" i="36"/>
  <c r="BC152" i="36"/>
  <c r="BE152" i="36"/>
  <c r="BC70" i="36"/>
  <c r="AY70" i="36"/>
  <c r="AV18" i="35"/>
  <c r="AW18" i="35"/>
  <c r="AY18" i="35"/>
  <c r="BA24" i="36"/>
  <c r="BC24" i="36"/>
  <c r="BC17" i="35"/>
  <c r="AX17" i="35"/>
  <c r="AW44" i="36"/>
  <c r="AX44" i="36"/>
  <c r="BC44" i="36"/>
  <c r="BB22" i="35"/>
  <c r="AW22" i="35"/>
  <c r="AY22" i="35"/>
  <c r="AY117" i="36"/>
  <c r="BD117" i="36"/>
  <c r="AW153" i="36"/>
  <c r="AX153" i="36"/>
  <c r="BC153" i="36"/>
  <c r="BF39" i="35"/>
  <c r="AY39" i="35"/>
  <c r="BA161" i="36"/>
  <c r="BD161" i="36"/>
  <c r="BF161" i="36"/>
  <c r="BF209" i="36"/>
  <c r="AX209" i="36"/>
  <c r="BD209" i="36"/>
  <c r="BE26" i="35"/>
  <c r="BC26" i="35"/>
  <c r="AW89" i="36"/>
  <c r="AX89" i="36"/>
  <c r="BC89" i="36"/>
  <c r="AZ210" i="36"/>
  <c r="BF210" i="36"/>
  <c r="AX210" i="36"/>
  <c r="AY111" i="36"/>
  <c r="BD111" i="36"/>
  <c r="AY43" i="36"/>
  <c r="BD43" i="36"/>
  <c r="BA40" i="36"/>
  <c r="BB40" i="36"/>
  <c r="AZ40" i="36"/>
  <c r="BD25" i="35"/>
  <c r="AY25" i="35"/>
  <c r="BE25" i="35"/>
  <c r="BB15" i="35"/>
  <c r="AW15" i="35"/>
  <c r="BF15" i="35"/>
  <c r="AV42" i="36"/>
  <c r="BA42" i="36"/>
  <c r="BB42" i="36"/>
  <c r="BC139" i="36"/>
  <c r="BD139" i="36"/>
  <c r="AV14" i="36"/>
  <c r="AU131" i="36"/>
  <c r="AX131" i="36"/>
  <c r="AW131" i="36"/>
  <c r="BC131" i="36"/>
  <c r="BD131" i="36"/>
  <c r="AY131" i="36"/>
  <c r="BF131" i="36"/>
  <c r="BE131" i="36"/>
  <c r="AZ131" i="36"/>
  <c r="BB131" i="36"/>
  <c r="BA131" i="36"/>
  <c r="AV131" i="36"/>
  <c r="AU154" i="36"/>
  <c r="BB154" i="36"/>
  <c r="BA154" i="36"/>
  <c r="AV154" i="36"/>
  <c r="AX154" i="36"/>
  <c r="AW154" i="36"/>
  <c r="BC154" i="36"/>
  <c r="BD154" i="36"/>
  <c r="AY154" i="36"/>
  <c r="BF154" i="36"/>
  <c r="BE154" i="36"/>
  <c r="AZ154" i="36"/>
  <c r="AU130" i="36"/>
  <c r="AY130" i="36"/>
  <c r="AV130" i="36"/>
  <c r="BF130" i="36"/>
  <c r="BE130" i="36"/>
  <c r="BD130" i="36"/>
  <c r="BB130" i="36"/>
  <c r="BA130" i="36"/>
  <c r="AZ130" i="36"/>
  <c r="BC130" i="36"/>
  <c r="AX130" i="36"/>
  <c r="AW130" i="36"/>
  <c r="AU88" i="36"/>
  <c r="BE88" i="36"/>
  <c r="AZ88" i="36"/>
  <c r="BF88" i="36"/>
  <c r="BA88" i="36"/>
  <c r="AV88" i="36"/>
  <c r="BB88" i="36"/>
  <c r="AW88" i="36"/>
  <c r="BC88" i="36"/>
  <c r="BD88" i="36"/>
  <c r="AY88" i="36"/>
  <c r="AX88" i="36"/>
  <c r="AU118" i="36"/>
  <c r="BB118" i="36"/>
  <c r="BA118" i="36"/>
  <c r="AV118" i="36"/>
  <c r="BC118" i="36"/>
  <c r="AX118" i="36"/>
  <c r="AW118" i="36"/>
  <c r="AY118" i="36"/>
  <c r="BD118" i="36"/>
  <c r="BF118" i="36"/>
  <c r="BE118" i="36"/>
  <c r="AZ118" i="36"/>
  <c r="AU198" i="36"/>
  <c r="BD198" i="36"/>
  <c r="BE198" i="36"/>
  <c r="BA198" i="36"/>
  <c r="AX198" i="36"/>
  <c r="AW198" i="36"/>
  <c r="BC198" i="36"/>
  <c r="BF198" i="36"/>
  <c r="BB198" i="36"/>
  <c r="AY198" i="36"/>
  <c r="AZ198" i="36"/>
  <c r="AV198" i="36"/>
  <c r="AU225" i="36"/>
  <c r="AY225" i="36"/>
  <c r="BF225" i="36"/>
  <c r="BD225" i="36"/>
  <c r="BB225" i="36"/>
  <c r="BA225" i="36"/>
  <c r="AZ225" i="36"/>
  <c r="AW225" i="36"/>
  <c r="AV225" i="36"/>
  <c r="AX225" i="36"/>
  <c r="BC225" i="36"/>
  <c r="BE225" i="36"/>
  <c r="AU113" i="36"/>
  <c r="AV113" i="36"/>
  <c r="BB113" i="36"/>
  <c r="AW113" i="36"/>
  <c r="BC113" i="36"/>
  <c r="AX113" i="36"/>
  <c r="BE113" i="36"/>
  <c r="BD113" i="36"/>
  <c r="AY113" i="36"/>
  <c r="AZ113" i="36"/>
  <c r="BF113" i="36"/>
  <c r="BA113" i="36"/>
  <c r="AU108" i="36"/>
  <c r="BD108" i="36"/>
  <c r="AY108" i="36"/>
  <c r="AZ108" i="36"/>
  <c r="BF108" i="36"/>
  <c r="BA108" i="36"/>
  <c r="AV108" i="36"/>
  <c r="BB108" i="36"/>
  <c r="AW108" i="36"/>
  <c r="BC108" i="36"/>
  <c r="AX108" i="36"/>
  <c r="BE108" i="36"/>
  <c r="BE187" i="36"/>
  <c r="BA181" i="36"/>
  <c r="AZ186" i="36"/>
  <c r="BA37" i="35"/>
  <c r="AX23" i="35"/>
  <c r="AV72" i="36"/>
  <c r="AZ160" i="36"/>
  <c r="BF160" i="36"/>
  <c r="AY160" i="36"/>
  <c r="BC19" i="36"/>
  <c r="AX19" i="36"/>
  <c r="AW19" i="36"/>
  <c r="BE164" i="36"/>
  <c r="AV164" i="36"/>
  <c r="BC164" i="36"/>
  <c r="BB232" i="36"/>
  <c r="AW232" i="36"/>
  <c r="BF68" i="36"/>
  <c r="BC68" i="36"/>
  <c r="BF66" i="36"/>
  <c r="BA66" i="36"/>
  <c r="AV18" i="36"/>
  <c r="BD18" i="36"/>
  <c r="BF24" i="35"/>
  <c r="AW24" i="35"/>
  <c r="AY24" i="35"/>
  <c r="AZ17" i="36"/>
  <c r="AY17" i="36"/>
  <c r="BE17" i="36"/>
  <c r="AZ158" i="36"/>
  <c r="BD158" i="36"/>
  <c r="AY158" i="36"/>
  <c r="BE44" i="35"/>
  <c r="BB44" i="35"/>
  <c r="AV44" i="35"/>
  <c r="BC155" i="36"/>
  <c r="AW155" i="36"/>
  <c r="AV22" i="36"/>
  <c r="BA22" i="36"/>
  <c r="BC22" i="36"/>
  <c r="BD45" i="36"/>
  <c r="AY45" i="36"/>
  <c r="AV38" i="36"/>
  <c r="BA38" i="36"/>
  <c r="BB38" i="36"/>
  <c r="AY222" i="36"/>
  <c r="AV222" i="36"/>
  <c r="BF222" i="36"/>
  <c r="AZ39" i="36"/>
  <c r="BD39" i="36"/>
  <c r="BA199" i="36"/>
  <c r="BE199" i="36"/>
  <c r="BF43" i="35"/>
  <c r="AY43" i="35"/>
  <c r="BD43" i="35"/>
  <c r="AY40" i="35"/>
  <c r="BC40" i="35"/>
  <c r="BA40" i="35"/>
  <c r="BE15" i="36"/>
  <c r="BC15" i="36"/>
  <c r="AV15" i="36"/>
  <c r="AV42" i="35"/>
  <c r="BA42" i="35"/>
  <c r="BB42" i="35"/>
  <c r="BD231" i="36"/>
  <c r="BA231" i="36"/>
  <c r="BB231" i="36"/>
  <c r="AZ49" i="36"/>
  <c r="AY49" i="36"/>
  <c r="BE14" i="36"/>
  <c r="AY20" i="36"/>
  <c r="BB23" i="35"/>
  <c r="AV61" i="36"/>
  <c r="AV57" i="36" s="1"/>
  <c r="AY69" i="36"/>
  <c r="BC69" i="36"/>
  <c r="AW69" i="36"/>
  <c r="AY46" i="35"/>
  <c r="BD46" i="35"/>
  <c r="AX20" i="35"/>
  <c r="AW20" i="35"/>
  <c r="AY20" i="35"/>
  <c r="AZ41" i="36"/>
  <c r="BE41" i="36"/>
  <c r="BF41" i="36"/>
  <c r="BA48" i="36"/>
  <c r="BB48" i="36"/>
  <c r="AV48" i="36"/>
  <c r="AY46" i="36"/>
  <c r="AW46" i="36"/>
  <c r="AX46" i="36"/>
  <c r="AV156" i="36"/>
  <c r="BB156" i="36"/>
  <c r="AY141" i="36"/>
  <c r="BD141" i="36"/>
  <c r="BD203" i="36"/>
  <c r="BA203" i="36"/>
  <c r="BF203" i="36"/>
  <c r="AV45" i="35"/>
  <c r="BA45" i="35"/>
  <c r="BB45" i="35"/>
  <c r="AY38" i="35"/>
  <c r="BD38" i="35"/>
  <c r="BE93" i="36"/>
  <c r="AX93" i="36"/>
  <c r="BC93" i="36"/>
  <c r="BF16" i="35"/>
  <c r="BA16" i="35"/>
  <c r="AZ16" i="35"/>
  <c r="AY84" i="36"/>
  <c r="BD84" i="36"/>
  <c r="BC87" i="36"/>
  <c r="BD87" i="36"/>
  <c r="AY135" i="36"/>
  <c r="BD135" i="36"/>
  <c r="BC23" i="36"/>
  <c r="AV23" i="36"/>
  <c r="AZ23" i="36"/>
  <c r="AX112" i="36"/>
  <c r="AY112" i="36"/>
  <c r="BD112" i="36"/>
  <c r="BB47" i="35"/>
  <c r="AY47" i="35"/>
  <c r="BD47" i="35"/>
  <c r="AX107" i="36"/>
  <c r="AY107" i="36"/>
  <c r="BD107" i="36"/>
  <c r="AV49" i="35"/>
  <c r="BA49" i="35"/>
  <c r="BB49" i="35"/>
  <c r="BB14" i="36"/>
  <c r="AW20" i="36"/>
  <c r="AZ23" i="35"/>
  <c r="BC61" i="36"/>
  <c r="BF70" i="36"/>
  <c r="AW157" i="36"/>
  <c r="BA157" i="36"/>
  <c r="AV157" i="36"/>
  <c r="BD41" i="35"/>
  <c r="BE41" i="35"/>
  <c r="BF41" i="35"/>
  <c r="BA133" i="36"/>
  <c r="AX133" i="36"/>
  <c r="BC133" i="36"/>
  <c r="AX16" i="36"/>
  <c r="AV16" i="36"/>
  <c r="AY16" i="36"/>
  <c r="BF227" i="36"/>
  <c r="AX227" i="36"/>
  <c r="BE227" i="36"/>
  <c r="AZ206" i="36"/>
  <c r="BA206" i="36"/>
  <c r="BB206" i="36"/>
  <c r="BA37" i="36"/>
  <c r="BF37" i="36"/>
  <c r="AX37" i="36"/>
  <c r="BD25" i="36"/>
  <c r="BF25" i="36"/>
  <c r="BA25" i="36"/>
  <c r="BB47" i="36"/>
  <c r="AV47" i="36"/>
  <c r="BA47" i="36"/>
  <c r="BD207" i="36"/>
  <c r="AW207" i="36"/>
  <c r="BB207" i="36"/>
  <c r="BA129" i="36"/>
  <c r="BF129" i="36"/>
  <c r="AZ129" i="36"/>
  <c r="AZ230" i="36"/>
  <c r="BD230" i="36"/>
  <c r="AX230" i="36"/>
  <c r="AW39" i="36"/>
  <c r="BF14" i="36"/>
  <c r="AZ20" i="36"/>
  <c r="AY23" i="35"/>
  <c r="BD61" i="36"/>
  <c r="AW71" i="36"/>
  <c r="BB71" i="36"/>
  <c r="AY71" i="36"/>
  <c r="BA48" i="35"/>
  <c r="BB48" i="35"/>
  <c r="AV48" i="35"/>
  <c r="AZ21" i="36"/>
  <c r="BF21" i="36"/>
  <c r="BA21" i="36"/>
  <c r="AV21" i="35"/>
  <c r="BB21" i="35"/>
  <c r="AW21" i="35"/>
  <c r="BA65" i="36"/>
  <c r="BF65" i="36"/>
  <c r="AZ95" i="36"/>
  <c r="BE95" i="36"/>
  <c r="BF95" i="36"/>
  <c r="AV162" i="36"/>
  <c r="AY162" i="36"/>
  <c r="BE162" i="36"/>
  <c r="BD152" i="36"/>
  <c r="BA152" i="36"/>
  <c r="BF152" i="36"/>
  <c r="BA70" i="36"/>
  <c r="AX70" i="36"/>
  <c r="BF18" i="35"/>
  <c r="BD18" i="35"/>
  <c r="BE24" i="36"/>
  <c r="AZ24" i="36"/>
  <c r="AX24" i="36"/>
  <c r="BD17" i="35"/>
  <c r="AY17" i="35"/>
  <c r="BE17" i="35"/>
  <c r="BA44" i="36"/>
  <c r="BB44" i="36"/>
  <c r="AV44" i="36"/>
  <c r="AX22" i="35"/>
  <c r="BD22" i="35"/>
  <c r="BA117" i="36"/>
  <c r="AX117" i="36"/>
  <c r="BC117" i="36"/>
  <c r="BD153" i="36"/>
  <c r="BA153" i="36"/>
  <c r="BB153" i="36"/>
  <c r="BB39" i="35"/>
  <c r="AZ39" i="35"/>
  <c r="BD39" i="35"/>
  <c r="AZ161" i="36"/>
  <c r="AW161" i="36"/>
  <c r="AY209" i="36"/>
  <c r="BC209" i="36"/>
  <c r="BF26" i="35"/>
  <c r="AZ26" i="35"/>
  <c r="AX26" i="35"/>
  <c r="BA89" i="36"/>
  <c r="BB89" i="36"/>
  <c r="AV89" i="36"/>
  <c r="BA210" i="36"/>
  <c r="BD210" i="36"/>
  <c r="BC111" i="36"/>
  <c r="AW111" i="36"/>
  <c r="AX111" i="36"/>
  <c r="BB43" i="36"/>
  <c r="BC43" i="36"/>
  <c r="AW43" i="36"/>
  <c r="AX40" i="36"/>
  <c r="AV40" i="36"/>
  <c r="AY40" i="36"/>
  <c r="AZ25" i="35"/>
  <c r="BF25" i="35"/>
  <c r="BA25" i="35"/>
  <c r="BA15" i="35"/>
  <c r="AY15" i="35"/>
  <c r="BE15" i="35"/>
  <c r="AZ42" i="36"/>
  <c r="BE42" i="36"/>
  <c r="BF42" i="36"/>
  <c r="AY139" i="36"/>
  <c r="AW139" i="36"/>
  <c r="AX139" i="36"/>
  <c r="BB39" i="36"/>
  <c r="AU224" i="36"/>
  <c r="BB224" i="36"/>
  <c r="BA224" i="36"/>
  <c r="AX224" i="36"/>
  <c r="BD224" i="36"/>
  <c r="AW224" i="36"/>
  <c r="BE224" i="36"/>
  <c r="AZ224" i="36"/>
  <c r="BC224" i="36"/>
  <c r="AV224" i="36"/>
  <c r="BF224" i="36"/>
  <c r="AY224" i="36"/>
  <c r="AU138" i="36"/>
  <c r="AY138" i="36"/>
  <c r="BD138" i="36"/>
  <c r="BF138" i="36"/>
  <c r="BE138" i="36"/>
  <c r="AZ138" i="36"/>
  <c r="BB138" i="36"/>
  <c r="BA138" i="36"/>
  <c r="AV138" i="36"/>
  <c r="BC138" i="36"/>
  <c r="AX138" i="36"/>
  <c r="AW138" i="36"/>
  <c r="AU159" i="36"/>
  <c r="AZ159" i="36"/>
  <c r="BF159" i="36"/>
  <c r="AY159" i="36"/>
  <c r="AV159" i="36"/>
  <c r="BA159" i="36"/>
  <c r="AW159" i="36"/>
  <c r="BC159" i="36"/>
  <c r="BE159" i="36"/>
  <c r="BD159" i="36"/>
  <c r="AX159" i="36"/>
  <c r="BB159" i="36"/>
  <c r="AU90" i="36"/>
  <c r="AY90" i="36"/>
  <c r="AZ90" i="36"/>
  <c r="BF90" i="36"/>
  <c r="BE90" i="36"/>
  <c r="AV90" i="36"/>
  <c r="BB90" i="36"/>
  <c r="BA90" i="36"/>
  <c r="BD90" i="36"/>
  <c r="BC90" i="36"/>
  <c r="AX90" i="36"/>
  <c r="AW90" i="36"/>
  <c r="AU106" i="36"/>
  <c r="BB106" i="36"/>
  <c r="BA106" i="36"/>
  <c r="AV106" i="36"/>
  <c r="BD106" i="36"/>
  <c r="AY106" i="36"/>
  <c r="AX106" i="36"/>
  <c r="AZ106" i="36"/>
  <c r="AZ103" i="36" s="1"/>
  <c r="BC106" i="36"/>
  <c r="BE106" i="36"/>
  <c r="BF106" i="36"/>
  <c r="AW106" i="36"/>
  <c r="AU226" i="36"/>
  <c r="BB226" i="36"/>
  <c r="AW226" i="36"/>
  <c r="BD226" i="36"/>
  <c r="AV226" i="36"/>
  <c r="AY226" i="36"/>
  <c r="BF226" i="36"/>
  <c r="BA226" i="36"/>
  <c r="AX226" i="36"/>
  <c r="BE226" i="36"/>
  <c r="AZ226" i="36"/>
  <c r="BC226" i="36"/>
  <c r="AU132" i="36"/>
  <c r="BA132" i="36"/>
  <c r="AV132" i="36"/>
  <c r="BD132" i="36"/>
  <c r="AY132" i="36"/>
  <c r="BF132" i="36"/>
  <c r="AZ132" i="36"/>
  <c r="AX132" i="36"/>
  <c r="BC132" i="36"/>
  <c r="BE132" i="36"/>
  <c r="BB132" i="36"/>
  <c r="AW132" i="36"/>
  <c r="AX178" i="36"/>
  <c r="BB176" i="36"/>
  <c r="AX185" i="36"/>
  <c r="BA14" i="36"/>
  <c r="BD37" i="35"/>
  <c r="BC23" i="35"/>
  <c r="AZ61" i="36"/>
  <c r="BF72" i="36"/>
  <c r="BE160" i="36"/>
  <c r="BB160" i="36"/>
  <c r="BC160" i="36"/>
  <c r="AY19" i="36"/>
  <c r="AV19" i="36"/>
  <c r="BD164" i="36"/>
  <c r="BA164" i="36"/>
  <c r="AZ232" i="36"/>
  <c r="BD232" i="36"/>
  <c r="AY232" i="36"/>
  <c r="BB68" i="36"/>
  <c r="AY68" i="36"/>
  <c r="AW68" i="36"/>
  <c r="AX66" i="36"/>
  <c r="AW66" i="36"/>
  <c r="BD66" i="36"/>
  <c r="BF18" i="36"/>
  <c r="BE18" i="36"/>
  <c r="AZ18" i="36"/>
  <c r="BA24" i="35"/>
  <c r="BC24" i="35"/>
  <c r="BE24" i="35"/>
  <c r="BD17" i="36"/>
  <c r="BF17" i="36"/>
  <c r="BA17" i="36"/>
  <c r="AW158" i="36"/>
  <c r="BC158" i="36"/>
  <c r="AW44" i="35"/>
  <c r="BF44" i="35"/>
  <c r="AZ44" i="35"/>
  <c r="BB155" i="36"/>
  <c r="AV155" i="36"/>
  <c r="BA155" i="36"/>
  <c r="BF22" i="36"/>
  <c r="AW22" i="36"/>
  <c r="AY22" i="36"/>
  <c r="AW45" i="36"/>
  <c r="AX45" i="36"/>
  <c r="BC45" i="36"/>
  <c r="AZ38" i="36"/>
  <c r="BE38" i="36"/>
  <c r="BF38" i="36"/>
  <c r="BE222" i="36"/>
  <c r="BB222" i="36"/>
  <c r="AW222" i="36"/>
  <c r="BE39" i="36"/>
  <c r="AV39" i="36"/>
  <c r="AV199" i="36"/>
  <c r="AZ199" i="36"/>
  <c r="AX199" i="36"/>
  <c r="AX43" i="35"/>
  <c r="BC43" i="35"/>
  <c r="AW43" i="35"/>
  <c r="BD40" i="35"/>
  <c r="AW40" i="35"/>
  <c r="BF40" i="35"/>
  <c r="AZ15" i="36"/>
  <c r="AX15" i="36"/>
  <c r="AZ42" i="35"/>
  <c r="BE42" i="35"/>
  <c r="BF42" i="35"/>
  <c r="AY231" i="36"/>
  <c r="BE231" i="36"/>
  <c r="BF231" i="36"/>
  <c r="BC57" i="36"/>
  <c r="AW49" i="36"/>
  <c r="AX49" i="36"/>
  <c r="BC49" i="36"/>
  <c r="BC37" i="35"/>
  <c r="AV20" i="36"/>
  <c r="BD23" i="35"/>
  <c r="BB61" i="36"/>
  <c r="AW72" i="36"/>
  <c r="BE70" i="36"/>
  <c r="BD69" i="36"/>
  <c r="BE69" i="36"/>
  <c r="BF69" i="36"/>
  <c r="BC46" i="35"/>
  <c r="AW46" i="35"/>
  <c r="AX46" i="35"/>
  <c r="BA20" i="35"/>
  <c r="BC20" i="35"/>
  <c r="BE20" i="35"/>
  <c r="BD41" i="36"/>
  <c r="AY41" i="36"/>
  <c r="BE48" i="36"/>
  <c r="BF48" i="36"/>
  <c r="AZ48" i="36"/>
  <c r="AV46" i="36"/>
  <c r="BA46" i="36"/>
  <c r="BB46" i="36"/>
  <c r="BF156" i="36"/>
  <c r="BE156" i="36"/>
  <c r="BC156" i="36"/>
  <c r="AW141" i="36"/>
  <c r="AX141" i="36"/>
  <c r="BC141" i="36"/>
  <c r="AW203" i="36"/>
  <c r="AZ203" i="36"/>
  <c r="AZ45" i="35"/>
  <c r="BE45" i="35"/>
  <c r="BF45" i="35"/>
  <c r="BC38" i="35"/>
  <c r="AW38" i="35"/>
  <c r="AX38" i="35"/>
  <c r="AW93" i="36"/>
  <c r="BB93" i="36"/>
  <c r="AV93" i="36"/>
  <c r="BB16" i="35"/>
  <c r="AW16" i="35"/>
  <c r="BC16" i="35"/>
  <c r="BB84" i="36"/>
  <c r="BC84" i="36"/>
  <c r="AW84" i="36"/>
  <c r="AY87" i="36"/>
  <c r="AW87" i="36"/>
  <c r="AX87" i="36"/>
  <c r="BC135" i="36"/>
  <c r="AW135" i="36"/>
  <c r="AX135" i="36"/>
  <c r="AX23" i="36"/>
  <c r="BD23" i="36"/>
  <c r="BB23" i="36"/>
  <c r="BC112" i="36"/>
  <c r="AW112" i="36"/>
  <c r="BC47" i="35"/>
  <c r="AW47" i="35"/>
  <c r="BC107" i="36"/>
  <c r="AW107" i="36"/>
  <c r="AZ49" i="35"/>
  <c r="BE49" i="35"/>
  <c r="BF49" i="35"/>
  <c r="AY37" i="35"/>
  <c r="AX20" i="36"/>
  <c r="AX61" i="36"/>
  <c r="BE157" i="36"/>
  <c r="AX157" i="36"/>
  <c r="AZ157" i="36"/>
  <c r="AV41" i="35"/>
  <c r="AY41" i="35"/>
  <c r="BE133" i="36"/>
  <c r="BB133" i="36"/>
  <c r="AV133" i="36"/>
  <c r="BE16" i="36"/>
  <c r="BD16" i="36"/>
  <c r="AY227" i="36"/>
  <c r="BC227" i="36"/>
  <c r="BD206" i="36"/>
  <c r="BF206" i="36"/>
  <c r="AY206" i="36"/>
  <c r="BB37" i="36"/>
  <c r="AV37" i="36"/>
  <c r="BC37" i="36"/>
  <c r="AV25" i="36"/>
  <c r="BB25" i="36"/>
  <c r="AW25" i="36"/>
  <c r="BF47" i="36"/>
  <c r="AZ47" i="36"/>
  <c r="BE47" i="36"/>
  <c r="BE207" i="36"/>
  <c r="BC207" i="36"/>
  <c r="BF207" i="36"/>
  <c r="AY129" i="36"/>
  <c r="BD129" i="36"/>
  <c r="BA230" i="36"/>
  <c r="AY230" i="36"/>
  <c r="BB230" i="36"/>
  <c r="AX39" i="36"/>
  <c r="BF37" i="35"/>
  <c r="BA20" i="36"/>
  <c r="AY61" i="36"/>
  <c r="BE72" i="36"/>
  <c r="AX71" i="36"/>
  <c r="AZ71" i="36"/>
  <c r="BD71" i="36"/>
  <c r="BE48" i="35"/>
  <c r="BF48" i="35"/>
  <c r="AZ48" i="35"/>
  <c r="AV21" i="36"/>
  <c r="BB21" i="36"/>
  <c r="AW21" i="36"/>
  <c r="BC21" i="35"/>
  <c r="AX21" i="35"/>
  <c r="AW65" i="36"/>
  <c r="BB65" i="36"/>
  <c r="AZ65" i="36"/>
  <c r="AY95" i="36"/>
  <c r="BD95" i="36"/>
  <c r="AZ162" i="36"/>
  <c r="BB162" i="36"/>
  <c r="BD162" i="36"/>
  <c r="AW152" i="36"/>
  <c r="BB152" i="36"/>
  <c r="AZ152" i="36"/>
  <c r="BD70" i="36"/>
  <c r="BB70" i="36"/>
  <c r="BB18" i="35"/>
  <c r="BE18" i="35"/>
  <c r="AZ18" i="35"/>
  <c r="BD24" i="36"/>
  <c r="BB24" i="36"/>
  <c r="AV24" i="36"/>
  <c r="AZ17" i="35"/>
  <c r="BF17" i="35"/>
  <c r="BA17" i="35"/>
  <c r="BE44" i="36"/>
  <c r="BF44" i="36"/>
  <c r="AZ44" i="36"/>
  <c r="AV22" i="35"/>
  <c r="BE22" i="35"/>
  <c r="AZ22" i="35"/>
  <c r="BE117" i="36"/>
  <c r="BB117" i="36"/>
  <c r="AV117" i="36"/>
  <c r="AV153" i="36"/>
  <c r="BE153" i="36"/>
  <c r="BF153" i="36"/>
  <c r="AV39" i="35"/>
  <c r="BE39" i="35"/>
  <c r="BC39" i="35"/>
  <c r="BE161" i="36"/>
  <c r="BC161" i="36"/>
  <c r="AX161" i="36"/>
  <c r="BA209" i="36"/>
  <c r="AW209" i="36"/>
  <c r="AV209" i="36"/>
  <c r="BD26" i="35"/>
  <c r="BB26" i="35"/>
  <c r="AW26" i="35"/>
  <c r="BE89" i="36"/>
  <c r="BF89" i="36"/>
  <c r="AZ89" i="36"/>
  <c r="BE210" i="36"/>
  <c r="AW210" i="36"/>
  <c r="AY210" i="36"/>
  <c r="AV111" i="36"/>
  <c r="BA111" i="36"/>
  <c r="BB111" i="36"/>
  <c r="BF43" i="36"/>
  <c r="AV43" i="36"/>
  <c r="BA43" i="36"/>
  <c r="BC40" i="36"/>
  <c r="AW40" i="36"/>
  <c r="BD40" i="36"/>
  <c r="AV25" i="35"/>
  <c r="BB25" i="35"/>
  <c r="AW25" i="35"/>
  <c r="BC15" i="35"/>
  <c r="AV15" i="35"/>
  <c r="AY42" i="36"/>
  <c r="BD42" i="36"/>
  <c r="AV139" i="36"/>
  <c r="BA139" i="36"/>
  <c r="BB139" i="36"/>
  <c r="AW23" i="35"/>
  <c r="AZ251" i="36"/>
  <c r="AZ253" i="36"/>
  <c r="BE253" i="36"/>
  <c r="BF253" i="36"/>
  <c r="AY252" i="36"/>
  <c r="BD252" i="36"/>
  <c r="BA251" i="36"/>
  <c r="BF244" i="36"/>
  <c r="BB247" i="36"/>
  <c r="AV247" i="36"/>
  <c r="BA247" i="36"/>
  <c r="BE248" i="36"/>
  <c r="BF248" i="36"/>
  <c r="AZ248" i="36"/>
  <c r="AX251" i="36"/>
  <c r="BD245" i="36"/>
  <c r="AY245" i="36"/>
  <c r="AY255" i="36"/>
  <c r="BD255" i="36"/>
  <c r="AU254" i="36"/>
  <c r="BF254" i="36"/>
  <c r="BE254" i="36"/>
  <c r="AZ254" i="36"/>
  <c r="AY254" i="36"/>
  <c r="BB254" i="36"/>
  <c r="BA254" i="36"/>
  <c r="AV254" i="36"/>
  <c r="AX254" i="36"/>
  <c r="AW254" i="36"/>
  <c r="BC254" i="36"/>
  <c r="BD254" i="36"/>
  <c r="BF251" i="36"/>
  <c r="BD253" i="36"/>
  <c r="AY253" i="36"/>
  <c r="AW252" i="36"/>
  <c r="AX252" i="36"/>
  <c r="BC252" i="36"/>
  <c r="AX244" i="36"/>
  <c r="AV251" i="36"/>
  <c r="BE244" i="36"/>
  <c r="BF247" i="36"/>
  <c r="AZ247" i="36"/>
  <c r="BE247" i="36"/>
  <c r="AY248" i="36"/>
  <c r="BD248" i="36"/>
  <c r="AV244" i="36"/>
  <c r="AW245" i="36"/>
  <c r="AX245" i="36"/>
  <c r="BC245" i="36"/>
  <c r="AX255" i="36"/>
  <c r="BC255" i="36"/>
  <c r="AW255" i="36"/>
  <c r="AU249" i="36"/>
  <c r="BC249" i="36"/>
  <c r="AX249" i="36"/>
  <c r="AW249" i="36"/>
  <c r="AV249" i="36"/>
  <c r="AY249" i="36"/>
  <c r="BD249" i="36"/>
  <c r="BA249" i="36"/>
  <c r="BF249" i="36"/>
  <c r="BE249" i="36"/>
  <c r="AZ249" i="36"/>
  <c r="BB249" i="36"/>
  <c r="BD244" i="36"/>
  <c r="AW253" i="36"/>
  <c r="AX253" i="36"/>
  <c r="BC253" i="36"/>
  <c r="BA252" i="36"/>
  <c r="BB252" i="36"/>
  <c r="AV252" i="36"/>
  <c r="BB251" i="36"/>
  <c r="AY247" i="36"/>
  <c r="BD247" i="36"/>
  <c r="AW248" i="36"/>
  <c r="AX248" i="36"/>
  <c r="BC248" i="36"/>
  <c r="BB244" i="36"/>
  <c r="AV245" i="36"/>
  <c r="BA245" i="36"/>
  <c r="BB245" i="36"/>
  <c r="BC244" i="36"/>
  <c r="BB255" i="36"/>
  <c r="AV255" i="36"/>
  <c r="BA255" i="36"/>
  <c r="AU246" i="36"/>
  <c r="BF246" i="36"/>
  <c r="BE246" i="36"/>
  <c r="AZ246" i="36"/>
  <c r="AY246" i="36"/>
  <c r="BB246" i="36"/>
  <c r="BA246" i="36"/>
  <c r="AV246" i="36"/>
  <c r="BD246" i="36"/>
  <c r="AX246" i="36"/>
  <c r="AW246" i="36"/>
  <c r="BC246" i="36"/>
  <c r="AU251" i="36"/>
  <c r="AY251" i="36"/>
  <c r="BD251" i="36"/>
  <c r="BE251" i="36"/>
  <c r="AY244" i="36"/>
  <c r="AV253" i="36"/>
  <c r="BA253" i="36"/>
  <c r="BB253" i="36"/>
  <c r="BE252" i="36"/>
  <c r="BF252" i="36"/>
  <c r="AZ252" i="36"/>
  <c r="AZ244" i="36"/>
  <c r="AX247" i="36"/>
  <c r="BC247" i="36"/>
  <c r="AW247" i="36"/>
  <c r="BA248" i="36"/>
  <c r="BB248" i="36"/>
  <c r="AV248" i="36"/>
  <c r="BC251" i="36"/>
  <c r="BA244" i="36"/>
  <c r="AZ245" i="36"/>
  <c r="BE245" i="36"/>
  <c r="BF245" i="36"/>
  <c r="AW244" i="36"/>
  <c r="BF255" i="36"/>
  <c r="AZ255" i="36"/>
  <c r="BE255" i="36"/>
  <c r="AU177" i="36"/>
  <c r="BD177" i="36"/>
  <c r="AY177" i="36"/>
  <c r="AX177" i="36"/>
  <c r="AZ177" i="36"/>
  <c r="BF177" i="36"/>
  <c r="BE177" i="36"/>
  <c r="AW177" i="36"/>
  <c r="AV177" i="36"/>
  <c r="BB177" i="36"/>
  <c r="BA177" i="36"/>
  <c r="BC177" i="36"/>
  <c r="AL267" i="36"/>
  <c r="AY179" i="36"/>
  <c r="BD179" i="36"/>
  <c r="AU182" i="36"/>
  <c r="BC182" i="36"/>
  <c r="AX182" i="36"/>
  <c r="AW182" i="36"/>
  <c r="BA182" i="36"/>
  <c r="AY182" i="36"/>
  <c r="AV182" i="36"/>
  <c r="AZ182" i="36"/>
  <c r="BF182" i="36"/>
  <c r="BE182" i="36"/>
  <c r="BD182" i="36"/>
  <c r="BB182" i="36"/>
  <c r="AU175" i="36"/>
  <c r="BD175" i="36"/>
  <c r="BC175" i="36"/>
  <c r="AL272" i="36"/>
  <c r="AL269" i="36"/>
  <c r="AL279" i="36"/>
  <c r="AW178" i="36"/>
  <c r="AY187" i="36"/>
  <c r="BD187" i="36"/>
  <c r="AY178" i="36"/>
  <c r="AV175" i="36"/>
  <c r="AY181" i="36"/>
  <c r="BD181" i="36"/>
  <c r="BF176" i="36"/>
  <c r="AZ176" i="36"/>
  <c r="BE176" i="36"/>
  <c r="AW186" i="36"/>
  <c r="AX186" i="36"/>
  <c r="BC186" i="36"/>
  <c r="AX175" i="36"/>
  <c r="AW185" i="36"/>
  <c r="BB185" i="36"/>
  <c r="AV185" i="36"/>
  <c r="BC179" i="36"/>
  <c r="AW179" i="36"/>
  <c r="AX179" i="36"/>
  <c r="AU183" i="36"/>
  <c r="BF183" i="36"/>
  <c r="BE183" i="36"/>
  <c r="AZ183" i="36"/>
  <c r="BD183" i="36"/>
  <c r="BB183" i="36"/>
  <c r="BA183" i="36"/>
  <c r="AV183" i="36"/>
  <c r="AY183" i="36"/>
  <c r="AX183" i="36"/>
  <c r="AW183" i="36"/>
  <c r="BC183" i="36"/>
  <c r="AL273" i="36"/>
  <c r="AL274" i="36"/>
  <c r="AL270" i="36"/>
  <c r="AL278" i="36"/>
  <c r="AL277" i="36"/>
  <c r="BF175" i="36"/>
  <c r="BC187" i="36"/>
  <c r="AW187" i="36"/>
  <c r="AX187" i="36"/>
  <c r="AZ178" i="36"/>
  <c r="BE181" i="36"/>
  <c r="AX181" i="36"/>
  <c r="BC181" i="36"/>
  <c r="AX176" i="36"/>
  <c r="AY176" i="36"/>
  <c r="BD176" i="36"/>
  <c r="BD186" i="36"/>
  <c r="BA186" i="36"/>
  <c r="BB186" i="36"/>
  <c r="AW175" i="36"/>
  <c r="BA185" i="36"/>
  <c r="BF185" i="36"/>
  <c r="AZ185" i="36"/>
  <c r="AV179" i="36"/>
  <c r="BA179" i="36"/>
  <c r="BB179" i="36"/>
  <c r="AU180" i="36"/>
  <c r="BE180" i="36"/>
  <c r="AZ180" i="36"/>
  <c r="BF180" i="36"/>
  <c r="AY180" i="36"/>
  <c r="BA180" i="36"/>
  <c r="AV180" i="36"/>
  <c r="BB180" i="36"/>
  <c r="AX180" i="36"/>
  <c r="AW180" i="36"/>
  <c r="BC180" i="36"/>
  <c r="BD180" i="36"/>
  <c r="AU184" i="36"/>
  <c r="BE184" i="36"/>
  <c r="AZ184" i="36"/>
  <c r="BB184" i="36"/>
  <c r="AY184" i="36"/>
  <c r="BA184" i="36"/>
  <c r="AV184" i="36"/>
  <c r="BD184" i="36"/>
  <c r="BF184" i="36"/>
  <c r="AW184" i="36"/>
  <c r="BC184" i="36"/>
  <c r="AX184" i="36"/>
  <c r="AU178" i="36"/>
  <c r="BD178" i="36"/>
  <c r="BA178" i="36"/>
  <c r="BB178" i="36"/>
  <c r="AL275" i="36"/>
  <c r="AL268" i="36"/>
  <c r="AL271" i="36"/>
  <c r="AL276" i="36"/>
  <c r="E8" i="11"/>
  <c r="BC178" i="36"/>
  <c r="BE175" i="36"/>
  <c r="AV187" i="36"/>
  <c r="BA187" i="36"/>
  <c r="BB187" i="36"/>
  <c r="BB175" i="36"/>
  <c r="AW181" i="36"/>
  <c r="BB181" i="36"/>
  <c r="AV181" i="36"/>
  <c r="BC176" i="36"/>
  <c r="AW176" i="36"/>
  <c r="AV186" i="36"/>
  <c r="BE186" i="36"/>
  <c r="BF186" i="36"/>
  <c r="BE178" i="36"/>
  <c r="AY175" i="36"/>
  <c r="BE185" i="36"/>
  <c r="AY185" i="36"/>
  <c r="BD185" i="36"/>
  <c r="AZ179" i="36"/>
  <c r="BE179" i="36"/>
  <c r="BF179" i="36"/>
  <c r="BC247" i="35"/>
  <c r="AY247" i="35"/>
  <c r="AU247" i="35"/>
  <c r="BF247" i="35"/>
  <c r="BB247" i="35"/>
  <c r="AX247" i="35"/>
  <c r="BE247" i="35"/>
  <c r="BA247" i="35"/>
  <c r="AW247" i="35"/>
  <c r="BD247" i="35"/>
  <c r="AZ247" i="35"/>
  <c r="AV247" i="35"/>
  <c r="BE245" i="35"/>
  <c r="BA245" i="35"/>
  <c r="AW245" i="35"/>
  <c r="BD245" i="35"/>
  <c r="AZ245" i="35"/>
  <c r="AV245" i="35"/>
  <c r="BC245" i="35"/>
  <c r="AY245" i="35"/>
  <c r="AU245" i="35"/>
  <c r="BF245" i="35"/>
  <c r="BB245" i="35"/>
  <c r="AX245" i="35"/>
  <c r="BF248" i="35"/>
  <c r="BB248" i="35"/>
  <c r="AX248" i="35"/>
  <c r="BE248" i="35"/>
  <c r="BA248" i="35"/>
  <c r="AW248" i="35"/>
  <c r="BD248" i="35"/>
  <c r="AZ248" i="35"/>
  <c r="AV248" i="35"/>
  <c r="BC248" i="35"/>
  <c r="AY248" i="35"/>
  <c r="AU248" i="35"/>
  <c r="BF252" i="35"/>
  <c r="BB252" i="35"/>
  <c r="AX252" i="35"/>
  <c r="BE252" i="35"/>
  <c r="BA252" i="35"/>
  <c r="AW252" i="35"/>
  <c r="BD252" i="35"/>
  <c r="AZ252" i="35"/>
  <c r="AV252" i="35"/>
  <c r="BC252" i="35"/>
  <c r="AY252" i="35"/>
  <c r="AU252" i="35"/>
  <c r="BE249" i="35"/>
  <c r="BA249" i="35"/>
  <c r="AW249" i="35"/>
  <c r="BD249" i="35"/>
  <c r="AZ249" i="35"/>
  <c r="AV249" i="35"/>
  <c r="BC249" i="35"/>
  <c r="AY249" i="35"/>
  <c r="AU249" i="35"/>
  <c r="BF249" i="35"/>
  <c r="BB249" i="35"/>
  <c r="AX249" i="35"/>
  <c r="BF244" i="35"/>
  <c r="BB244" i="35"/>
  <c r="AX244" i="35"/>
  <c r="BE244" i="35"/>
  <c r="BA244" i="35"/>
  <c r="AW244" i="35"/>
  <c r="BD244" i="35"/>
  <c r="AZ244" i="35"/>
  <c r="AV244" i="35"/>
  <c r="BC244" i="35"/>
  <c r="AY244" i="35"/>
  <c r="AU244" i="35"/>
  <c r="BF256" i="35"/>
  <c r="BB256" i="35"/>
  <c r="AX256" i="35"/>
  <c r="BE256" i="35"/>
  <c r="BA256" i="35"/>
  <c r="AW256" i="35"/>
  <c r="BD256" i="35"/>
  <c r="AZ256" i="35"/>
  <c r="AV256" i="35"/>
  <c r="BC256" i="35"/>
  <c r="AY256" i="35"/>
  <c r="AU256" i="35"/>
  <c r="BE253" i="35"/>
  <c r="BA253" i="35"/>
  <c r="AW253" i="35"/>
  <c r="BD253" i="35"/>
  <c r="AZ253" i="35"/>
  <c r="AV253" i="35"/>
  <c r="BC253" i="35"/>
  <c r="AY253" i="35"/>
  <c r="AU253" i="35"/>
  <c r="BF253" i="35"/>
  <c r="BB253" i="35"/>
  <c r="AX253" i="35"/>
  <c r="BD246" i="35"/>
  <c r="AZ246" i="35"/>
  <c r="AV246" i="35"/>
  <c r="BC246" i="35"/>
  <c r="AY246" i="35"/>
  <c r="AU246" i="35"/>
  <c r="BF246" i="35"/>
  <c r="BB246" i="35"/>
  <c r="AX246" i="35"/>
  <c r="BE246" i="35"/>
  <c r="BA246" i="35"/>
  <c r="AW246" i="35"/>
  <c r="BD250" i="35"/>
  <c r="AZ250" i="35"/>
  <c r="AV250" i="35"/>
  <c r="BC250" i="35"/>
  <c r="AY250" i="35"/>
  <c r="AU250" i="35"/>
  <c r="BF250" i="35"/>
  <c r="BB250" i="35"/>
  <c r="AX250" i="35"/>
  <c r="BE250" i="35"/>
  <c r="BA250" i="35"/>
  <c r="AW250" i="35"/>
  <c r="BD204" i="35"/>
  <c r="AZ204" i="35"/>
  <c r="AV204" i="35"/>
  <c r="BC204" i="35"/>
  <c r="AY204" i="35"/>
  <c r="AU204" i="35"/>
  <c r="BE204" i="35"/>
  <c r="AW204" i="35"/>
  <c r="BB204" i="35"/>
  <c r="BA204" i="35"/>
  <c r="AX204" i="35"/>
  <c r="BF204" i="35"/>
  <c r="BF206" i="35"/>
  <c r="BB206" i="35"/>
  <c r="AX206" i="35"/>
  <c r="BE206" i="35"/>
  <c r="BA206" i="35"/>
  <c r="AW206" i="35"/>
  <c r="AY206" i="35"/>
  <c r="BD206" i="35"/>
  <c r="AV206" i="35"/>
  <c r="BC206" i="35"/>
  <c r="AU206" i="35"/>
  <c r="AZ206" i="35"/>
  <c r="BF187" i="35"/>
  <c r="BB187" i="35"/>
  <c r="AX187" i="35"/>
  <c r="BE187" i="35"/>
  <c r="BA187" i="35"/>
  <c r="AZ187" i="35"/>
  <c r="AU187" i="35"/>
  <c r="AY187" i="35"/>
  <c r="BD187" i="35"/>
  <c r="AW187" i="35"/>
  <c r="BC187" i="35"/>
  <c r="AV187" i="35"/>
  <c r="BE181" i="35"/>
  <c r="BA181" i="35"/>
  <c r="AW181" i="35"/>
  <c r="BD181" i="35"/>
  <c r="AZ181" i="35"/>
  <c r="AV181" i="35"/>
  <c r="BC181" i="35"/>
  <c r="AY181" i="35"/>
  <c r="AU181" i="35"/>
  <c r="AX181" i="35"/>
  <c r="BB181" i="35"/>
  <c r="BF181" i="35"/>
  <c r="BC209" i="35"/>
  <c r="AY209" i="35"/>
  <c r="AU209" i="35"/>
  <c r="BF209" i="35"/>
  <c r="BB209" i="35"/>
  <c r="AX209" i="35"/>
  <c r="BE209" i="35"/>
  <c r="AW209" i="35"/>
  <c r="BD209" i="35"/>
  <c r="AV209" i="35"/>
  <c r="BA209" i="35"/>
  <c r="AZ209" i="35"/>
  <c r="BF210" i="35"/>
  <c r="BB210" i="35"/>
  <c r="AX210" i="35"/>
  <c r="BE210" i="35"/>
  <c r="BA210" i="35"/>
  <c r="AW210" i="35"/>
  <c r="AY210" i="35"/>
  <c r="BD210" i="35"/>
  <c r="AV210" i="35"/>
  <c r="BC210" i="35"/>
  <c r="AU210" i="35"/>
  <c r="AZ210" i="35"/>
  <c r="BE203" i="35"/>
  <c r="BA203" i="35"/>
  <c r="AW203" i="35"/>
  <c r="BD203" i="35"/>
  <c r="AZ203" i="35"/>
  <c r="AV203" i="35"/>
  <c r="BB203" i="35"/>
  <c r="AY203" i="35"/>
  <c r="BF203" i="35"/>
  <c r="AX203" i="35"/>
  <c r="BC203" i="35"/>
  <c r="AU203" i="35"/>
  <c r="BD227" i="35"/>
  <c r="AZ227" i="35"/>
  <c r="AV227" i="35"/>
  <c r="BC227" i="35"/>
  <c r="AY227" i="35"/>
  <c r="AU227" i="35"/>
  <c r="BB227" i="35"/>
  <c r="BA227" i="35"/>
  <c r="BF227" i="35"/>
  <c r="AX227" i="35"/>
  <c r="AW227" i="35"/>
  <c r="BE227" i="35"/>
  <c r="BC175" i="35"/>
  <c r="AY175" i="35"/>
  <c r="AU175" i="35"/>
  <c r="BF175" i="35"/>
  <c r="BB175" i="35"/>
  <c r="AX175" i="35"/>
  <c r="BE175" i="35"/>
  <c r="BA175" i="35"/>
  <c r="AW175" i="35"/>
  <c r="AV175" i="35"/>
  <c r="AZ175" i="35"/>
  <c r="BD175" i="35"/>
  <c r="BF221" i="35"/>
  <c r="BB221" i="35"/>
  <c r="AX221" i="35"/>
  <c r="BE221" i="35"/>
  <c r="BA221" i="35"/>
  <c r="AW221" i="35"/>
  <c r="BD221" i="35"/>
  <c r="AV221" i="35"/>
  <c r="BC221" i="35"/>
  <c r="AU221" i="35"/>
  <c r="AZ221" i="35"/>
  <c r="AY221" i="35"/>
  <c r="BD178" i="35"/>
  <c r="AZ178" i="35"/>
  <c r="AV178" i="35"/>
  <c r="BC178" i="35"/>
  <c r="AY178" i="35"/>
  <c r="AU178" i="35"/>
  <c r="BF178" i="35"/>
  <c r="BB178" i="35"/>
  <c r="AX178" i="35"/>
  <c r="AW178" i="35"/>
  <c r="BA178" i="35"/>
  <c r="BE178" i="35"/>
  <c r="BD208" i="35"/>
  <c r="AZ208" i="35"/>
  <c r="AV208" i="35"/>
  <c r="BC208" i="35"/>
  <c r="AY208" i="35"/>
  <c r="AU208" i="35"/>
  <c r="BE208" i="35"/>
  <c r="AW208" i="35"/>
  <c r="BB208" i="35"/>
  <c r="BA208" i="35"/>
  <c r="BF208" i="35"/>
  <c r="AX208" i="35"/>
  <c r="BE230" i="35"/>
  <c r="BA230" i="35"/>
  <c r="AW230" i="35"/>
  <c r="BD230" i="35"/>
  <c r="AZ230" i="35"/>
  <c r="AV230" i="35"/>
  <c r="AY230" i="35"/>
  <c r="BF230" i="35"/>
  <c r="AX230" i="35"/>
  <c r="BC230" i="35"/>
  <c r="AU230" i="35"/>
  <c r="BB230" i="35"/>
  <c r="BC186" i="35"/>
  <c r="AY186" i="35"/>
  <c r="AU186" i="35"/>
  <c r="BD186" i="35"/>
  <c r="AX186" i="35"/>
  <c r="BB186" i="35"/>
  <c r="AW186" i="35"/>
  <c r="BF186" i="35"/>
  <c r="BA186" i="35"/>
  <c r="AV186" i="35"/>
  <c r="BE186" i="35"/>
  <c r="AZ186" i="35"/>
  <c r="BF176" i="35"/>
  <c r="BB176" i="35"/>
  <c r="AX176" i="35"/>
  <c r="BE176" i="35"/>
  <c r="BA176" i="35"/>
  <c r="AW176" i="35"/>
  <c r="BD176" i="35"/>
  <c r="AZ176" i="35"/>
  <c r="AV176" i="35"/>
  <c r="AU176" i="35"/>
  <c r="BC176" i="35"/>
  <c r="AY176" i="35"/>
  <c r="BD200" i="35"/>
  <c r="AZ200" i="35"/>
  <c r="AV200" i="35"/>
  <c r="BC200" i="35"/>
  <c r="AY200" i="35"/>
  <c r="AU200" i="35"/>
  <c r="BE200" i="35"/>
  <c r="AW200" i="35"/>
  <c r="BB200" i="35"/>
  <c r="BA200" i="35"/>
  <c r="BF200" i="35"/>
  <c r="AX200" i="35"/>
  <c r="BE207" i="35"/>
  <c r="BA207" i="35"/>
  <c r="AW207" i="35"/>
  <c r="BD207" i="35"/>
  <c r="AZ207" i="35"/>
  <c r="AV207" i="35"/>
  <c r="BB207" i="35"/>
  <c r="AY207" i="35"/>
  <c r="BF207" i="35"/>
  <c r="AX207" i="35"/>
  <c r="BC207" i="35"/>
  <c r="AU207" i="35"/>
  <c r="BD223" i="35"/>
  <c r="AZ223" i="35"/>
  <c r="AV223" i="35"/>
  <c r="BC223" i="35"/>
  <c r="AY223" i="35"/>
  <c r="AU223" i="35"/>
  <c r="BB223" i="35"/>
  <c r="BA223" i="35"/>
  <c r="BF223" i="35"/>
  <c r="AX223" i="35"/>
  <c r="BE223" i="35"/>
  <c r="AW223" i="35"/>
  <c r="BF233" i="35"/>
  <c r="BB233" i="35"/>
  <c r="AX233" i="35"/>
  <c r="BE233" i="35"/>
  <c r="BA233" i="35"/>
  <c r="AW233" i="35"/>
  <c r="BD233" i="35"/>
  <c r="AV233" i="35"/>
  <c r="BC233" i="35"/>
  <c r="AU233" i="35"/>
  <c r="AZ233" i="35"/>
  <c r="AY233" i="35"/>
  <c r="BF225" i="35"/>
  <c r="BB225" i="35"/>
  <c r="AX225" i="35"/>
  <c r="BE225" i="35"/>
  <c r="BA225" i="35"/>
  <c r="AW225" i="35"/>
  <c r="BD225" i="35"/>
  <c r="AV225" i="35"/>
  <c r="BC225" i="35"/>
  <c r="AU225" i="35"/>
  <c r="AZ225" i="35"/>
  <c r="AY225" i="35"/>
  <c r="BF198" i="35"/>
  <c r="BB198" i="35"/>
  <c r="AX198" i="35"/>
  <c r="BE198" i="35"/>
  <c r="BA198" i="35"/>
  <c r="AW198" i="35"/>
  <c r="AY198" i="35"/>
  <c r="BD198" i="35"/>
  <c r="AV198" i="35"/>
  <c r="BC198" i="35"/>
  <c r="AU198" i="35"/>
  <c r="AZ198" i="35"/>
  <c r="BC201" i="35"/>
  <c r="AY201" i="35"/>
  <c r="AU201" i="35"/>
  <c r="BF201" i="35"/>
  <c r="BB201" i="35"/>
  <c r="AX201" i="35"/>
  <c r="BE201" i="35"/>
  <c r="AW201" i="35"/>
  <c r="BD201" i="35"/>
  <c r="AV201" i="35"/>
  <c r="BA201" i="35"/>
  <c r="AZ201" i="35"/>
  <c r="BD231" i="35"/>
  <c r="AZ231" i="35"/>
  <c r="AV231" i="35"/>
  <c r="BC231" i="35"/>
  <c r="AY231" i="35"/>
  <c r="AU231" i="35"/>
  <c r="BB231" i="35"/>
  <c r="BA231" i="35"/>
  <c r="BF231" i="35"/>
  <c r="AX231" i="35"/>
  <c r="BE231" i="35"/>
  <c r="AW231" i="35"/>
  <c r="BE177" i="35"/>
  <c r="BA177" i="35"/>
  <c r="AW177" i="35"/>
  <c r="BD177" i="35"/>
  <c r="AZ177" i="35"/>
  <c r="AV177" i="35"/>
  <c r="BC177" i="35"/>
  <c r="AY177" i="35"/>
  <c r="AU177" i="35"/>
  <c r="AX177" i="35"/>
  <c r="BB177" i="35"/>
  <c r="BF177" i="35"/>
  <c r="BD182" i="35"/>
  <c r="AZ182" i="35"/>
  <c r="AV182" i="35"/>
  <c r="BC182" i="35"/>
  <c r="AY182" i="35"/>
  <c r="AU182" i="35"/>
  <c r="BF182" i="35"/>
  <c r="BB182" i="35"/>
  <c r="AX182" i="35"/>
  <c r="AW182" i="35"/>
  <c r="BE182" i="35"/>
  <c r="BA182" i="35"/>
  <c r="BC183" i="35"/>
  <c r="AY183" i="35"/>
  <c r="AU183" i="35"/>
  <c r="BF183" i="35"/>
  <c r="BB183" i="35"/>
  <c r="AX183" i="35"/>
  <c r="BE183" i="35"/>
  <c r="BA183" i="35"/>
  <c r="AW183" i="35"/>
  <c r="AV183" i="35"/>
  <c r="AZ183" i="35"/>
  <c r="BD183" i="35"/>
  <c r="BF180" i="35"/>
  <c r="BB180" i="35"/>
  <c r="AX180" i="35"/>
  <c r="BE180" i="35"/>
  <c r="BA180" i="35"/>
  <c r="AW180" i="35"/>
  <c r="BD180" i="35"/>
  <c r="AZ180" i="35"/>
  <c r="AV180" i="35"/>
  <c r="AU180" i="35"/>
  <c r="AY180" i="35"/>
  <c r="BC180" i="35"/>
  <c r="BF184" i="35"/>
  <c r="BB184" i="35"/>
  <c r="AX184" i="35"/>
  <c r="BE184" i="35"/>
  <c r="BA184" i="35"/>
  <c r="AW184" i="35"/>
  <c r="BD184" i="35"/>
  <c r="AZ184" i="35"/>
  <c r="AV184" i="35"/>
  <c r="AU184" i="35"/>
  <c r="AY184" i="35"/>
  <c r="BC184" i="35"/>
  <c r="BC224" i="35"/>
  <c r="AY224" i="35"/>
  <c r="AU224" i="35"/>
  <c r="BF224" i="35"/>
  <c r="BB224" i="35"/>
  <c r="AX224" i="35"/>
  <c r="BD224" i="35"/>
  <c r="AV224" i="35"/>
  <c r="BA224" i="35"/>
  <c r="AZ224" i="35"/>
  <c r="AW224" i="35"/>
  <c r="BE224" i="35"/>
  <c r="BC179" i="35"/>
  <c r="AY179" i="35"/>
  <c r="AU179" i="35"/>
  <c r="BF179" i="35"/>
  <c r="BB179" i="35"/>
  <c r="AX179" i="35"/>
  <c r="BE179" i="35"/>
  <c r="BA179" i="35"/>
  <c r="AW179" i="35"/>
  <c r="AV179" i="35"/>
  <c r="BD179" i="35"/>
  <c r="AZ179" i="35"/>
  <c r="BE222" i="35"/>
  <c r="BA222" i="35"/>
  <c r="AW222" i="35"/>
  <c r="BD222" i="35"/>
  <c r="AZ222" i="35"/>
  <c r="AV222" i="35"/>
  <c r="AY222" i="35"/>
  <c r="BF222" i="35"/>
  <c r="AX222" i="35"/>
  <c r="BC222" i="35"/>
  <c r="AU222" i="35"/>
  <c r="BB222" i="35"/>
  <c r="BD185" i="35"/>
  <c r="BF185" i="35"/>
  <c r="BA185" i="35"/>
  <c r="AW185" i="35"/>
  <c r="BE185" i="35"/>
  <c r="AZ185" i="35"/>
  <c r="AV185" i="35"/>
  <c r="BC185" i="35"/>
  <c r="AY185" i="35"/>
  <c r="AU185" i="35"/>
  <c r="AX185" i="35"/>
  <c r="BB185" i="35"/>
  <c r="BE199" i="35"/>
  <c r="BA199" i="35"/>
  <c r="AW199" i="35"/>
  <c r="BD199" i="35"/>
  <c r="AZ199" i="35"/>
  <c r="AV199" i="35"/>
  <c r="BB199" i="35"/>
  <c r="AY199" i="35"/>
  <c r="BF199" i="35"/>
  <c r="AX199" i="35"/>
  <c r="BC199" i="35"/>
  <c r="AU199" i="35"/>
  <c r="BC205" i="35"/>
  <c r="AY205" i="35"/>
  <c r="AU205" i="35"/>
  <c r="BF205" i="35"/>
  <c r="BB205" i="35"/>
  <c r="AX205" i="35"/>
  <c r="BE205" i="35"/>
  <c r="AW205" i="35"/>
  <c r="BD205" i="35"/>
  <c r="AV205" i="35"/>
  <c r="BA205" i="35"/>
  <c r="AZ205" i="35"/>
  <c r="BE226" i="35"/>
  <c r="BA226" i="35"/>
  <c r="AW226" i="35"/>
  <c r="BD226" i="35"/>
  <c r="AZ226" i="35"/>
  <c r="AV226" i="35"/>
  <c r="AY226" i="35"/>
  <c r="BF226" i="35"/>
  <c r="AX226" i="35"/>
  <c r="BC226" i="35"/>
  <c r="AU226" i="35"/>
  <c r="BB226" i="35"/>
  <c r="BC228" i="35"/>
  <c r="AY228" i="35"/>
  <c r="AU228" i="35"/>
  <c r="BF228" i="35"/>
  <c r="BB228" i="35"/>
  <c r="AX228" i="35"/>
  <c r="BD228" i="35"/>
  <c r="AV228" i="35"/>
  <c r="BA228" i="35"/>
  <c r="AZ228" i="35"/>
  <c r="BE228" i="35"/>
  <c r="AW228" i="35"/>
  <c r="BF202" i="35"/>
  <c r="BB202" i="35"/>
  <c r="AX202" i="35"/>
  <c r="BE202" i="35"/>
  <c r="BA202" i="35"/>
  <c r="AW202" i="35"/>
  <c r="AY202" i="35"/>
  <c r="BD202" i="35"/>
  <c r="AV202" i="35"/>
  <c r="BC202" i="35"/>
  <c r="AU202" i="35"/>
  <c r="AZ202" i="35"/>
  <c r="BC158" i="35"/>
  <c r="AY158" i="35"/>
  <c r="AU158" i="35"/>
  <c r="BE158" i="35"/>
  <c r="BF158" i="35"/>
  <c r="BB158" i="35"/>
  <c r="AX158" i="35"/>
  <c r="AW158" i="35"/>
  <c r="BD158" i="35"/>
  <c r="AZ158" i="35"/>
  <c r="AV158" i="35"/>
  <c r="BA158" i="35"/>
  <c r="BD161" i="35"/>
  <c r="AZ161" i="35"/>
  <c r="AV161" i="35"/>
  <c r="BC161" i="35"/>
  <c r="AY161" i="35"/>
  <c r="AU161" i="35"/>
  <c r="BF161" i="35"/>
  <c r="BE161" i="35"/>
  <c r="BA161" i="35"/>
  <c r="AW161" i="35"/>
  <c r="BB161" i="35"/>
  <c r="AX161" i="35"/>
  <c r="BF159" i="35"/>
  <c r="BB159" i="35"/>
  <c r="AX159" i="35"/>
  <c r="AZ159" i="35"/>
  <c r="BE159" i="35"/>
  <c r="BA159" i="35"/>
  <c r="AW159" i="35"/>
  <c r="AV159" i="35"/>
  <c r="BC159" i="35"/>
  <c r="AY159" i="35"/>
  <c r="AU159" i="35"/>
  <c r="BD159" i="35"/>
  <c r="BF163" i="35"/>
  <c r="BB163" i="35"/>
  <c r="AX163" i="35"/>
  <c r="BD163" i="35"/>
  <c r="BE163" i="35"/>
  <c r="BA163" i="35"/>
  <c r="AW163" i="35"/>
  <c r="AV163" i="35"/>
  <c r="BC163" i="35"/>
  <c r="AY163" i="35"/>
  <c r="AU163" i="35"/>
  <c r="AZ163" i="35"/>
  <c r="BC154" i="35"/>
  <c r="AY154" i="35"/>
  <c r="AU154" i="35"/>
  <c r="AW154" i="35"/>
  <c r="BF154" i="35"/>
  <c r="BB154" i="35"/>
  <c r="AX154" i="35"/>
  <c r="BE154" i="35"/>
  <c r="BD154" i="35"/>
  <c r="AZ154" i="35"/>
  <c r="AV154" i="35"/>
  <c r="BA154" i="35"/>
  <c r="BD153" i="35"/>
  <c r="AZ153" i="35"/>
  <c r="AV153" i="35"/>
  <c r="AX153" i="35"/>
  <c r="BC153" i="35"/>
  <c r="AY153" i="35"/>
  <c r="AU153" i="35"/>
  <c r="BB153" i="35"/>
  <c r="BE153" i="35"/>
  <c r="BA153" i="35"/>
  <c r="AW153" i="35"/>
  <c r="BF153" i="35"/>
  <c r="BE152" i="35"/>
  <c r="BA152" i="35"/>
  <c r="AW152" i="35"/>
  <c r="AU152" i="35"/>
  <c r="BD152" i="35"/>
  <c r="AZ152" i="35"/>
  <c r="AV152" i="35"/>
  <c r="BC152" i="35"/>
  <c r="BF152" i="35"/>
  <c r="BB152" i="35"/>
  <c r="AX152" i="35"/>
  <c r="AY152" i="35"/>
  <c r="BE160" i="35"/>
  <c r="BA160" i="35"/>
  <c r="AW160" i="35"/>
  <c r="AY160" i="35"/>
  <c r="BD160" i="35"/>
  <c r="AZ160" i="35"/>
  <c r="AV160" i="35"/>
  <c r="BC160" i="35"/>
  <c r="BF160" i="35"/>
  <c r="BB160" i="35"/>
  <c r="AX160" i="35"/>
  <c r="AU160" i="35"/>
  <c r="BD157" i="35"/>
  <c r="AZ157" i="35"/>
  <c r="AV157" i="35"/>
  <c r="AX157" i="35"/>
  <c r="BC157" i="35"/>
  <c r="AY157" i="35"/>
  <c r="AU157" i="35"/>
  <c r="BB157" i="35"/>
  <c r="BE157" i="35"/>
  <c r="BA157" i="35"/>
  <c r="AW157" i="35"/>
  <c r="BF157" i="35"/>
  <c r="BF155" i="35"/>
  <c r="BB155" i="35"/>
  <c r="AX155" i="35"/>
  <c r="AZ155" i="35"/>
  <c r="BE155" i="35"/>
  <c r="BA155" i="35"/>
  <c r="AW155" i="35"/>
  <c r="BD155" i="35"/>
  <c r="BC155" i="35"/>
  <c r="AY155" i="35"/>
  <c r="AU155" i="35"/>
  <c r="AV155" i="35"/>
  <c r="BC162" i="35"/>
  <c r="AY162" i="35"/>
  <c r="AU162" i="35"/>
  <c r="AW162" i="35"/>
  <c r="BF162" i="35"/>
  <c r="BB162" i="35"/>
  <c r="AX162" i="35"/>
  <c r="BA162" i="35"/>
  <c r="BD162" i="35"/>
  <c r="AZ162" i="35"/>
  <c r="AV162" i="35"/>
  <c r="BE162" i="35"/>
  <c r="BD134" i="35"/>
  <c r="AZ134" i="35"/>
  <c r="AV134" i="35"/>
  <c r="BC134" i="35"/>
  <c r="AY134" i="35"/>
  <c r="AU134" i="35"/>
  <c r="BF134" i="35"/>
  <c r="BB134" i="35"/>
  <c r="AX134" i="35"/>
  <c r="BE134" i="35"/>
  <c r="BA134" i="35"/>
  <c r="AW134" i="35"/>
  <c r="BC135" i="35"/>
  <c r="AY135" i="35"/>
  <c r="AU135" i="35"/>
  <c r="BF135" i="35"/>
  <c r="BB135" i="35"/>
  <c r="AX135" i="35"/>
  <c r="BE135" i="35"/>
  <c r="BA135" i="35"/>
  <c r="AW135" i="35"/>
  <c r="BD135" i="35"/>
  <c r="AZ135" i="35"/>
  <c r="AV135" i="35"/>
  <c r="BF136" i="35"/>
  <c r="BB136" i="35"/>
  <c r="AX136" i="35"/>
  <c r="BE136" i="35"/>
  <c r="BA136" i="35"/>
  <c r="AW136" i="35"/>
  <c r="BD136" i="35"/>
  <c r="AZ136" i="35"/>
  <c r="AV136" i="35"/>
  <c r="BC136" i="35"/>
  <c r="AY136" i="35"/>
  <c r="AU136" i="35"/>
  <c r="BE133" i="35"/>
  <c r="BA133" i="35"/>
  <c r="AW133" i="35"/>
  <c r="BD133" i="35"/>
  <c r="AZ133" i="35"/>
  <c r="AV133" i="35"/>
  <c r="BC133" i="35"/>
  <c r="AY133" i="35"/>
  <c r="AU133" i="35"/>
  <c r="BF133" i="35"/>
  <c r="BB133" i="35"/>
  <c r="AX133" i="35"/>
  <c r="BC139" i="35"/>
  <c r="AY139" i="35"/>
  <c r="AU139" i="35"/>
  <c r="BF139" i="35"/>
  <c r="BB139" i="35"/>
  <c r="AX139" i="35"/>
  <c r="BE139" i="35"/>
  <c r="BA139" i="35"/>
  <c r="AW139" i="35"/>
  <c r="BD139" i="35"/>
  <c r="AZ139" i="35"/>
  <c r="AV139" i="35"/>
  <c r="BC131" i="35"/>
  <c r="AY131" i="35"/>
  <c r="AU131" i="35"/>
  <c r="BF131" i="35"/>
  <c r="BB131" i="35"/>
  <c r="AX131" i="35"/>
  <c r="BE131" i="35"/>
  <c r="BA131" i="35"/>
  <c r="AW131" i="35"/>
  <c r="BD131" i="35"/>
  <c r="AZ131" i="35"/>
  <c r="AV131" i="35"/>
  <c r="BE129" i="35"/>
  <c r="BA129" i="35"/>
  <c r="AW129" i="35"/>
  <c r="BD129" i="35"/>
  <c r="AZ129" i="35"/>
  <c r="AV129" i="35"/>
  <c r="BC129" i="35"/>
  <c r="AY129" i="35"/>
  <c r="AU129" i="35"/>
  <c r="BF129" i="35"/>
  <c r="BB129" i="35"/>
  <c r="AX129" i="35"/>
  <c r="BD130" i="35"/>
  <c r="AZ130" i="35"/>
  <c r="AV130" i="35"/>
  <c r="BC130" i="35"/>
  <c r="AY130" i="35"/>
  <c r="AU130" i="35"/>
  <c r="BF130" i="35"/>
  <c r="BB130" i="35"/>
  <c r="AX130" i="35"/>
  <c r="BE130" i="35"/>
  <c r="BA130" i="35"/>
  <c r="AW130" i="35"/>
  <c r="BE141" i="35"/>
  <c r="BA141" i="35"/>
  <c r="AW141" i="35"/>
  <c r="BD141" i="35"/>
  <c r="AZ141" i="35"/>
  <c r="AV141" i="35"/>
  <c r="BC141" i="35"/>
  <c r="AY141" i="35"/>
  <c r="AU141" i="35"/>
  <c r="BF141" i="35"/>
  <c r="BB141" i="35"/>
  <c r="AX141" i="35"/>
  <c r="BD138" i="35"/>
  <c r="AZ138" i="35"/>
  <c r="AV138" i="35"/>
  <c r="BC138" i="35"/>
  <c r="AY138" i="35"/>
  <c r="AU138" i="35"/>
  <c r="BF138" i="35"/>
  <c r="BB138" i="35"/>
  <c r="AX138" i="35"/>
  <c r="BE138" i="35"/>
  <c r="BA138" i="35"/>
  <c r="AW138" i="35"/>
  <c r="BF140" i="35"/>
  <c r="BB140" i="35"/>
  <c r="AX140" i="35"/>
  <c r="BE140" i="35"/>
  <c r="BA140" i="35"/>
  <c r="AW140" i="35"/>
  <c r="BD140" i="35"/>
  <c r="AZ140" i="35"/>
  <c r="AV140" i="35"/>
  <c r="BC140" i="35"/>
  <c r="AY140" i="35"/>
  <c r="AU140" i="35"/>
  <c r="BE137" i="35"/>
  <c r="BA137" i="35"/>
  <c r="AW137" i="35"/>
  <c r="BD137" i="35"/>
  <c r="AZ137" i="35"/>
  <c r="AV137" i="35"/>
  <c r="BC137" i="35"/>
  <c r="AY137" i="35"/>
  <c r="AU137" i="35"/>
  <c r="BF137" i="35"/>
  <c r="BB137" i="35"/>
  <c r="AX137" i="35"/>
  <c r="BF116" i="35"/>
  <c r="BB116" i="35"/>
  <c r="AX116" i="35"/>
  <c r="AU116" i="35"/>
  <c r="BE116" i="35"/>
  <c r="BA116" i="35"/>
  <c r="AW116" i="35"/>
  <c r="AY116" i="35"/>
  <c r="BD116" i="35"/>
  <c r="AZ116" i="35"/>
  <c r="AV116" i="35"/>
  <c r="BC116" i="35"/>
  <c r="BC107" i="35"/>
  <c r="AY107" i="35"/>
  <c r="AU107" i="35"/>
  <c r="BD107" i="35"/>
  <c r="BF107" i="35"/>
  <c r="BB107" i="35"/>
  <c r="AX107" i="35"/>
  <c r="AZ107" i="35"/>
  <c r="BE107" i="35"/>
  <c r="BA107" i="35"/>
  <c r="AW107" i="35"/>
  <c r="AV107" i="35"/>
  <c r="BE113" i="35"/>
  <c r="BA113" i="35"/>
  <c r="AW113" i="35"/>
  <c r="BF113" i="35"/>
  <c r="BD113" i="35"/>
  <c r="AZ113" i="35"/>
  <c r="AV113" i="35"/>
  <c r="BB113" i="35"/>
  <c r="BC113" i="35"/>
  <c r="AY113" i="35"/>
  <c r="AU113" i="35"/>
  <c r="AX113" i="35"/>
  <c r="K267" i="35"/>
  <c r="BF267" i="35" s="1"/>
  <c r="BC115" i="35"/>
  <c r="AY115" i="35"/>
  <c r="AU115" i="35"/>
  <c r="AZ115" i="35"/>
  <c r="BF115" i="35"/>
  <c r="BB115" i="35"/>
  <c r="AX115" i="35"/>
  <c r="AV115" i="35"/>
  <c r="BE115" i="35"/>
  <c r="BA115" i="35"/>
  <c r="AW115" i="35"/>
  <c r="BD115" i="35"/>
  <c r="BF108" i="35"/>
  <c r="BB108" i="35"/>
  <c r="AX108" i="35"/>
  <c r="AU108" i="35"/>
  <c r="BE108" i="35"/>
  <c r="BA108" i="35"/>
  <c r="AW108" i="35"/>
  <c r="AY108" i="35"/>
  <c r="BD108" i="35"/>
  <c r="AZ108" i="35"/>
  <c r="AV108" i="35"/>
  <c r="BC108" i="35"/>
  <c r="BD106" i="35"/>
  <c r="AZ106" i="35"/>
  <c r="AV106" i="35"/>
  <c r="BA106" i="35"/>
  <c r="BC106" i="35"/>
  <c r="AY106" i="35"/>
  <c r="AU106" i="35"/>
  <c r="BE106" i="35"/>
  <c r="BF106" i="35"/>
  <c r="BB106" i="35"/>
  <c r="AX106" i="35"/>
  <c r="AW106" i="35"/>
  <c r="BF112" i="35"/>
  <c r="BB112" i="35"/>
  <c r="AX112" i="35"/>
  <c r="AY112" i="35"/>
  <c r="BE112" i="35"/>
  <c r="BA112" i="35"/>
  <c r="AW112" i="35"/>
  <c r="BC112" i="35"/>
  <c r="BD112" i="35"/>
  <c r="AZ112" i="35"/>
  <c r="AV112" i="35"/>
  <c r="AU112" i="35"/>
  <c r="BC111" i="35"/>
  <c r="AY111" i="35"/>
  <c r="AU111" i="35"/>
  <c r="AV111" i="35"/>
  <c r="BF111" i="35"/>
  <c r="BB111" i="35"/>
  <c r="AX111" i="35"/>
  <c r="AZ111" i="35"/>
  <c r="BE111" i="35"/>
  <c r="BA111" i="35"/>
  <c r="AW111" i="35"/>
  <c r="BD111" i="35"/>
  <c r="BF117" i="35"/>
  <c r="BB117" i="35"/>
  <c r="BE117" i="35"/>
  <c r="BA117" i="35"/>
  <c r="AW117" i="35"/>
  <c r="AX117" i="35"/>
  <c r="BD117" i="35"/>
  <c r="AZ117" i="35"/>
  <c r="AV117" i="35"/>
  <c r="BC117" i="35"/>
  <c r="AY117" i="35"/>
  <c r="AU117" i="35"/>
  <c r="BE118" i="35"/>
  <c r="BA118" i="35"/>
  <c r="AW118" i="35"/>
  <c r="BD118" i="35"/>
  <c r="AZ118" i="35"/>
  <c r="AV118" i="35"/>
  <c r="BC118" i="35"/>
  <c r="AY118" i="35"/>
  <c r="AU118" i="35"/>
  <c r="BF118" i="35"/>
  <c r="BB118" i="35"/>
  <c r="AX118" i="35"/>
  <c r="BD110" i="35"/>
  <c r="AZ110" i="35"/>
  <c r="AV110" i="35"/>
  <c r="AW110" i="35"/>
  <c r="BC110" i="35"/>
  <c r="AY110" i="35"/>
  <c r="AU110" i="35"/>
  <c r="BA110" i="35"/>
  <c r="BF110" i="35"/>
  <c r="BB110" i="35"/>
  <c r="AX110" i="35"/>
  <c r="BE110" i="35"/>
  <c r="BE109" i="35"/>
  <c r="BA109" i="35"/>
  <c r="AW109" i="35"/>
  <c r="AX109" i="35"/>
  <c r="BD109" i="35"/>
  <c r="AZ109" i="35"/>
  <c r="AV109" i="35"/>
  <c r="BB109" i="35"/>
  <c r="BC109" i="35"/>
  <c r="AY109" i="35"/>
  <c r="AU109" i="35"/>
  <c r="BF109" i="35"/>
  <c r="BE91" i="35"/>
  <c r="BA91" i="35"/>
  <c r="AW91" i="35"/>
  <c r="BF91" i="35"/>
  <c r="BB91" i="35"/>
  <c r="AX91" i="35"/>
  <c r="BD91" i="35"/>
  <c r="AZ91" i="35"/>
  <c r="AV91" i="35"/>
  <c r="BC91" i="35"/>
  <c r="AY91" i="35"/>
  <c r="AU91" i="35"/>
  <c r="BC93" i="35"/>
  <c r="AY93" i="35"/>
  <c r="AU93" i="35"/>
  <c r="BD93" i="35"/>
  <c r="AZ93" i="35"/>
  <c r="AV93" i="35"/>
  <c r="BF93" i="35"/>
  <c r="BB93" i="35"/>
  <c r="AX93" i="35"/>
  <c r="BE93" i="35"/>
  <c r="BA93" i="35"/>
  <c r="AW93" i="35"/>
  <c r="BF90" i="35"/>
  <c r="BB90" i="35"/>
  <c r="AX90" i="35"/>
  <c r="BC90" i="35"/>
  <c r="AY90" i="35"/>
  <c r="AU90" i="35"/>
  <c r="BE90" i="35"/>
  <c r="BA90" i="35"/>
  <c r="AW90" i="35"/>
  <c r="BD90" i="35"/>
  <c r="AZ90" i="35"/>
  <c r="AV90" i="35"/>
  <c r="BD92" i="35"/>
  <c r="AZ92" i="35"/>
  <c r="AV92" i="35"/>
  <c r="BE92" i="35"/>
  <c r="BA92" i="35"/>
  <c r="AW92" i="35"/>
  <c r="BC92" i="35"/>
  <c r="AY92" i="35"/>
  <c r="AU92" i="35"/>
  <c r="BF92" i="35"/>
  <c r="BB92" i="35"/>
  <c r="AX92" i="35"/>
  <c r="BE87" i="35"/>
  <c r="BA87" i="35"/>
  <c r="AW87" i="35"/>
  <c r="BF87" i="35"/>
  <c r="BB87" i="35"/>
  <c r="BD87" i="35"/>
  <c r="AZ87" i="35"/>
  <c r="AV87" i="35"/>
  <c r="BC87" i="35"/>
  <c r="AY87" i="35"/>
  <c r="AU87" i="35"/>
  <c r="AX87" i="35"/>
  <c r="BF86" i="35"/>
  <c r="BB86" i="35"/>
  <c r="AX86" i="35"/>
  <c r="BC86" i="35"/>
  <c r="AY86" i="35"/>
  <c r="AU86" i="35"/>
  <c r="BE86" i="35"/>
  <c r="BA86" i="35"/>
  <c r="AW86" i="35"/>
  <c r="BD86" i="35"/>
  <c r="AZ86" i="35"/>
  <c r="AV86" i="35"/>
  <c r="BD84" i="35"/>
  <c r="AZ84" i="35"/>
  <c r="AV84" i="35"/>
  <c r="BE84" i="35"/>
  <c r="BC84" i="35"/>
  <c r="AY84" i="35"/>
  <c r="AU84" i="35"/>
  <c r="BF84" i="35"/>
  <c r="BB84" i="35"/>
  <c r="AX84" i="35"/>
  <c r="BA84" i="35"/>
  <c r="AW84" i="35"/>
  <c r="BE95" i="35"/>
  <c r="BA95" i="35"/>
  <c r="AW95" i="35"/>
  <c r="BF95" i="35"/>
  <c r="BB95" i="35"/>
  <c r="AX95" i="35"/>
  <c r="BD95" i="35"/>
  <c r="AZ95" i="35"/>
  <c r="AV95" i="35"/>
  <c r="BC95" i="35"/>
  <c r="AY95" i="35"/>
  <c r="AU95" i="35"/>
  <c r="BC85" i="35"/>
  <c r="AY85" i="35"/>
  <c r="AU85" i="35"/>
  <c r="BD85" i="35"/>
  <c r="AV85" i="35"/>
  <c r="BF85" i="35"/>
  <c r="BB85" i="35"/>
  <c r="AX85" i="35"/>
  <c r="BE85" i="35"/>
  <c r="BA85" i="35"/>
  <c r="AW85" i="35"/>
  <c r="AZ85" i="35"/>
  <c r="BC89" i="35"/>
  <c r="AY89" i="35"/>
  <c r="AU89" i="35"/>
  <c r="BD89" i="35"/>
  <c r="AZ89" i="35"/>
  <c r="AV89" i="35"/>
  <c r="BF89" i="35"/>
  <c r="BB89" i="35"/>
  <c r="AX89" i="35"/>
  <c r="BE89" i="35"/>
  <c r="BA89" i="35"/>
  <c r="AW89" i="35"/>
  <c r="BD88" i="35"/>
  <c r="AZ88" i="35"/>
  <c r="AV88" i="35"/>
  <c r="BE88" i="35"/>
  <c r="BA88" i="35"/>
  <c r="AW88" i="35"/>
  <c r="BC88" i="35"/>
  <c r="AY88" i="35"/>
  <c r="AU88" i="35"/>
  <c r="BF88" i="35"/>
  <c r="BB88" i="35"/>
  <c r="AX88" i="35"/>
  <c r="BF94" i="35"/>
  <c r="BB94" i="35"/>
  <c r="AX94" i="35"/>
  <c r="BC94" i="35"/>
  <c r="AY94" i="35"/>
  <c r="AU94" i="35"/>
  <c r="BE94" i="35"/>
  <c r="BA94" i="35"/>
  <c r="AW94" i="35"/>
  <c r="BD94" i="35"/>
  <c r="AZ94" i="35"/>
  <c r="AV94" i="35"/>
  <c r="BE83" i="35"/>
  <c r="BA83" i="35"/>
  <c r="AW83" i="35"/>
  <c r="BF83" i="35"/>
  <c r="BD83" i="35"/>
  <c r="AZ83" i="35"/>
  <c r="AV83" i="35"/>
  <c r="BC83" i="35"/>
  <c r="AY83" i="35"/>
  <c r="AU83" i="35"/>
  <c r="BB83" i="35"/>
  <c r="AX83" i="35"/>
  <c r="BC62" i="35"/>
  <c r="AY62" i="35"/>
  <c r="AU62" i="35"/>
  <c r="BF62" i="35"/>
  <c r="BB62" i="35"/>
  <c r="AX62" i="35"/>
  <c r="BE62" i="35"/>
  <c r="BA62" i="35"/>
  <c r="AW62" i="35"/>
  <c r="BD62" i="35"/>
  <c r="AZ62" i="35"/>
  <c r="AZ57" i="35" s="1"/>
  <c r="AV62" i="35"/>
  <c r="BD61" i="35"/>
  <c r="AZ61" i="35"/>
  <c r="AV61" i="35"/>
  <c r="BC61" i="35"/>
  <c r="AY61" i="35"/>
  <c r="AU61" i="35"/>
  <c r="BF61" i="35"/>
  <c r="BB61" i="35"/>
  <c r="AX61" i="35"/>
  <c r="BE61" i="35"/>
  <c r="BA61" i="35"/>
  <c r="AW61" i="35"/>
  <c r="BF71" i="35"/>
  <c r="BB71" i="35"/>
  <c r="AX71" i="35"/>
  <c r="BE71" i="35"/>
  <c r="BA71" i="35"/>
  <c r="AW71" i="35"/>
  <c r="BD71" i="35"/>
  <c r="AZ71" i="35"/>
  <c r="AV71" i="35"/>
  <c r="BC71" i="35"/>
  <c r="AY71" i="35"/>
  <c r="AU71" i="35"/>
  <c r="BC70" i="35"/>
  <c r="AY70" i="35"/>
  <c r="AU70" i="35"/>
  <c r="BF70" i="35"/>
  <c r="BB70" i="35"/>
  <c r="AX70" i="35"/>
  <c r="BE70" i="35"/>
  <c r="BA70" i="35"/>
  <c r="AW70" i="35"/>
  <c r="BD70" i="35"/>
  <c r="AZ70" i="35"/>
  <c r="AV70" i="35"/>
  <c r="BC66" i="35"/>
  <c r="AY66" i="35"/>
  <c r="AU66" i="35"/>
  <c r="BF66" i="35"/>
  <c r="BB66" i="35"/>
  <c r="AX66" i="35"/>
  <c r="BE66" i="35"/>
  <c r="BA66" i="35"/>
  <c r="AW66" i="35"/>
  <c r="BD66" i="35"/>
  <c r="AZ66" i="35"/>
  <c r="AV66" i="35"/>
  <c r="BE68" i="35"/>
  <c r="BA68" i="35"/>
  <c r="AW68" i="35"/>
  <c r="BD68" i="35"/>
  <c r="AZ68" i="35"/>
  <c r="AV68" i="35"/>
  <c r="BC68" i="35"/>
  <c r="AY68" i="35"/>
  <c r="AU68" i="35"/>
  <c r="BF68" i="35"/>
  <c r="BB68" i="35"/>
  <c r="AX68" i="35"/>
  <c r="BD65" i="35"/>
  <c r="AZ65" i="35"/>
  <c r="AV65" i="35"/>
  <c r="BC65" i="35"/>
  <c r="AY65" i="35"/>
  <c r="AU65" i="35"/>
  <c r="BF65" i="35"/>
  <c r="BB65" i="35"/>
  <c r="AX65" i="35"/>
  <c r="BE65" i="35"/>
  <c r="BA65" i="35"/>
  <c r="AW65" i="35"/>
  <c r="BD69" i="35"/>
  <c r="AZ69" i="35"/>
  <c r="AV69" i="35"/>
  <c r="BC69" i="35"/>
  <c r="AY69" i="35"/>
  <c r="AU69" i="35"/>
  <c r="BF69" i="35"/>
  <c r="BB69" i="35"/>
  <c r="AX69" i="35"/>
  <c r="BE69" i="35"/>
  <c r="BA69" i="35"/>
  <c r="AW69" i="35"/>
  <c r="C8" i="11"/>
  <c r="D8" i="11"/>
  <c r="T175" i="35"/>
  <c r="T172" i="35" s="1"/>
  <c r="V16" i="35"/>
  <c r="M60" i="36"/>
  <c r="M57" i="36" s="1"/>
  <c r="V19" i="35"/>
  <c r="M60" i="35"/>
  <c r="M57" i="35" s="1"/>
  <c r="N60" i="30"/>
  <c r="N60" i="35" s="1"/>
  <c r="U175" i="30"/>
  <c r="T172" i="30"/>
  <c r="M175" i="30"/>
  <c r="M175" i="36" s="1"/>
  <c r="L172" i="30"/>
  <c r="K263" i="30"/>
  <c r="V20" i="35"/>
  <c r="V15" i="36"/>
  <c r="V22" i="35"/>
  <c r="V21" i="35"/>
  <c r="C263" i="35"/>
  <c r="V18" i="36"/>
  <c r="Q11" i="35"/>
  <c r="M80" i="36"/>
  <c r="V11" i="34"/>
  <c r="L57" i="36"/>
  <c r="M218" i="35"/>
  <c r="O126" i="35"/>
  <c r="R11" i="35"/>
  <c r="BE11" i="35"/>
  <c r="N172" i="36"/>
  <c r="O103" i="35"/>
  <c r="L126" i="35"/>
  <c r="L34" i="35"/>
  <c r="N34" i="35"/>
  <c r="K217" i="36"/>
  <c r="L71" i="11" s="1"/>
  <c r="M195" i="35"/>
  <c r="P80" i="36"/>
  <c r="U80" i="35"/>
  <c r="V34" i="35"/>
  <c r="T218" i="35"/>
  <c r="AX11" i="35"/>
  <c r="O126" i="36"/>
  <c r="R195" i="36"/>
  <c r="P241" i="35"/>
  <c r="K56" i="35"/>
  <c r="L19" i="11" s="1"/>
  <c r="K240" i="35"/>
  <c r="L27" i="11" s="1"/>
  <c r="N195" i="35"/>
  <c r="L241" i="36"/>
  <c r="U80" i="36"/>
  <c r="R126" i="36"/>
  <c r="S149" i="36"/>
  <c r="K10" i="35"/>
  <c r="L17" i="11" s="1"/>
  <c r="Q195" i="36"/>
  <c r="N218" i="35"/>
  <c r="P218" i="35"/>
  <c r="M149" i="36"/>
  <c r="K56" i="36"/>
  <c r="L64" i="11" s="1"/>
  <c r="S103" i="35"/>
  <c r="R172" i="35"/>
  <c r="L57" i="35"/>
  <c r="N218" i="36"/>
  <c r="F263" i="35"/>
  <c r="P126" i="36"/>
  <c r="T126" i="36"/>
  <c r="U103" i="36"/>
  <c r="U149" i="36"/>
  <c r="U241" i="36"/>
  <c r="Q103" i="36"/>
  <c r="Q149" i="36"/>
  <c r="R103" i="36"/>
  <c r="R172" i="36"/>
  <c r="S218" i="36"/>
  <c r="K240" i="36"/>
  <c r="L72" i="11" s="1"/>
  <c r="L218" i="36"/>
  <c r="S80" i="36"/>
  <c r="S172" i="36"/>
  <c r="P241" i="36"/>
  <c r="F263" i="36"/>
  <c r="M195" i="36"/>
  <c r="Q126" i="36"/>
  <c r="M126" i="36"/>
  <c r="S126" i="36"/>
  <c r="O149" i="36"/>
  <c r="N80" i="36"/>
  <c r="T149" i="36"/>
  <c r="V241" i="36"/>
  <c r="T103" i="36"/>
  <c r="L103" i="36"/>
  <c r="L195" i="36"/>
  <c r="N103" i="36"/>
  <c r="P172" i="36"/>
  <c r="P218" i="36"/>
  <c r="N195" i="36"/>
  <c r="M218" i="36"/>
  <c r="P195" i="36"/>
  <c r="K102" i="36"/>
  <c r="L66" i="11" s="1"/>
  <c r="J263" i="36"/>
  <c r="C263" i="36"/>
  <c r="E263" i="36"/>
  <c r="L126" i="36"/>
  <c r="K125" i="36"/>
  <c r="L67" i="11" s="1"/>
  <c r="Q241" i="36"/>
  <c r="K148" i="36"/>
  <c r="L68" i="11" s="1"/>
  <c r="N149" i="36"/>
  <c r="Q80" i="36"/>
  <c r="T195" i="36"/>
  <c r="T241" i="36"/>
  <c r="T218" i="36"/>
  <c r="U126" i="36"/>
  <c r="M103" i="36"/>
  <c r="P103" i="36"/>
  <c r="R149" i="36"/>
  <c r="M241" i="36"/>
  <c r="R241" i="36"/>
  <c r="O241" i="36"/>
  <c r="S195" i="36"/>
  <c r="O218" i="36"/>
  <c r="Q218" i="36"/>
  <c r="R80" i="36"/>
  <c r="O103" i="36"/>
  <c r="D263" i="36"/>
  <c r="I263" i="36"/>
  <c r="N126" i="36"/>
  <c r="Q172" i="36"/>
  <c r="O172" i="36"/>
  <c r="S241" i="36"/>
  <c r="O80" i="36"/>
  <c r="T80" i="36"/>
  <c r="V126" i="36"/>
  <c r="T172" i="36"/>
  <c r="V218" i="36"/>
  <c r="V149" i="36"/>
  <c r="U195" i="36"/>
  <c r="V80" i="36"/>
  <c r="V195" i="36"/>
  <c r="V103" i="36"/>
  <c r="U218" i="36"/>
  <c r="K79" i="36"/>
  <c r="L65" i="11" s="1"/>
  <c r="K194" i="36"/>
  <c r="L70" i="11" s="1"/>
  <c r="R218" i="36"/>
  <c r="N241" i="36"/>
  <c r="S103" i="36"/>
  <c r="P149" i="36"/>
  <c r="O195" i="36"/>
  <c r="L80" i="36"/>
  <c r="K171" i="36"/>
  <c r="L69" i="11" s="1"/>
  <c r="B263" i="36"/>
  <c r="H263" i="36"/>
  <c r="G263" i="36"/>
  <c r="L149" i="36"/>
  <c r="L149" i="35"/>
  <c r="M103" i="35"/>
  <c r="P149" i="35"/>
  <c r="R80" i="35"/>
  <c r="AY11" i="35"/>
  <c r="E263" i="35"/>
  <c r="U103" i="35"/>
  <c r="R103" i="35"/>
  <c r="P80" i="35"/>
  <c r="K79" i="35"/>
  <c r="L20" i="11" s="1"/>
  <c r="O149" i="35"/>
  <c r="N126" i="35"/>
  <c r="U11" i="35"/>
  <c r="V149" i="35"/>
  <c r="V80" i="35"/>
  <c r="U218" i="35"/>
  <c r="O11" i="35"/>
  <c r="K171" i="35"/>
  <c r="L24" i="11" s="1"/>
  <c r="R149" i="35"/>
  <c r="M80" i="35"/>
  <c r="Q149" i="35"/>
  <c r="O195" i="35"/>
  <c r="O241" i="35"/>
  <c r="K102" i="35"/>
  <c r="L21" i="11" s="1"/>
  <c r="S172" i="35"/>
  <c r="BC11" i="35"/>
  <c r="BF11" i="35"/>
  <c r="H263" i="35"/>
  <c r="G263" i="35"/>
  <c r="N149" i="35"/>
  <c r="Q218" i="35"/>
  <c r="M126" i="35"/>
  <c r="T80" i="35"/>
  <c r="K33" i="35"/>
  <c r="L18" i="11" s="1"/>
  <c r="Q34" i="35"/>
  <c r="P34" i="35"/>
  <c r="Q126" i="35"/>
  <c r="R34" i="35"/>
  <c r="S126" i="35"/>
  <c r="L241" i="35"/>
  <c r="S11" i="35"/>
  <c r="T126" i="35"/>
  <c r="T241" i="35"/>
  <c r="U149" i="35"/>
  <c r="U126" i="35"/>
  <c r="U241" i="35"/>
  <c r="N11" i="35"/>
  <c r="Q103" i="35"/>
  <c r="R218" i="35"/>
  <c r="K194" i="35"/>
  <c r="L25" i="11" s="1"/>
  <c r="P103" i="35"/>
  <c r="P172" i="35"/>
  <c r="P195" i="35"/>
  <c r="O218" i="35"/>
  <c r="R241" i="35"/>
  <c r="T11" i="35"/>
  <c r="S241" i="35"/>
  <c r="S80" i="35"/>
  <c r="AV11" i="35"/>
  <c r="AZ11" i="35"/>
  <c r="I263" i="35"/>
  <c r="D263" i="35"/>
  <c r="B263" i="35"/>
  <c r="K148" i="35"/>
  <c r="L23" i="11" s="1"/>
  <c r="U34" i="35"/>
  <c r="N172" i="35"/>
  <c r="S218" i="35"/>
  <c r="S34" i="35"/>
  <c r="P126" i="35"/>
  <c r="R126" i="35"/>
  <c r="K125" i="35"/>
  <c r="L22" i="11" s="1"/>
  <c r="O34" i="35"/>
  <c r="M34" i="35"/>
  <c r="O172" i="35"/>
  <c r="Q172" i="35"/>
  <c r="M241" i="35"/>
  <c r="Q241" i="35"/>
  <c r="N80" i="35"/>
  <c r="T149" i="35"/>
  <c r="V241" i="35"/>
  <c r="V126" i="35"/>
  <c r="T34" i="35"/>
  <c r="V218" i="35"/>
  <c r="T103" i="35"/>
  <c r="V103" i="35"/>
  <c r="P11" i="35"/>
  <c r="O80" i="35"/>
  <c r="L103" i="35"/>
  <c r="M149" i="35"/>
  <c r="S149" i="35"/>
  <c r="L195" i="35"/>
  <c r="N241" i="35"/>
  <c r="Q80" i="35"/>
  <c r="K217" i="35"/>
  <c r="L26" i="11" s="1"/>
  <c r="N103" i="35"/>
  <c r="L218" i="35"/>
  <c r="M11" i="35"/>
  <c r="L80" i="35"/>
  <c r="AW11" i="35"/>
  <c r="BA11" i="35"/>
  <c r="BD11" i="35"/>
  <c r="BB11" i="35"/>
  <c r="J263" i="35"/>
  <c r="BD11" i="36"/>
  <c r="AZ11" i="36"/>
  <c r="BA11" i="36"/>
  <c r="BB11" i="36"/>
  <c r="R34" i="36"/>
  <c r="M11" i="36"/>
  <c r="O34" i="36"/>
  <c r="M34" i="36"/>
  <c r="U11" i="36"/>
  <c r="T34" i="36"/>
  <c r="O11" i="36"/>
  <c r="BE11" i="36"/>
  <c r="AW11" i="36"/>
  <c r="Q34" i="36"/>
  <c r="K10" i="36"/>
  <c r="L62" i="11" s="1"/>
  <c r="L34" i="36"/>
  <c r="S11" i="36"/>
  <c r="V34" i="36"/>
  <c r="N11" i="36"/>
  <c r="BC11" i="36"/>
  <c r="K33" i="36"/>
  <c r="L63" i="11" s="1"/>
  <c r="R11" i="36"/>
  <c r="T11" i="36"/>
  <c r="P11" i="36"/>
  <c r="S34" i="36"/>
  <c r="N34" i="36"/>
  <c r="P34" i="36"/>
  <c r="L11" i="36"/>
  <c r="U34" i="36"/>
  <c r="Q11" i="36"/>
  <c r="AX11" i="36"/>
  <c r="AV11" i="36"/>
  <c r="BF11" i="36"/>
  <c r="AY11" i="36"/>
  <c r="E53" i="11"/>
  <c r="D53" i="11"/>
  <c r="K53" i="11"/>
  <c r="G53" i="11"/>
  <c r="C53" i="11"/>
  <c r="H53" i="11"/>
  <c r="J53" i="11"/>
  <c r="I53" i="11"/>
  <c r="F53" i="11"/>
  <c r="G8" i="11"/>
  <c r="J8" i="11"/>
  <c r="K8" i="11"/>
  <c r="H8" i="11"/>
  <c r="I8" i="11"/>
  <c r="K275" i="35"/>
  <c r="K270" i="35"/>
  <c r="K274" i="35"/>
  <c r="K272" i="35"/>
  <c r="K277" i="35"/>
  <c r="K278" i="35"/>
  <c r="K271" i="35"/>
  <c r="K276" i="35"/>
  <c r="N276" i="35"/>
  <c r="K279" i="35"/>
  <c r="N278" i="35"/>
  <c r="K273" i="35"/>
  <c r="K268" i="35"/>
  <c r="K269" i="35"/>
  <c r="K279" i="36"/>
  <c r="AU279" i="36" s="1"/>
  <c r="K273" i="36"/>
  <c r="AU273" i="36" s="1"/>
  <c r="K272" i="36"/>
  <c r="AU272" i="36" s="1"/>
  <c r="K275" i="36"/>
  <c r="AU275" i="36" s="1"/>
  <c r="K270" i="36"/>
  <c r="AU270" i="36" s="1"/>
  <c r="K269" i="36"/>
  <c r="AU269" i="36" s="1"/>
  <c r="K274" i="36"/>
  <c r="AU274" i="36" s="1"/>
  <c r="N273" i="36"/>
  <c r="K271" i="36"/>
  <c r="AU271" i="36" s="1"/>
  <c r="K268" i="36"/>
  <c r="AU268" i="36" s="1"/>
  <c r="K278" i="36"/>
  <c r="AU278" i="36" s="1"/>
  <c r="L274" i="36"/>
  <c r="K276" i="36"/>
  <c r="AU276" i="36" s="1"/>
  <c r="N277" i="36"/>
  <c r="L278" i="36"/>
  <c r="K277" i="36"/>
  <c r="AU277" i="36" s="1"/>
  <c r="K267" i="36"/>
  <c r="AU267" i="36" s="1"/>
  <c r="L181" i="35"/>
  <c r="L273" i="35" s="1"/>
  <c r="L186" i="35"/>
  <c r="L278" i="35" s="1"/>
  <c r="L181" i="36"/>
  <c r="L273" i="36" s="1"/>
  <c r="L180" i="35"/>
  <c r="L272" i="35" s="1"/>
  <c r="N68" i="35"/>
  <c r="N275" i="35" s="1"/>
  <c r="N62" i="36"/>
  <c r="N269" i="36" s="1"/>
  <c r="L179" i="35"/>
  <c r="L271" i="35" s="1"/>
  <c r="N62" i="35"/>
  <c r="N269" i="35" s="1"/>
  <c r="L179" i="36"/>
  <c r="L271" i="36" s="1"/>
  <c r="V180" i="35"/>
  <c r="V180" i="36"/>
  <c r="L175" i="35"/>
  <c r="L175" i="36"/>
  <c r="L180" i="36"/>
  <c r="L272" i="36" s="1"/>
  <c r="N65" i="36"/>
  <c r="N272" i="36" s="1"/>
  <c r="L176" i="35"/>
  <c r="L268" i="35" s="1"/>
  <c r="N65" i="35"/>
  <c r="N272" i="35" s="1"/>
  <c r="L176" i="36"/>
  <c r="L268" i="36" s="1"/>
  <c r="L177" i="35"/>
  <c r="L269" i="35" s="1"/>
  <c r="L182" i="35"/>
  <c r="L274" i="35" s="1"/>
  <c r="L177" i="36"/>
  <c r="L269" i="36" s="1"/>
  <c r="L277" i="30"/>
  <c r="M185" i="30"/>
  <c r="L276" i="30"/>
  <c r="M184" i="30"/>
  <c r="M178" i="36"/>
  <c r="M270" i="36" s="1"/>
  <c r="L279" i="30"/>
  <c r="M187" i="30"/>
  <c r="N68" i="36"/>
  <c r="N275" i="36" s="1"/>
  <c r="L184" i="36"/>
  <c r="L276" i="36" s="1"/>
  <c r="L178" i="35"/>
  <c r="L270" i="35" s="1"/>
  <c r="L271" i="30"/>
  <c r="M179" i="30"/>
  <c r="L268" i="30"/>
  <c r="M176" i="30"/>
  <c r="L184" i="35"/>
  <c r="L276" i="35" s="1"/>
  <c r="L272" i="30"/>
  <c r="M180" i="30"/>
  <c r="L273" i="30"/>
  <c r="M181" i="30"/>
  <c r="L278" i="30"/>
  <c r="M186" i="30"/>
  <c r="N70" i="35"/>
  <c r="N277" i="35" s="1"/>
  <c r="L187" i="35"/>
  <c r="L279" i="35" s="1"/>
  <c r="L185" i="35"/>
  <c r="L277" i="35" s="1"/>
  <c r="L187" i="36"/>
  <c r="L279" i="36" s="1"/>
  <c r="L185" i="36"/>
  <c r="L277" i="36" s="1"/>
  <c r="L275" i="30"/>
  <c r="M183" i="30"/>
  <c r="M270" i="30"/>
  <c r="L274" i="30"/>
  <c r="M182" i="30"/>
  <c r="L269" i="30"/>
  <c r="M177" i="30"/>
  <c r="M178" i="35"/>
  <c r="M270" i="35" s="1"/>
  <c r="N66" i="35"/>
  <c r="N273" i="35" s="1"/>
  <c r="L267" i="30"/>
  <c r="L178" i="36"/>
  <c r="L270" i="36" s="1"/>
  <c r="L270" i="30"/>
  <c r="N69" i="36"/>
  <c r="N276" i="36" s="1"/>
  <c r="N61" i="35"/>
  <c r="N268" i="35" s="1"/>
  <c r="N71" i="36"/>
  <c r="N278" i="36" s="1"/>
  <c r="N61" i="36"/>
  <c r="N268" i="36" s="1"/>
  <c r="O64" i="30"/>
  <c r="N271" i="30"/>
  <c r="N64" i="36"/>
  <c r="N271" i="36" s="1"/>
  <c r="N64" i="35"/>
  <c r="N271" i="35" s="1"/>
  <c r="O70" i="30"/>
  <c r="N277" i="30"/>
  <c r="O63" i="30"/>
  <c r="N270" i="30"/>
  <c r="N63" i="36"/>
  <c r="N270" i="36" s="1"/>
  <c r="N63" i="35"/>
  <c r="N270" i="35" s="1"/>
  <c r="O68" i="30"/>
  <c r="N275" i="30"/>
  <c r="O66" i="30"/>
  <c r="N273" i="30"/>
  <c r="O72" i="30"/>
  <c r="N279" i="30"/>
  <c r="N72" i="36"/>
  <c r="N279" i="36" s="1"/>
  <c r="N72" i="35"/>
  <c r="N279" i="35" s="1"/>
  <c r="O69" i="30"/>
  <c r="N276" i="30"/>
  <c r="O62" i="30"/>
  <c r="N269" i="30"/>
  <c r="O67" i="30"/>
  <c r="N274" i="30"/>
  <c r="N67" i="35"/>
  <c r="N274" i="35" s="1"/>
  <c r="N67" i="36"/>
  <c r="N274" i="36" s="1"/>
  <c r="O65" i="30"/>
  <c r="N272" i="30"/>
  <c r="O61" i="30"/>
  <c r="N268" i="30"/>
  <c r="O71" i="30"/>
  <c r="N278" i="30"/>
  <c r="L183" i="35"/>
  <c r="L275" i="35" s="1"/>
  <c r="L183" i="36"/>
  <c r="L275" i="36" s="1"/>
  <c r="U39" i="11"/>
  <c r="V39" i="11"/>
  <c r="W39" i="11"/>
  <c r="V14" i="36"/>
  <c r="V14" i="35"/>
  <c r="R39" i="11"/>
  <c r="S39" i="11"/>
  <c r="T39" i="11"/>
  <c r="L11" i="35"/>
  <c r="AV57" i="35" l="1"/>
  <c r="AW149" i="36"/>
  <c r="BB80" i="36"/>
  <c r="BD218" i="36"/>
  <c r="AW103" i="36"/>
  <c r="BA57" i="36"/>
  <c r="BF103" i="36"/>
  <c r="AZ149" i="36"/>
  <c r="AX195" i="36"/>
  <c r="AY103" i="36"/>
  <c r="AY218" i="36"/>
  <c r="AY34" i="35"/>
  <c r="BF57" i="36"/>
  <c r="AW218" i="36"/>
  <c r="BD103" i="36"/>
  <c r="BE57" i="36"/>
  <c r="BB57" i="36"/>
  <c r="AZ218" i="36"/>
  <c r="AY57" i="36"/>
  <c r="AY126" i="36"/>
  <c r="AX57" i="36"/>
  <c r="AZ57" i="36"/>
  <c r="AX103" i="36"/>
  <c r="BD57" i="36"/>
  <c r="AV218" i="36"/>
  <c r="BC218" i="36"/>
  <c r="AW57" i="36"/>
  <c r="BD57" i="35"/>
  <c r="BC80" i="35"/>
  <c r="AV103" i="36"/>
  <c r="BB34" i="36"/>
  <c r="BD149" i="36"/>
  <c r="BE126" i="36"/>
  <c r="AZ126" i="36"/>
  <c r="BD126" i="36"/>
  <c r="BE149" i="36"/>
  <c r="AW34" i="36"/>
  <c r="BF195" i="36"/>
  <c r="BC34" i="36"/>
  <c r="BA80" i="36"/>
  <c r="AW80" i="36"/>
  <c r="AW34" i="35"/>
  <c r="AV149" i="36"/>
  <c r="AX126" i="36"/>
  <c r="AY34" i="36"/>
  <c r="BE218" i="36"/>
  <c r="BC57" i="35"/>
  <c r="BB172" i="36"/>
  <c r="BA172" i="36"/>
  <c r="AZ172" i="36"/>
  <c r="BB149" i="36"/>
  <c r="AX34" i="35"/>
  <c r="BC34" i="35"/>
  <c r="BA103" i="36"/>
  <c r="AX34" i="36"/>
  <c r="AV195" i="36"/>
  <c r="AV126" i="36"/>
  <c r="BC149" i="36"/>
  <c r="AV34" i="35"/>
  <c r="BE34" i="36"/>
  <c r="AX80" i="36"/>
  <c r="AY80" i="36"/>
  <c r="AX149" i="36"/>
  <c r="BA218" i="36"/>
  <c r="AY57" i="35"/>
  <c r="AV34" i="36"/>
  <c r="BE103" i="36"/>
  <c r="BB103" i="36"/>
  <c r="BF149" i="36"/>
  <c r="BF126" i="36"/>
  <c r="AZ195" i="36"/>
  <c r="BC195" i="36"/>
  <c r="AY149" i="36"/>
  <c r="BB126" i="36"/>
  <c r="AZ34" i="36"/>
  <c r="BF34" i="35"/>
  <c r="AZ80" i="36"/>
  <c r="BD80" i="36"/>
  <c r="BA34" i="35"/>
  <c r="BD34" i="36"/>
  <c r="BB34" i="35"/>
  <c r="AX218" i="36"/>
  <c r="BE195" i="36"/>
  <c r="BA195" i="36"/>
  <c r="BF241" i="36"/>
  <c r="BE34" i="35"/>
  <c r="BB218" i="36"/>
  <c r="BD34" i="35"/>
  <c r="BC103" i="36"/>
  <c r="BA149" i="36"/>
  <c r="BA126" i="36"/>
  <c r="BA34" i="36"/>
  <c r="BF218" i="36"/>
  <c r="AY195" i="36"/>
  <c r="BD195" i="36"/>
  <c r="AW126" i="36"/>
  <c r="AV80" i="36"/>
  <c r="BE80" i="36"/>
  <c r="BC80" i="36"/>
  <c r="BC126" i="36"/>
  <c r="AZ34" i="35"/>
  <c r="BF80" i="36"/>
  <c r="BB195" i="36"/>
  <c r="BF34" i="36"/>
  <c r="AW195" i="36"/>
  <c r="AW241" i="36"/>
  <c r="BA241" i="36"/>
  <c r="BE241" i="36"/>
  <c r="AX241" i="36"/>
  <c r="AY241" i="36"/>
  <c r="BC241" i="36"/>
  <c r="AV241" i="36"/>
  <c r="AZ241" i="36"/>
  <c r="BB241" i="36"/>
  <c r="BD241" i="36"/>
  <c r="AY276" i="36"/>
  <c r="BD276" i="36"/>
  <c r="BD271" i="36"/>
  <c r="BA271" i="36"/>
  <c r="BB271" i="36"/>
  <c r="BC268" i="36"/>
  <c r="BD268" i="36"/>
  <c r="AZ275" i="36"/>
  <c r="BA275" i="36"/>
  <c r="BB275" i="36"/>
  <c r="BF172" i="36"/>
  <c r="BB277" i="36"/>
  <c r="AZ277" i="36"/>
  <c r="BE277" i="36"/>
  <c r="AY278" i="36"/>
  <c r="BD278" i="36"/>
  <c r="AY270" i="36"/>
  <c r="BD270" i="36"/>
  <c r="AY274" i="36"/>
  <c r="BD274" i="36"/>
  <c r="BF273" i="36"/>
  <c r="AZ273" i="36"/>
  <c r="BE273" i="36"/>
  <c r="AV172" i="36"/>
  <c r="BA279" i="36"/>
  <c r="BB279" i="36"/>
  <c r="BD279" i="36"/>
  <c r="BF269" i="36"/>
  <c r="AZ269" i="36"/>
  <c r="BE269" i="36"/>
  <c r="AZ272" i="36"/>
  <c r="BE272" i="36"/>
  <c r="BF272" i="36"/>
  <c r="AV267" i="36"/>
  <c r="BA267" i="36"/>
  <c r="BB267" i="36"/>
  <c r="BE172" i="36"/>
  <c r="BC276" i="36"/>
  <c r="AW276" i="36"/>
  <c r="AX276" i="36"/>
  <c r="AV271" i="36"/>
  <c r="BE271" i="36"/>
  <c r="BF271" i="36"/>
  <c r="AY268" i="36"/>
  <c r="AW268" i="36"/>
  <c r="AX268" i="36"/>
  <c r="BD275" i="36"/>
  <c r="BE275" i="36"/>
  <c r="BF275" i="36"/>
  <c r="BF277" i="36"/>
  <c r="AY277" i="36"/>
  <c r="BD277" i="36"/>
  <c r="BA278" i="36"/>
  <c r="AX278" i="36"/>
  <c r="BC278" i="36"/>
  <c r="AW270" i="36"/>
  <c r="AX270" i="36"/>
  <c r="BC270" i="36"/>
  <c r="BE274" i="36"/>
  <c r="AX274" i="36"/>
  <c r="BC274" i="36"/>
  <c r="AX273" i="36"/>
  <c r="AY273" i="36"/>
  <c r="BD273" i="36"/>
  <c r="AV279" i="36"/>
  <c r="BE279" i="36"/>
  <c r="BF279" i="36"/>
  <c r="AX269" i="36"/>
  <c r="AY269" i="36"/>
  <c r="BD269" i="36"/>
  <c r="AY272" i="36"/>
  <c r="BD272" i="36"/>
  <c r="BC172" i="36"/>
  <c r="AZ267" i="36"/>
  <c r="BE267" i="36"/>
  <c r="BF267" i="36"/>
  <c r="AV276" i="36"/>
  <c r="BA276" i="36"/>
  <c r="BB276" i="36"/>
  <c r="AZ271" i="36"/>
  <c r="AY271" i="36"/>
  <c r="AV268" i="36"/>
  <c r="BA268" i="36"/>
  <c r="BB268" i="36"/>
  <c r="AV275" i="36"/>
  <c r="AY275" i="36"/>
  <c r="AW172" i="36"/>
  <c r="AX277" i="36"/>
  <c r="BC277" i="36"/>
  <c r="AW277" i="36"/>
  <c r="BE278" i="36"/>
  <c r="BB278" i="36"/>
  <c r="AV278" i="36"/>
  <c r="BA270" i="36"/>
  <c r="BB270" i="36"/>
  <c r="AV270" i="36"/>
  <c r="AW274" i="36"/>
  <c r="BB274" i="36"/>
  <c r="AV274" i="36"/>
  <c r="BC273" i="36"/>
  <c r="AW273" i="36"/>
  <c r="AZ279" i="36"/>
  <c r="AY279" i="36"/>
  <c r="BC269" i="36"/>
  <c r="AW269" i="36"/>
  <c r="BC272" i="36"/>
  <c r="AW272" i="36"/>
  <c r="AX272" i="36"/>
  <c r="BD172" i="36"/>
  <c r="BD267" i="36"/>
  <c r="AY267" i="36"/>
  <c r="AY264" i="36" s="1"/>
  <c r="AZ267" i="35"/>
  <c r="BD267" i="35"/>
  <c r="AY172" i="36"/>
  <c r="AZ276" i="36"/>
  <c r="BE276" i="36"/>
  <c r="BF276" i="36"/>
  <c r="AW271" i="36"/>
  <c r="AX271" i="36"/>
  <c r="BC271" i="36"/>
  <c r="AZ268" i="36"/>
  <c r="BE268" i="36"/>
  <c r="BF268" i="36"/>
  <c r="AW275" i="36"/>
  <c r="AX275" i="36"/>
  <c r="BC275" i="36"/>
  <c r="AV277" i="36"/>
  <c r="BA277" i="36"/>
  <c r="AW278" i="36"/>
  <c r="BF278" i="36"/>
  <c r="AZ278" i="36"/>
  <c r="BE270" i="36"/>
  <c r="BF270" i="36"/>
  <c r="AZ270" i="36"/>
  <c r="BA274" i="36"/>
  <c r="BF274" i="36"/>
  <c r="AZ274" i="36"/>
  <c r="BB273" i="36"/>
  <c r="AV273" i="36"/>
  <c r="BA273" i="36"/>
  <c r="AX172" i="36"/>
  <c r="AW279" i="36"/>
  <c r="AX279" i="36"/>
  <c r="BC279" i="36"/>
  <c r="BB269" i="36"/>
  <c r="AV269" i="36"/>
  <c r="BA269" i="36"/>
  <c r="AV272" i="36"/>
  <c r="BA272" i="36"/>
  <c r="BB272" i="36"/>
  <c r="AW267" i="36"/>
  <c r="AX267" i="36"/>
  <c r="BC267" i="36"/>
  <c r="AW241" i="35"/>
  <c r="AZ241" i="35"/>
  <c r="BA241" i="35"/>
  <c r="AY241" i="35"/>
  <c r="BD241" i="35"/>
  <c r="AX241" i="35"/>
  <c r="BE241" i="35"/>
  <c r="BC241" i="35"/>
  <c r="BB241" i="35"/>
  <c r="AV241" i="35"/>
  <c r="BF241" i="35"/>
  <c r="AZ195" i="35"/>
  <c r="AW218" i="35"/>
  <c r="AW195" i="35"/>
  <c r="AV218" i="35"/>
  <c r="BF172" i="35"/>
  <c r="AU267" i="35"/>
  <c r="BE267" i="35"/>
  <c r="BB195" i="35"/>
  <c r="AY195" i="35"/>
  <c r="BE218" i="35"/>
  <c r="BE195" i="35"/>
  <c r="AZ218" i="35"/>
  <c r="BD218" i="35"/>
  <c r="AX218" i="35"/>
  <c r="BE172" i="35"/>
  <c r="BD172" i="35"/>
  <c r="AY218" i="35"/>
  <c r="BA172" i="35"/>
  <c r="AY267" i="35"/>
  <c r="AX267" i="35"/>
  <c r="AX195" i="35"/>
  <c r="AV172" i="35"/>
  <c r="BC195" i="35"/>
  <c r="BA195" i="35"/>
  <c r="BB218" i="35"/>
  <c r="AX172" i="35"/>
  <c r="AY172" i="35"/>
  <c r="BD195" i="35"/>
  <c r="BA218" i="35"/>
  <c r="BF195" i="35"/>
  <c r="AZ172" i="35"/>
  <c r="AV195" i="35"/>
  <c r="BC218" i="35"/>
  <c r="BF218" i="35"/>
  <c r="AW172" i="35"/>
  <c r="BB172" i="35"/>
  <c r="BC172" i="35"/>
  <c r="AY149" i="35"/>
  <c r="BC149" i="35"/>
  <c r="BF149" i="35"/>
  <c r="BB149" i="35"/>
  <c r="AX149" i="35"/>
  <c r="BA149" i="35"/>
  <c r="BE149" i="35"/>
  <c r="AW149" i="35"/>
  <c r="BC267" i="35"/>
  <c r="AW267" i="35"/>
  <c r="BB267" i="35"/>
  <c r="AV149" i="35"/>
  <c r="AV267" i="35"/>
  <c r="BA267" i="35"/>
  <c r="AZ149" i="35"/>
  <c r="BD149" i="35"/>
  <c r="BB126" i="35"/>
  <c r="AY126" i="35"/>
  <c r="BD126" i="35"/>
  <c r="BA126" i="35"/>
  <c r="BF126" i="35"/>
  <c r="BC126" i="35"/>
  <c r="BE126" i="35"/>
  <c r="AV126" i="35"/>
  <c r="AX126" i="35"/>
  <c r="AZ126" i="35"/>
  <c r="AW126" i="35"/>
  <c r="AY103" i="35"/>
  <c r="AX103" i="35"/>
  <c r="AV103" i="35"/>
  <c r="BC103" i="35"/>
  <c r="BD103" i="35"/>
  <c r="BB103" i="35"/>
  <c r="AZ103" i="35"/>
  <c r="AW103" i="35"/>
  <c r="BE103" i="35"/>
  <c r="BA103" i="35"/>
  <c r="BF103" i="35"/>
  <c r="BF80" i="35"/>
  <c r="AV80" i="35"/>
  <c r="AZ80" i="35"/>
  <c r="BA80" i="35"/>
  <c r="AX80" i="35"/>
  <c r="AW80" i="35"/>
  <c r="AY80" i="35"/>
  <c r="BD80" i="35"/>
  <c r="BE80" i="35"/>
  <c r="BB80" i="35"/>
  <c r="BB57" i="35"/>
  <c r="BA57" i="35"/>
  <c r="BE272" i="35"/>
  <c r="BA272" i="35"/>
  <c r="AW272" i="35"/>
  <c r="BD272" i="35"/>
  <c r="AZ272" i="35"/>
  <c r="AV272" i="35"/>
  <c r="BC272" i="35"/>
  <c r="AY272" i="35"/>
  <c r="AU272" i="35"/>
  <c r="BF272" i="35"/>
  <c r="BB272" i="35"/>
  <c r="AX272" i="35"/>
  <c r="BF271" i="35"/>
  <c r="BB271" i="35"/>
  <c r="AX271" i="35"/>
  <c r="BE271" i="35"/>
  <c r="BA271" i="35"/>
  <c r="AW271" i="35"/>
  <c r="BD271" i="35"/>
  <c r="AZ271" i="35"/>
  <c r="AV271" i="35"/>
  <c r="BC271" i="35"/>
  <c r="AY271" i="35"/>
  <c r="AU271" i="35"/>
  <c r="BC274" i="35"/>
  <c r="AY274" i="35"/>
  <c r="AU274" i="35"/>
  <c r="BF274" i="35"/>
  <c r="BB274" i="35"/>
  <c r="AX274" i="35"/>
  <c r="BE274" i="35"/>
  <c r="BA274" i="35"/>
  <c r="AW274" i="35"/>
  <c r="BD274" i="35"/>
  <c r="AZ274" i="35"/>
  <c r="AV274" i="35"/>
  <c r="BF57" i="35"/>
  <c r="BE57" i="35"/>
  <c r="BD273" i="35"/>
  <c r="AZ273" i="35"/>
  <c r="AV273" i="35"/>
  <c r="BC273" i="35"/>
  <c r="AY273" i="35"/>
  <c r="AU273" i="35"/>
  <c r="BF273" i="35"/>
  <c r="BB273" i="35"/>
  <c r="AX273" i="35"/>
  <c r="BE273" i="35"/>
  <c r="BA273" i="35"/>
  <c r="AW273" i="35"/>
  <c r="BD269" i="35"/>
  <c r="AZ269" i="35"/>
  <c r="AV269" i="35"/>
  <c r="BC269" i="35"/>
  <c r="AY269" i="35"/>
  <c r="AU269" i="35"/>
  <c r="BF269" i="35"/>
  <c r="BB269" i="35"/>
  <c r="AX269" i="35"/>
  <c r="BE269" i="35"/>
  <c r="BA269" i="35"/>
  <c r="AW269" i="35"/>
  <c r="BF279" i="35"/>
  <c r="BB279" i="35"/>
  <c r="AX279" i="35"/>
  <c r="BE279" i="35"/>
  <c r="BA279" i="35"/>
  <c r="AW279" i="35"/>
  <c r="BD279" i="35"/>
  <c r="AZ279" i="35"/>
  <c r="AV279" i="35"/>
  <c r="BC279" i="35"/>
  <c r="AY279" i="35"/>
  <c r="AU279" i="35"/>
  <c r="BC278" i="35"/>
  <c r="AY278" i="35"/>
  <c r="AU278" i="35"/>
  <c r="BF278" i="35"/>
  <c r="BB278" i="35"/>
  <c r="AX278" i="35"/>
  <c r="BE278" i="35"/>
  <c r="BA278" i="35"/>
  <c r="AW278" i="35"/>
  <c r="BD278" i="35"/>
  <c r="AZ278" i="35"/>
  <c r="AV278" i="35"/>
  <c r="BC270" i="35"/>
  <c r="AY270" i="35"/>
  <c r="AU270" i="35"/>
  <c r="BF270" i="35"/>
  <c r="BB270" i="35"/>
  <c r="AX270" i="35"/>
  <c r="BE270" i="35"/>
  <c r="BA270" i="35"/>
  <c r="AW270" i="35"/>
  <c r="BD270" i="35"/>
  <c r="AZ270" i="35"/>
  <c r="AV270" i="35"/>
  <c r="BE276" i="35"/>
  <c r="BA276" i="35"/>
  <c r="AW276" i="35"/>
  <c r="BD276" i="35"/>
  <c r="AZ276" i="35"/>
  <c r="AV276" i="35"/>
  <c r="BC276" i="35"/>
  <c r="AY276" i="35"/>
  <c r="AU276" i="35"/>
  <c r="BF276" i="35"/>
  <c r="BB276" i="35"/>
  <c r="AX276" i="35"/>
  <c r="BE268" i="35"/>
  <c r="BA268" i="35"/>
  <c r="AW268" i="35"/>
  <c r="BD268" i="35"/>
  <c r="AZ268" i="35"/>
  <c r="AV268" i="35"/>
  <c r="BC268" i="35"/>
  <c r="AY268" i="35"/>
  <c r="AU268" i="35"/>
  <c r="BF268" i="35"/>
  <c r="BB268" i="35"/>
  <c r="AX268" i="35"/>
  <c r="BD277" i="35"/>
  <c r="AZ277" i="35"/>
  <c r="AV277" i="35"/>
  <c r="BC277" i="35"/>
  <c r="AY277" i="35"/>
  <c r="AU277" i="35"/>
  <c r="BF277" i="35"/>
  <c r="BB277" i="35"/>
  <c r="AX277" i="35"/>
  <c r="BE277" i="35"/>
  <c r="BA277" i="35"/>
  <c r="AW277" i="35"/>
  <c r="BF275" i="35"/>
  <c r="BB275" i="35"/>
  <c r="AX275" i="35"/>
  <c r="BE275" i="35"/>
  <c r="BA275" i="35"/>
  <c r="AW275" i="35"/>
  <c r="BD275" i="35"/>
  <c r="AZ275" i="35"/>
  <c r="AV275" i="35"/>
  <c r="BC275" i="35"/>
  <c r="AY275" i="35"/>
  <c r="AU275" i="35"/>
  <c r="AX57" i="35"/>
  <c r="AW57" i="35"/>
  <c r="M76" i="11"/>
  <c r="M62" i="11"/>
  <c r="Q76" i="11"/>
  <c r="Q62" i="11"/>
  <c r="O76" i="11"/>
  <c r="O62" i="11"/>
  <c r="P76" i="11"/>
  <c r="P62" i="11"/>
  <c r="P77" i="11"/>
  <c r="P63" i="11"/>
  <c r="O35" i="11"/>
  <c r="O21" i="11"/>
  <c r="M39" i="11"/>
  <c r="M25" i="11"/>
  <c r="P34" i="11"/>
  <c r="P20" i="11"/>
  <c r="W40" i="11"/>
  <c r="W26" i="11"/>
  <c r="U37" i="11"/>
  <c r="U23" i="11"/>
  <c r="T40" i="11"/>
  <c r="T26" i="11"/>
  <c r="T34" i="11"/>
  <c r="T20" i="11"/>
  <c r="P40" i="11"/>
  <c r="P26" i="11"/>
  <c r="V41" i="11"/>
  <c r="V27" i="11"/>
  <c r="U36" i="11"/>
  <c r="U22" i="11"/>
  <c r="S32" i="11"/>
  <c r="S18" i="11"/>
  <c r="R40" i="11"/>
  <c r="R26" i="11"/>
  <c r="P41" i="11"/>
  <c r="P27" i="11"/>
  <c r="S37" i="11"/>
  <c r="S23" i="11"/>
  <c r="W34" i="11"/>
  <c r="W20" i="11"/>
  <c r="P37" i="11"/>
  <c r="P23" i="11"/>
  <c r="V35" i="11"/>
  <c r="V21" i="11"/>
  <c r="M37" i="11"/>
  <c r="M23" i="11"/>
  <c r="M82" i="11"/>
  <c r="M68" i="11"/>
  <c r="Q82" i="11"/>
  <c r="Q68" i="11"/>
  <c r="W84" i="11"/>
  <c r="W70" i="11"/>
  <c r="W85" i="11"/>
  <c r="W71" i="11"/>
  <c r="P79" i="11"/>
  <c r="P65" i="11"/>
  <c r="O81" i="11"/>
  <c r="O67" i="11"/>
  <c r="P85" i="11"/>
  <c r="P71" i="11"/>
  <c r="N86" i="11"/>
  <c r="N72" i="11"/>
  <c r="V81" i="11"/>
  <c r="V67" i="11"/>
  <c r="R79" i="11"/>
  <c r="R65" i="11"/>
  <c r="O84" i="11"/>
  <c r="O70" i="11"/>
  <c r="M84" i="11"/>
  <c r="M70" i="11"/>
  <c r="U82" i="11"/>
  <c r="U68" i="11"/>
  <c r="N81" i="11"/>
  <c r="N67" i="11"/>
  <c r="T85" i="11"/>
  <c r="T71" i="11"/>
  <c r="R80" i="11"/>
  <c r="R66" i="11"/>
  <c r="U81" i="11"/>
  <c r="U67" i="11"/>
  <c r="N82" i="11"/>
  <c r="N68" i="11"/>
  <c r="L8" i="11"/>
  <c r="M86" i="11"/>
  <c r="M72" i="11"/>
  <c r="Q41" i="11"/>
  <c r="Q27" i="11"/>
  <c r="W32" i="11"/>
  <c r="W18" i="11"/>
  <c r="P35" i="11"/>
  <c r="P21" i="11"/>
  <c r="R31" i="11"/>
  <c r="R17" i="11"/>
  <c r="M31" i="11"/>
  <c r="M17" i="11"/>
  <c r="Q77" i="11"/>
  <c r="Q63" i="11"/>
  <c r="U76" i="11"/>
  <c r="U62" i="11"/>
  <c r="W77" i="11"/>
  <c r="W63" i="11"/>
  <c r="R77" i="11"/>
  <c r="R63" i="11"/>
  <c r="U77" i="11"/>
  <c r="U63" i="11"/>
  <c r="N76" i="11"/>
  <c r="N62" i="11"/>
  <c r="M34" i="11"/>
  <c r="M20" i="11"/>
  <c r="T37" i="11"/>
  <c r="T23" i="11"/>
  <c r="Q31" i="11"/>
  <c r="Q17" i="11"/>
  <c r="U32" i="11"/>
  <c r="U18" i="11"/>
  <c r="O34" i="11"/>
  <c r="O20" i="11"/>
  <c r="S36" i="11"/>
  <c r="S22" i="11"/>
  <c r="T41" i="11"/>
  <c r="T27" i="11"/>
  <c r="Q39" i="11"/>
  <c r="Q25" i="11"/>
  <c r="S40" i="11"/>
  <c r="S26" i="11"/>
  <c r="V36" i="11"/>
  <c r="V22" i="11"/>
  <c r="T31" i="11"/>
  <c r="T17" i="11"/>
  <c r="R36" i="11"/>
  <c r="R22" i="11"/>
  <c r="O37" i="11"/>
  <c r="O23" i="11"/>
  <c r="P39" i="11"/>
  <c r="P25" i="11"/>
  <c r="W37" i="11"/>
  <c r="W23" i="11"/>
  <c r="S34" i="11"/>
  <c r="S20" i="11"/>
  <c r="T80" i="11"/>
  <c r="T66" i="11"/>
  <c r="W79" i="11"/>
  <c r="W65" i="11"/>
  <c r="T86" i="11"/>
  <c r="T72" i="11"/>
  <c r="P80" i="11"/>
  <c r="P66" i="11"/>
  <c r="T84" i="11"/>
  <c r="T70" i="11"/>
  <c r="S82" i="11"/>
  <c r="S68" i="11"/>
  <c r="U85" i="11"/>
  <c r="U71" i="11"/>
  <c r="O82" i="11"/>
  <c r="O68" i="11"/>
  <c r="M81" i="11"/>
  <c r="M67" i="11"/>
  <c r="Q85" i="11"/>
  <c r="Q71" i="11"/>
  <c r="M80" i="11"/>
  <c r="M66" i="11"/>
  <c r="O79" i="11"/>
  <c r="O65" i="11"/>
  <c r="R81" i="11"/>
  <c r="R67" i="11"/>
  <c r="T79" i="11"/>
  <c r="T65" i="11"/>
  <c r="V86" i="11"/>
  <c r="V72" i="11"/>
  <c r="Q81" i="11"/>
  <c r="Q67" i="11"/>
  <c r="Q40" i="11"/>
  <c r="Q26" i="11"/>
  <c r="T82" i="11"/>
  <c r="T68" i="11"/>
  <c r="O39" i="11"/>
  <c r="O25" i="11"/>
  <c r="S84" i="11"/>
  <c r="S70" i="11"/>
  <c r="V34" i="11"/>
  <c r="V20" i="11"/>
  <c r="O32" i="11"/>
  <c r="O18" i="11"/>
  <c r="N40" i="11"/>
  <c r="N26" i="11"/>
  <c r="R76" i="11"/>
  <c r="R62" i="11"/>
  <c r="O77" i="11"/>
  <c r="O63" i="11"/>
  <c r="S76" i="11"/>
  <c r="S62" i="11"/>
  <c r="T76" i="11"/>
  <c r="T62" i="11"/>
  <c r="V76" i="11"/>
  <c r="V62" i="11"/>
  <c r="S77" i="11"/>
  <c r="S63" i="11"/>
  <c r="N31" i="11"/>
  <c r="N17" i="11"/>
  <c r="R34" i="11"/>
  <c r="R20" i="11"/>
  <c r="N37" i="11"/>
  <c r="N23" i="11"/>
  <c r="W35" i="11"/>
  <c r="W21" i="11"/>
  <c r="W36" i="11"/>
  <c r="W22" i="11"/>
  <c r="R41" i="11"/>
  <c r="R27" i="11"/>
  <c r="N32" i="11"/>
  <c r="N18" i="11"/>
  <c r="Q36" i="11"/>
  <c r="Q22" i="11"/>
  <c r="V32" i="11"/>
  <c r="V18" i="11"/>
  <c r="U31" i="11"/>
  <c r="U17" i="11"/>
  <c r="R35" i="11"/>
  <c r="R21" i="11"/>
  <c r="V37" i="11"/>
  <c r="V23" i="11"/>
  <c r="M41" i="11"/>
  <c r="M27" i="11"/>
  <c r="Q32" i="11"/>
  <c r="Q18" i="11"/>
  <c r="U34" i="11"/>
  <c r="U20" i="11"/>
  <c r="R37" i="11"/>
  <c r="R23" i="11"/>
  <c r="P31" i="11"/>
  <c r="P17" i="11"/>
  <c r="V31" i="11"/>
  <c r="V17" i="11"/>
  <c r="Q34" i="11"/>
  <c r="Q20" i="11"/>
  <c r="Q37" i="11"/>
  <c r="Q23" i="11"/>
  <c r="M79" i="11"/>
  <c r="M65" i="11"/>
  <c r="O86" i="11"/>
  <c r="O72" i="11"/>
  <c r="V85" i="11"/>
  <c r="V71" i="11"/>
  <c r="V84" i="11"/>
  <c r="V70" i="11"/>
  <c r="W81" i="11"/>
  <c r="W67" i="11"/>
  <c r="S79" i="11"/>
  <c r="S65" i="11"/>
  <c r="P86" i="11"/>
  <c r="P72" i="11"/>
  <c r="Q80" i="11"/>
  <c r="Q66" i="11"/>
  <c r="U86" i="11"/>
  <c r="U72" i="11"/>
  <c r="Q84" i="11"/>
  <c r="Q70" i="11"/>
  <c r="U80" i="11"/>
  <c r="U66" i="11"/>
  <c r="P82" i="11"/>
  <c r="P68" i="11"/>
  <c r="M85" i="11"/>
  <c r="M71" i="11"/>
  <c r="S80" i="11"/>
  <c r="S66" i="11"/>
  <c r="V82" i="11"/>
  <c r="V68" i="11"/>
  <c r="T35" i="11"/>
  <c r="T21" i="11"/>
  <c r="O40" i="11"/>
  <c r="O26" i="11"/>
  <c r="S81" i="11"/>
  <c r="S67" i="11"/>
  <c r="P81" i="11"/>
  <c r="P67" i="11"/>
  <c r="Q79" i="11"/>
  <c r="Q65" i="11"/>
  <c r="M32" i="11"/>
  <c r="M18" i="11"/>
  <c r="S31" i="11"/>
  <c r="S17" i="11"/>
  <c r="V77" i="11"/>
  <c r="V63" i="11"/>
  <c r="T77" i="11"/>
  <c r="T63" i="11"/>
  <c r="M77" i="11"/>
  <c r="M63" i="11"/>
  <c r="N77" i="11"/>
  <c r="N63" i="11"/>
  <c r="M40" i="11"/>
  <c r="M26" i="11"/>
  <c r="O41" i="11"/>
  <c r="O27" i="11"/>
  <c r="M35" i="11"/>
  <c r="M21" i="11"/>
  <c r="U35" i="11"/>
  <c r="U21" i="11"/>
  <c r="W41" i="11"/>
  <c r="W27" i="11"/>
  <c r="N41" i="11"/>
  <c r="N27" i="11"/>
  <c r="P32" i="11"/>
  <c r="P18" i="11"/>
  <c r="T32" i="11"/>
  <c r="T18" i="11"/>
  <c r="S41" i="11"/>
  <c r="S27" i="11"/>
  <c r="Q35" i="11"/>
  <c r="Q21" i="11"/>
  <c r="O31" i="11"/>
  <c r="O17" i="11"/>
  <c r="U41" i="11"/>
  <c r="U27" i="11"/>
  <c r="T36" i="11"/>
  <c r="T22" i="11"/>
  <c r="R32" i="11"/>
  <c r="R18" i="11"/>
  <c r="N36" i="11"/>
  <c r="N22" i="11"/>
  <c r="N34" i="11"/>
  <c r="N20" i="11"/>
  <c r="V40" i="11"/>
  <c r="V26" i="11"/>
  <c r="O36" i="11"/>
  <c r="O22" i="11"/>
  <c r="S35" i="11"/>
  <c r="S21" i="11"/>
  <c r="N35" i="11"/>
  <c r="N21" i="11"/>
  <c r="P84" i="11"/>
  <c r="P70" i="11"/>
  <c r="S85" i="11"/>
  <c r="S71" i="11"/>
  <c r="W80" i="11"/>
  <c r="W66" i="11"/>
  <c r="W82" i="11"/>
  <c r="W68" i="11"/>
  <c r="U79" i="11"/>
  <c r="U65" i="11"/>
  <c r="R85" i="11"/>
  <c r="R71" i="11"/>
  <c r="S86" i="11"/>
  <c r="S72" i="11"/>
  <c r="N80" i="11"/>
  <c r="N66" i="11"/>
  <c r="U84" i="11"/>
  <c r="U70" i="11"/>
  <c r="R86" i="11"/>
  <c r="R72" i="11"/>
  <c r="N85" i="11"/>
  <c r="N71" i="11"/>
  <c r="O80" i="11"/>
  <c r="O66" i="11"/>
  <c r="W86" i="11"/>
  <c r="W72" i="11"/>
  <c r="T81" i="11"/>
  <c r="T67" i="11"/>
  <c r="N84" i="11"/>
  <c r="N70" i="11"/>
  <c r="Q86" i="11"/>
  <c r="Q72" i="11"/>
  <c r="R82" i="11"/>
  <c r="R68" i="11"/>
  <c r="V80" i="11"/>
  <c r="V66" i="11"/>
  <c r="O85" i="11"/>
  <c r="O71" i="11"/>
  <c r="R84" i="11"/>
  <c r="R70" i="11"/>
  <c r="V79" i="11"/>
  <c r="V65" i="11"/>
  <c r="U40" i="11"/>
  <c r="U26" i="11"/>
  <c r="N39" i="11"/>
  <c r="N25" i="11"/>
  <c r="M36" i="11"/>
  <c r="M22" i="11"/>
  <c r="P36" i="11"/>
  <c r="P22" i="11"/>
  <c r="N79" i="11"/>
  <c r="N65" i="11"/>
  <c r="R38" i="11"/>
  <c r="R24" i="11"/>
  <c r="T83" i="11"/>
  <c r="T69" i="11"/>
  <c r="M33" i="11"/>
  <c r="M19" i="11"/>
  <c r="P38" i="11"/>
  <c r="P24" i="11"/>
  <c r="O38" i="11"/>
  <c r="O24" i="11"/>
  <c r="U38" i="11"/>
  <c r="U24" i="11"/>
  <c r="U83" i="11"/>
  <c r="U69" i="11"/>
  <c r="S83" i="11"/>
  <c r="S69" i="11"/>
  <c r="S38" i="11"/>
  <c r="S24" i="11"/>
  <c r="O83" i="11"/>
  <c r="O69" i="11"/>
  <c r="N78" i="11"/>
  <c r="N64" i="11"/>
  <c r="Q38" i="11"/>
  <c r="Q24" i="11"/>
  <c r="T38" i="11"/>
  <c r="T24" i="11"/>
  <c r="P83" i="11"/>
  <c r="P69" i="11"/>
  <c r="Q83" i="11"/>
  <c r="Q69" i="11"/>
  <c r="M78" i="11"/>
  <c r="M64" i="11"/>
  <c r="R83" i="11"/>
  <c r="R69" i="11"/>
  <c r="N33" i="11"/>
  <c r="N19" i="11"/>
  <c r="M267" i="30"/>
  <c r="N60" i="36"/>
  <c r="N57" i="36" s="1"/>
  <c r="N267" i="30"/>
  <c r="N264" i="30" s="1"/>
  <c r="O60" i="30"/>
  <c r="O60" i="36" s="1"/>
  <c r="N57" i="30"/>
  <c r="V175" i="30"/>
  <c r="U172" i="30"/>
  <c r="U175" i="36"/>
  <c r="U172" i="36" s="1"/>
  <c r="U175" i="35"/>
  <c r="U172" i="35" s="1"/>
  <c r="V11" i="36"/>
  <c r="L264" i="30"/>
  <c r="M175" i="35"/>
  <c r="M267" i="35" s="1"/>
  <c r="M172" i="30"/>
  <c r="V11" i="35"/>
  <c r="L267" i="36"/>
  <c r="L264" i="36" s="1"/>
  <c r="L172" i="36"/>
  <c r="M267" i="36"/>
  <c r="K263" i="36"/>
  <c r="L267" i="35"/>
  <c r="L264" i="35" s="1"/>
  <c r="L172" i="35"/>
  <c r="K263" i="35"/>
  <c r="N267" i="35"/>
  <c r="N264" i="35" s="1"/>
  <c r="N57" i="35"/>
  <c r="L53" i="11"/>
  <c r="M186" i="35"/>
  <c r="M278" i="35" s="1"/>
  <c r="M186" i="36"/>
  <c r="M278" i="36" s="1"/>
  <c r="M278" i="30"/>
  <c r="M180" i="36"/>
  <c r="M272" i="36" s="1"/>
  <c r="M272" i="30"/>
  <c r="M180" i="35"/>
  <c r="M272" i="35" s="1"/>
  <c r="M274" i="30"/>
  <c r="M182" i="36"/>
  <c r="M274" i="36" s="1"/>
  <c r="M182" i="35"/>
  <c r="M274" i="35" s="1"/>
  <c r="M271" i="30"/>
  <c r="M179" i="35"/>
  <c r="M271" i="35" s="1"/>
  <c r="M179" i="36"/>
  <c r="M271" i="36" s="1"/>
  <c r="M184" i="36"/>
  <c r="M276" i="36" s="1"/>
  <c r="M184" i="35"/>
  <c r="M276" i="35" s="1"/>
  <c r="M276" i="30"/>
  <c r="M177" i="35"/>
  <c r="M269" i="35" s="1"/>
  <c r="M177" i="36"/>
  <c r="M269" i="36" s="1"/>
  <c r="M269" i="30"/>
  <c r="M176" i="35"/>
  <c r="M268" i="30"/>
  <c r="M176" i="36"/>
  <c r="M268" i="36" s="1"/>
  <c r="M277" i="30"/>
  <c r="M185" i="35"/>
  <c r="M277" i="35" s="1"/>
  <c r="M185" i="36"/>
  <c r="M277" i="36" s="1"/>
  <c r="M187" i="36"/>
  <c r="M279" i="36" s="1"/>
  <c r="M187" i="35"/>
  <c r="M279" i="35" s="1"/>
  <c r="M279" i="30"/>
  <c r="M183" i="36"/>
  <c r="M275" i="36" s="1"/>
  <c r="M275" i="30"/>
  <c r="M183" i="35"/>
  <c r="M275" i="35" s="1"/>
  <c r="M181" i="36"/>
  <c r="M273" i="36" s="1"/>
  <c r="M181" i="35"/>
  <c r="M273" i="35" s="1"/>
  <c r="M273" i="30"/>
  <c r="P65" i="30"/>
  <c r="O272" i="30"/>
  <c r="O65" i="35"/>
  <c r="O272" i="35" s="1"/>
  <c r="O65" i="36"/>
  <c r="O272" i="36" s="1"/>
  <c r="P62" i="30"/>
  <c r="O269" i="30"/>
  <c r="O62" i="35"/>
  <c r="O269" i="35" s="1"/>
  <c r="O62" i="36"/>
  <c r="O269" i="36" s="1"/>
  <c r="P72" i="30"/>
  <c r="O279" i="30"/>
  <c r="O72" i="36"/>
  <c r="O279" i="36" s="1"/>
  <c r="O72" i="35"/>
  <c r="O279" i="35" s="1"/>
  <c r="P68" i="30"/>
  <c r="O275" i="30"/>
  <c r="O68" i="35"/>
  <c r="O275" i="35" s="1"/>
  <c r="O68" i="36"/>
  <c r="O275" i="36" s="1"/>
  <c r="P70" i="30"/>
  <c r="O277" i="30"/>
  <c r="O70" i="35"/>
  <c r="O277" i="35" s="1"/>
  <c r="O70" i="36"/>
  <c r="O277" i="36" s="1"/>
  <c r="P71" i="30"/>
  <c r="O278" i="30"/>
  <c r="O71" i="36"/>
  <c r="O278" i="36" s="1"/>
  <c r="O71" i="35"/>
  <c r="O278" i="35" s="1"/>
  <c r="P61" i="30"/>
  <c r="O268" i="30"/>
  <c r="O61" i="36"/>
  <c r="O268" i="36" s="1"/>
  <c r="O61" i="35"/>
  <c r="O268" i="35" s="1"/>
  <c r="P67" i="30"/>
  <c r="O274" i="30"/>
  <c r="O67" i="35"/>
  <c r="O274" i="35" s="1"/>
  <c r="O67" i="36"/>
  <c r="O274" i="36" s="1"/>
  <c r="P69" i="30"/>
  <c r="O276" i="30"/>
  <c r="O69" i="35"/>
  <c r="O276" i="35" s="1"/>
  <c r="O69" i="36"/>
  <c r="O276" i="36" s="1"/>
  <c r="P66" i="30"/>
  <c r="O273" i="30"/>
  <c r="O66" i="36"/>
  <c r="O273" i="36" s="1"/>
  <c r="O66" i="35"/>
  <c r="O273" i="35" s="1"/>
  <c r="P63" i="30"/>
  <c r="O270" i="30"/>
  <c r="O63" i="35"/>
  <c r="O270" i="35" s="1"/>
  <c r="O63" i="36"/>
  <c r="O270" i="36" s="1"/>
  <c r="P64" i="30"/>
  <c r="O271" i="30"/>
  <c r="O64" i="36"/>
  <c r="O271" i="36" s="1"/>
  <c r="O64" i="35"/>
  <c r="O271" i="35" s="1"/>
  <c r="AX264" i="36" l="1"/>
  <c r="AV264" i="36"/>
  <c r="BC264" i="36"/>
  <c r="BF264" i="36"/>
  <c r="BB264" i="36"/>
  <c r="BA264" i="36"/>
  <c r="BE264" i="36"/>
  <c r="BD264" i="36"/>
  <c r="AW264" i="36"/>
  <c r="AZ264" i="36"/>
  <c r="BB264" i="35"/>
  <c r="BC264" i="35"/>
  <c r="AW264" i="35"/>
  <c r="BF264" i="35"/>
  <c r="AV264" i="35"/>
  <c r="BA264" i="35"/>
  <c r="AZ264" i="35"/>
  <c r="AX264" i="35"/>
  <c r="AY264" i="35"/>
  <c r="BE264" i="35"/>
  <c r="BD264" i="35"/>
  <c r="M38" i="11"/>
  <c r="M24" i="11"/>
  <c r="M8" i="11" s="1"/>
  <c r="M83" i="11"/>
  <c r="M53" i="11" s="1"/>
  <c r="M69" i="11"/>
  <c r="W31" i="11"/>
  <c r="W17" i="11"/>
  <c r="W76" i="11"/>
  <c r="W62" i="11"/>
  <c r="O78" i="11"/>
  <c r="O64" i="11"/>
  <c r="V83" i="11"/>
  <c r="V69" i="11"/>
  <c r="O33" i="11"/>
  <c r="O19" i="11"/>
  <c r="O8" i="11" s="1"/>
  <c r="V38" i="11"/>
  <c r="V24" i="11"/>
  <c r="P60" i="30"/>
  <c r="P57" i="30" s="1"/>
  <c r="O57" i="30"/>
  <c r="O267" i="30"/>
  <c r="O264" i="30" s="1"/>
  <c r="N267" i="36"/>
  <c r="N264" i="36" s="1"/>
  <c r="O60" i="35"/>
  <c r="O57" i="35" s="1"/>
  <c r="M264" i="30"/>
  <c r="V172" i="30"/>
  <c r="V175" i="36"/>
  <c r="V172" i="36" s="1"/>
  <c r="V175" i="35"/>
  <c r="V172" i="35" s="1"/>
  <c r="M172" i="36"/>
  <c r="O57" i="36"/>
  <c r="M264" i="36"/>
  <c r="M268" i="35"/>
  <c r="M264" i="35" s="1"/>
  <c r="M172" i="35"/>
  <c r="O267" i="36"/>
  <c r="O264" i="36" s="1"/>
  <c r="O53" i="11"/>
  <c r="Q63" i="30"/>
  <c r="P270" i="30"/>
  <c r="P63" i="35"/>
  <c r="P270" i="35" s="1"/>
  <c r="P63" i="36"/>
  <c r="P270" i="36" s="1"/>
  <c r="Q69" i="30"/>
  <c r="P276" i="30"/>
  <c r="P69" i="36"/>
  <c r="P276" i="36" s="1"/>
  <c r="P69" i="35"/>
  <c r="P276" i="35" s="1"/>
  <c r="Q61" i="30"/>
  <c r="P268" i="30"/>
  <c r="P61" i="36"/>
  <c r="P268" i="36" s="1"/>
  <c r="P61" i="35"/>
  <c r="P268" i="35" s="1"/>
  <c r="Q70" i="30"/>
  <c r="P277" i="30"/>
  <c r="P70" i="36"/>
  <c r="P277" i="36" s="1"/>
  <c r="P70" i="35"/>
  <c r="P277" i="35" s="1"/>
  <c r="Q72" i="30"/>
  <c r="P279" i="30"/>
  <c r="P72" i="35"/>
  <c r="P279" i="35" s="1"/>
  <c r="P72" i="36"/>
  <c r="P279" i="36" s="1"/>
  <c r="Q65" i="30"/>
  <c r="P272" i="30"/>
  <c r="P65" i="36"/>
  <c r="P272" i="36" s="1"/>
  <c r="P65" i="35"/>
  <c r="P272" i="35" s="1"/>
  <c r="Q64" i="30"/>
  <c r="P271" i="30"/>
  <c r="P64" i="36"/>
  <c r="P271" i="36" s="1"/>
  <c r="P64" i="35"/>
  <c r="P271" i="35" s="1"/>
  <c r="Q66" i="30"/>
  <c r="P273" i="30"/>
  <c r="P66" i="36"/>
  <c r="P273" i="36" s="1"/>
  <c r="P66" i="35"/>
  <c r="P273" i="35" s="1"/>
  <c r="Q67" i="30"/>
  <c r="P274" i="30"/>
  <c r="P67" i="35"/>
  <c r="P274" i="35" s="1"/>
  <c r="P67" i="36"/>
  <c r="P274" i="36" s="1"/>
  <c r="Q71" i="30"/>
  <c r="P278" i="30"/>
  <c r="P71" i="36"/>
  <c r="P278" i="36" s="1"/>
  <c r="P71" i="35"/>
  <c r="P278" i="35" s="1"/>
  <c r="Q68" i="30"/>
  <c r="P275" i="30"/>
  <c r="P68" i="35"/>
  <c r="P275" i="35" s="1"/>
  <c r="P68" i="36"/>
  <c r="P275" i="36" s="1"/>
  <c r="Q62" i="30"/>
  <c r="P269" i="30"/>
  <c r="P62" i="36"/>
  <c r="P269" i="36" s="1"/>
  <c r="P62" i="35"/>
  <c r="P269" i="35" s="1"/>
  <c r="Q60" i="30"/>
  <c r="P267" i="30"/>
  <c r="P60" i="36"/>
  <c r="P60" i="35"/>
  <c r="O91" i="11" l="1"/>
  <c r="O90" i="11" s="1"/>
  <c r="M91" i="11"/>
  <c r="M90" i="11" s="1"/>
  <c r="M46" i="11"/>
  <c r="M45" i="11" s="1"/>
  <c r="O46" i="11"/>
  <c r="O45" i="11" s="1"/>
  <c r="N38" i="11"/>
  <c r="N24" i="11"/>
  <c r="N8" i="11" s="1"/>
  <c r="N83" i="11"/>
  <c r="N53" i="11" s="1"/>
  <c r="N69" i="11"/>
  <c r="P78" i="11"/>
  <c r="P53" i="11" s="1"/>
  <c r="P64" i="11"/>
  <c r="W83" i="11"/>
  <c r="W69" i="11"/>
  <c r="W38" i="11"/>
  <c r="W24" i="11"/>
  <c r="P33" i="11"/>
  <c r="P19" i="11"/>
  <c r="P8" i="11" s="1"/>
  <c r="Q57" i="30"/>
  <c r="O267" i="35"/>
  <c r="O264" i="35" s="1"/>
  <c r="P264" i="30"/>
  <c r="P57" i="36"/>
  <c r="P267" i="35"/>
  <c r="P264" i="35" s="1"/>
  <c r="P57" i="35"/>
  <c r="P267" i="36"/>
  <c r="P264" i="36" s="1"/>
  <c r="M58" i="11"/>
  <c r="M13" i="11"/>
  <c r="R68" i="30"/>
  <c r="Q275" i="30"/>
  <c r="Q68" i="35"/>
  <c r="Q275" i="35" s="1"/>
  <c r="Q68" i="36"/>
  <c r="Q275" i="36" s="1"/>
  <c r="R67" i="30"/>
  <c r="Q274" i="30"/>
  <c r="Q67" i="35"/>
  <c r="Q274" i="35" s="1"/>
  <c r="Q67" i="36"/>
  <c r="Q274" i="36" s="1"/>
  <c r="R64" i="30"/>
  <c r="Q271" i="30"/>
  <c r="Q64" i="36"/>
  <c r="Q271" i="36" s="1"/>
  <c r="Q64" i="35"/>
  <c r="Q271" i="35" s="1"/>
  <c r="R65" i="30"/>
  <c r="Q272" i="30"/>
  <c r="Q65" i="35"/>
  <c r="Q272" i="35" s="1"/>
  <c r="Q65" i="36"/>
  <c r="Q272" i="36" s="1"/>
  <c r="R70" i="30"/>
  <c r="Q277" i="30"/>
  <c r="Q70" i="35"/>
  <c r="Q277" i="35" s="1"/>
  <c r="Q70" i="36"/>
  <c r="Q277" i="36" s="1"/>
  <c r="R69" i="30"/>
  <c r="Q276" i="30"/>
  <c r="Q69" i="35"/>
  <c r="Q276" i="35" s="1"/>
  <c r="Q69" i="36"/>
  <c r="Q276" i="36" s="1"/>
  <c r="R60" i="30"/>
  <c r="Q267" i="30"/>
  <c r="Q60" i="35"/>
  <c r="Q60" i="36"/>
  <c r="R62" i="30"/>
  <c r="Q269" i="30"/>
  <c r="Q62" i="36"/>
  <c r="Q269" i="36" s="1"/>
  <c r="Q62" i="35"/>
  <c r="Q269" i="35" s="1"/>
  <c r="R71" i="30"/>
  <c r="Q278" i="30"/>
  <c r="Q71" i="36"/>
  <c r="Q278" i="36" s="1"/>
  <c r="Q71" i="35"/>
  <c r="Q278" i="35" s="1"/>
  <c r="R66" i="30"/>
  <c r="Q273" i="30"/>
  <c r="Q66" i="36"/>
  <c r="Q273" i="36" s="1"/>
  <c r="Q66" i="35"/>
  <c r="Q273" i="35" s="1"/>
  <c r="R72" i="30"/>
  <c r="Q279" i="30"/>
  <c r="Q72" i="35"/>
  <c r="Q279" i="35" s="1"/>
  <c r="Q72" i="36"/>
  <c r="Q279" i="36" s="1"/>
  <c r="R61" i="30"/>
  <c r="Q268" i="30"/>
  <c r="Q61" i="35"/>
  <c r="Q268" i="35" s="1"/>
  <c r="Q61" i="36"/>
  <c r="Q268" i="36" s="1"/>
  <c r="R63" i="30"/>
  <c r="Q270" i="30"/>
  <c r="Q63" i="35"/>
  <c r="Q270" i="35" s="1"/>
  <c r="Q63" i="36"/>
  <c r="Q270" i="36" s="1"/>
  <c r="N91" i="11" l="1"/>
  <c r="N90" i="11" s="1"/>
  <c r="P91" i="11"/>
  <c r="P90" i="11" s="1"/>
  <c r="N46" i="11"/>
  <c r="N45" i="11" s="1"/>
  <c r="P46" i="11"/>
  <c r="P45" i="11" s="1"/>
  <c r="Q78" i="11"/>
  <c r="Q64" i="11"/>
  <c r="Q33" i="11"/>
  <c r="Q19" i="11"/>
  <c r="Q8" i="11" s="1"/>
  <c r="Q264" i="30"/>
  <c r="R57" i="30"/>
  <c r="Q57" i="36"/>
  <c r="R64" i="11" s="1"/>
  <c r="Q267" i="35"/>
  <c r="Q264" i="35" s="1"/>
  <c r="Q57" i="35"/>
  <c r="Q267" i="36"/>
  <c r="Q264" i="36" s="1"/>
  <c r="N58" i="11"/>
  <c r="Q53" i="11"/>
  <c r="N13" i="11"/>
  <c r="S60" i="30"/>
  <c r="R267" i="30"/>
  <c r="R60" i="36"/>
  <c r="R60" i="35"/>
  <c r="S63" i="30"/>
  <c r="R270" i="30"/>
  <c r="R63" i="35"/>
  <c r="R270" i="35" s="1"/>
  <c r="R63" i="36"/>
  <c r="R270" i="36" s="1"/>
  <c r="S72" i="30"/>
  <c r="R279" i="30"/>
  <c r="R72" i="36"/>
  <c r="R279" i="36" s="1"/>
  <c r="R72" i="35"/>
  <c r="R279" i="35" s="1"/>
  <c r="S71" i="30"/>
  <c r="R278" i="30"/>
  <c r="R71" i="36"/>
  <c r="R278" i="36" s="1"/>
  <c r="R71" i="35"/>
  <c r="R278" i="35" s="1"/>
  <c r="S64" i="30"/>
  <c r="R271" i="30"/>
  <c r="R64" i="36"/>
  <c r="R271" i="36" s="1"/>
  <c r="R64" i="35"/>
  <c r="R271" i="35" s="1"/>
  <c r="S68" i="30"/>
  <c r="R275" i="30"/>
  <c r="R68" i="36"/>
  <c r="R275" i="36" s="1"/>
  <c r="R68" i="35"/>
  <c r="R275" i="35" s="1"/>
  <c r="S69" i="30"/>
  <c r="R276" i="30"/>
  <c r="R69" i="36"/>
  <c r="R276" i="36" s="1"/>
  <c r="R69" i="35"/>
  <c r="R276" i="35" s="1"/>
  <c r="S65" i="30"/>
  <c r="R272" i="30"/>
  <c r="R65" i="36"/>
  <c r="R272" i="36" s="1"/>
  <c r="R65" i="35"/>
  <c r="R272" i="35" s="1"/>
  <c r="S67" i="30"/>
  <c r="R274" i="30"/>
  <c r="R67" i="36"/>
  <c r="R274" i="36" s="1"/>
  <c r="R67" i="35"/>
  <c r="R274" i="35" s="1"/>
  <c r="S70" i="30"/>
  <c r="R277" i="30"/>
  <c r="R70" i="35"/>
  <c r="R277" i="35" s="1"/>
  <c r="R70" i="36"/>
  <c r="R277" i="36" s="1"/>
  <c r="S61" i="30"/>
  <c r="R268" i="30"/>
  <c r="R61" i="36"/>
  <c r="R268" i="36" s="1"/>
  <c r="R61" i="35"/>
  <c r="R268" i="35" s="1"/>
  <c r="S66" i="30"/>
  <c r="R273" i="30"/>
  <c r="R66" i="35"/>
  <c r="R273" i="35" s="1"/>
  <c r="R66" i="36"/>
  <c r="R273" i="36" s="1"/>
  <c r="S62" i="30"/>
  <c r="R269" i="30"/>
  <c r="R62" i="35"/>
  <c r="R269" i="35" s="1"/>
  <c r="R62" i="36"/>
  <c r="R269" i="36" s="1"/>
  <c r="O13" i="11"/>
  <c r="O58" i="11"/>
  <c r="Q91" i="11" l="1"/>
  <c r="Q90" i="11" s="1"/>
  <c r="Q46" i="11"/>
  <c r="Q45" i="11" s="1"/>
  <c r="R78" i="11"/>
  <c r="R33" i="11"/>
  <c r="R19" i="11"/>
  <c r="R8" i="11" s="1"/>
  <c r="R264" i="30"/>
  <c r="S57" i="30"/>
  <c r="R57" i="36"/>
  <c r="S64" i="11" s="1"/>
  <c r="R267" i="35"/>
  <c r="R264" i="35" s="1"/>
  <c r="R57" i="35"/>
  <c r="R267" i="36"/>
  <c r="R264" i="36" s="1"/>
  <c r="S78" i="11"/>
  <c r="R53" i="11"/>
  <c r="P13" i="11"/>
  <c r="T66" i="30"/>
  <c r="S273" i="30"/>
  <c r="S66" i="36"/>
  <c r="S273" i="36" s="1"/>
  <c r="S66" i="35"/>
  <c r="S273" i="35" s="1"/>
  <c r="T70" i="30"/>
  <c r="S277" i="30"/>
  <c r="S70" i="35"/>
  <c r="S277" i="35" s="1"/>
  <c r="S70" i="36"/>
  <c r="S277" i="36" s="1"/>
  <c r="T64" i="30"/>
  <c r="S271" i="30"/>
  <c r="S64" i="36"/>
  <c r="S271" i="36" s="1"/>
  <c r="S64" i="35"/>
  <c r="S271" i="35" s="1"/>
  <c r="T72" i="30"/>
  <c r="S279" i="30"/>
  <c r="S72" i="36"/>
  <c r="S279" i="36" s="1"/>
  <c r="S72" i="35"/>
  <c r="S279" i="35" s="1"/>
  <c r="T67" i="30"/>
  <c r="S274" i="30"/>
  <c r="S67" i="35"/>
  <c r="S274" i="35" s="1"/>
  <c r="S67" i="36"/>
  <c r="S274" i="36" s="1"/>
  <c r="T69" i="30"/>
  <c r="S276" i="30"/>
  <c r="S69" i="35"/>
  <c r="S276" i="35" s="1"/>
  <c r="S69" i="36"/>
  <c r="S276" i="36" s="1"/>
  <c r="T65" i="30"/>
  <c r="S272" i="30"/>
  <c r="S65" i="36"/>
  <c r="S272" i="36" s="1"/>
  <c r="S65" i="35"/>
  <c r="S272" i="35" s="1"/>
  <c r="T62" i="30"/>
  <c r="S269" i="30"/>
  <c r="S62" i="36"/>
  <c r="S269" i="36" s="1"/>
  <c r="S62" i="35"/>
  <c r="S269" i="35" s="1"/>
  <c r="T61" i="30"/>
  <c r="S268" i="30"/>
  <c r="S61" i="35"/>
  <c r="S268" i="35" s="1"/>
  <c r="S61" i="36"/>
  <c r="S268" i="36" s="1"/>
  <c r="T68" i="30"/>
  <c r="S275" i="30"/>
  <c r="S68" i="35"/>
  <c r="S275" i="35" s="1"/>
  <c r="S68" i="36"/>
  <c r="S275" i="36" s="1"/>
  <c r="T71" i="30"/>
  <c r="S278" i="30"/>
  <c r="S71" i="35"/>
  <c r="S278" i="35" s="1"/>
  <c r="S71" i="36"/>
  <c r="S278" i="36" s="1"/>
  <c r="T63" i="30"/>
  <c r="S270" i="30"/>
  <c r="S63" i="36"/>
  <c r="S270" i="36" s="1"/>
  <c r="S63" i="35"/>
  <c r="S270" i="35" s="1"/>
  <c r="T60" i="30"/>
  <c r="S267" i="30"/>
  <c r="S60" i="36"/>
  <c r="S60" i="35"/>
  <c r="P58" i="11"/>
  <c r="R91" i="11" l="1"/>
  <c r="R90" i="11" s="1"/>
  <c r="R46" i="11"/>
  <c r="R45" i="11" s="1"/>
  <c r="T57" i="30"/>
  <c r="S264" i="30"/>
  <c r="S33" i="11"/>
  <c r="S19" i="11"/>
  <c r="S8" i="11" s="1"/>
  <c r="S57" i="36"/>
  <c r="S267" i="35"/>
  <c r="S264" i="35" s="1"/>
  <c r="S57" i="35"/>
  <c r="S267" i="36"/>
  <c r="S264" i="36" s="1"/>
  <c r="S53" i="11"/>
  <c r="T267" i="30"/>
  <c r="T60" i="36"/>
  <c r="T60" i="35"/>
  <c r="U60" i="30"/>
  <c r="T278" i="30"/>
  <c r="T71" i="35"/>
  <c r="T278" i="35" s="1"/>
  <c r="U71" i="30"/>
  <c r="T71" i="36"/>
  <c r="T278" i="36" s="1"/>
  <c r="T268" i="30"/>
  <c r="T61" i="36"/>
  <c r="T268" i="36" s="1"/>
  <c r="U61" i="30"/>
  <c r="T61" i="35"/>
  <c r="T268" i="35" s="1"/>
  <c r="T271" i="30"/>
  <c r="T64" i="36"/>
  <c r="T271" i="36" s="1"/>
  <c r="T64" i="35"/>
  <c r="T271" i="35" s="1"/>
  <c r="U64" i="30"/>
  <c r="T273" i="30"/>
  <c r="U66" i="30"/>
  <c r="T66" i="35"/>
  <c r="T273" i="35" s="1"/>
  <c r="T66" i="36"/>
  <c r="T273" i="36" s="1"/>
  <c r="T276" i="30"/>
  <c r="U69" i="30"/>
  <c r="T69" i="35"/>
  <c r="T276" i="35" s="1"/>
  <c r="T69" i="36"/>
  <c r="T276" i="36" s="1"/>
  <c r="U67" i="30"/>
  <c r="T274" i="30"/>
  <c r="T67" i="35"/>
  <c r="T274" i="35" s="1"/>
  <c r="T67" i="36"/>
  <c r="T274" i="36" s="1"/>
  <c r="U63" i="30"/>
  <c r="T270" i="30"/>
  <c r="T63" i="35"/>
  <c r="T270" i="35" s="1"/>
  <c r="T63" i="36"/>
  <c r="T270" i="36" s="1"/>
  <c r="T275" i="30"/>
  <c r="T68" i="36"/>
  <c r="T275" i="36" s="1"/>
  <c r="U68" i="30"/>
  <c r="T68" i="35"/>
  <c r="T275" i="35" s="1"/>
  <c r="T269" i="30"/>
  <c r="U62" i="30"/>
  <c r="T62" i="36"/>
  <c r="T269" i="36" s="1"/>
  <c r="T62" i="35"/>
  <c r="T269" i="35" s="1"/>
  <c r="T272" i="30"/>
  <c r="T65" i="36"/>
  <c r="T272" i="36" s="1"/>
  <c r="U65" i="30"/>
  <c r="T65" i="35"/>
  <c r="T272" i="35" s="1"/>
  <c r="T279" i="30"/>
  <c r="U72" i="30"/>
  <c r="T72" i="36"/>
  <c r="T279" i="36" s="1"/>
  <c r="T72" i="35"/>
  <c r="T279" i="35" s="1"/>
  <c r="T277" i="30"/>
  <c r="T70" i="35"/>
  <c r="T277" i="35" s="1"/>
  <c r="T70" i="36"/>
  <c r="T277" i="36" s="1"/>
  <c r="U70" i="30"/>
  <c r="Q58" i="11"/>
  <c r="S91" i="11" l="1"/>
  <c r="S90" i="11" s="1"/>
  <c r="S46" i="11"/>
  <c r="S45" i="11" s="1"/>
  <c r="T78" i="11"/>
  <c r="T53" i="11" s="1"/>
  <c r="T64" i="11"/>
  <c r="T33" i="11"/>
  <c r="T19" i="11"/>
  <c r="T8" i="11" s="1"/>
  <c r="T264" i="30"/>
  <c r="U57" i="30"/>
  <c r="T57" i="36"/>
  <c r="T267" i="35"/>
  <c r="T264" i="35" s="1"/>
  <c r="T57" i="35"/>
  <c r="U19" i="11" s="1"/>
  <c r="U8" i="11" s="1"/>
  <c r="T267" i="36"/>
  <c r="T264" i="36" s="1"/>
  <c r="Q13" i="11"/>
  <c r="U272" i="30"/>
  <c r="V65" i="30"/>
  <c r="U65" i="36"/>
  <c r="U272" i="36" s="1"/>
  <c r="U65" i="35"/>
  <c r="U272" i="35" s="1"/>
  <c r="U269" i="30"/>
  <c r="U62" i="36"/>
  <c r="U269" i="36" s="1"/>
  <c r="V62" i="30"/>
  <c r="U62" i="35"/>
  <c r="U269" i="35" s="1"/>
  <c r="U279" i="30"/>
  <c r="U72" i="35"/>
  <c r="U279" i="35" s="1"/>
  <c r="U72" i="36"/>
  <c r="U279" i="36" s="1"/>
  <c r="V72" i="30"/>
  <c r="U275" i="30"/>
  <c r="V68" i="30"/>
  <c r="U68" i="35"/>
  <c r="U275" i="35" s="1"/>
  <c r="U68" i="36"/>
  <c r="U275" i="36" s="1"/>
  <c r="U271" i="30"/>
  <c r="U64" i="36"/>
  <c r="U271" i="36" s="1"/>
  <c r="V64" i="30"/>
  <c r="U64" i="35"/>
  <c r="U271" i="35" s="1"/>
  <c r="U278" i="30"/>
  <c r="V71" i="30"/>
  <c r="U71" i="35"/>
  <c r="U278" i="35" s="1"/>
  <c r="U71" i="36"/>
  <c r="U278" i="36" s="1"/>
  <c r="U270" i="30"/>
  <c r="V63" i="30"/>
  <c r="U63" i="36"/>
  <c r="U270" i="36" s="1"/>
  <c r="U63" i="35"/>
  <c r="U270" i="35" s="1"/>
  <c r="U274" i="30"/>
  <c r="U67" i="36"/>
  <c r="U274" i="36" s="1"/>
  <c r="V67" i="30"/>
  <c r="U67" i="35"/>
  <c r="U274" i="35" s="1"/>
  <c r="U277" i="30"/>
  <c r="V70" i="30"/>
  <c r="U70" i="36"/>
  <c r="U277" i="36" s="1"/>
  <c r="U70" i="35"/>
  <c r="U277" i="35" s="1"/>
  <c r="U276" i="30"/>
  <c r="U69" i="36"/>
  <c r="U276" i="36" s="1"/>
  <c r="U69" i="35"/>
  <c r="U276" i="35" s="1"/>
  <c r="V69" i="30"/>
  <c r="U273" i="30"/>
  <c r="U66" i="36"/>
  <c r="U273" i="36" s="1"/>
  <c r="V66" i="30"/>
  <c r="U66" i="35"/>
  <c r="U273" i="35" s="1"/>
  <c r="U268" i="30"/>
  <c r="V61" i="30"/>
  <c r="U61" i="36"/>
  <c r="U268" i="36" s="1"/>
  <c r="U61" i="35"/>
  <c r="U268" i="35" s="1"/>
  <c r="U267" i="30"/>
  <c r="V60" i="30"/>
  <c r="U60" i="35"/>
  <c r="U60" i="36"/>
  <c r="R58" i="11"/>
  <c r="T91" i="11" l="1"/>
  <c r="T90" i="11" s="1"/>
  <c r="U46" i="11"/>
  <c r="U45" i="11" s="1"/>
  <c r="T46" i="11"/>
  <c r="T45" i="11" s="1"/>
  <c r="U33" i="11"/>
  <c r="U78" i="11"/>
  <c r="U64" i="11"/>
  <c r="U264" i="30"/>
  <c r="V57" i="30"/>
  <c r="U57" i="36"/>
  <c r="U267" i="35"/>
  <c r="U264" i="35" s="1"/>
  <c r="U57" i="35"/>
  <c r="U267" i="36"/>
  <c r="U264" i="36" s="1"/>
  <c r="U53" i="11"/>
  <c r="R13" i="11"/>
  <c r="V273" i="30"/>
  <c r="V66" i="36"/>
  <c r="V273" i="36" s="1"/>
  <c r="V66" i="35"/>
  <c r="V273" i="35" s="1"/>
  <c r="V274" i="30"/>
  <c r="V67" i="36"/>
  <c r="V274" i="36" s="1"/>
  <c r="V67" i="35"/>
  <c r="V274" i="35" s="1"/>
  <c r="V276" i="30"/>
  <c r="V69" i="35"/>
  <c r="V276" i="35" s="1"/>
  <c r="V69" i="36"/>
  <c r="V276" i="36" s="1"/>
  <c r="V278" i="30"/>
  <c r="V71" i="35"/>
  <c r="V278" i="35" s="1"/>
  <c r="V71" i="36"/>
  <c r="V278" i="36" s="1"/>
  <c r="V271" i="30"/>
  <c r="V64" i="35"/>
  <c r="V271" i="35" s="1"/>
  <c r="V64" i="36"/>
  <c r="V271" i="36" s="1"/>
  <c r="V275" i="30"/>
  <c r="V68" i="35"/>
  <c r="V275" i="35" s="1"/>
  <c r="V68" i="36"/>
  <c r="V275" i="36" s="1"/>
  <c r="V279" i="30"/>
  <c r="V72" i="36"/>
  <c r="V279" i="36" s="1"/>
  <c r="V72" i="35"/>
  <c r="V279" i="35" s="1"/>
  <c r="V268" i="30"/>
  <c r="V61" i="36"/>
  <c r="V268" i="36" s="1"/>
  <c r="V61" i="35"/>
  <c r="V268" i="35" s="1"/>
  <c r="V60" i="36"/>
  <c r="V267" i="30"/>
  <c r="V60" i="35"/>
  <c r="V277" i="30"/>
  <c r="V70" i="36"/>
  <c r="V277" i="36" s="1"/>
  <c r="V70" i="35"/>
  <c r="V277" i="35" s="1"/>
  <c r="V270" i="30"/>
  <c r="V63" i="35"/>
  <c r="V270" i="35" s="1"/>
  <c r="V63" i="36"/>
  <c r="V270" i="36" s="1"/>
  <c r="V272" i="30"/>
  <c r="V65" i="35"/>
  <c r="V272" i="35" s="1"/>
  <c r="V65" i="36"/>
  <c r="V272" i="36" s="1"/>
  <c r="V269" i="30"/>
  <c r="V62" i="35"/>
  <c r="V269" i="35" s="1"/>
  <c r="V62" i="36"/>
  <c r="V269" i="36" s="1"/>
  <c r="T58" i="11"/>
  <c r="S58" i="11"/>
  <c r="U91" i="11" l="1"/>
  <c r="U90" i="11" s="1"/>
  <c r="V33" i="11"/>
  <c r="V19" i="11"/>
  <c r="V8" i="11" s="1"/>
  <c r="V78" i="11"/>
  <c r="V53" i="11" s="1"/>
  <c r="V64" i="11"/>
  <c r="V264" i="30"/>
  <c r="V57" i="36"/>
  <c r="V267" i="35"/>
  <c r="V264" i="35" s="1"/>
  <c r="V57" i="35"/>
  <c r="V267" i="36"/>
  <c r="V264" i="36" s="1"/>
  <c r="U58" i="11"/>
  <c r="S13" i="11"/>
  <c r="V91" i="11" l="1"/>
  <c r="V90" i="11" s="1"/>
  <c r="V46" i="11"/>
  <c r="V45" i="11" s="1"/>
  <c r="W33" i="11"/>
  <c r="W19" i="11"/>
  <c r="W8" i="11" s="1"/>
  <c r="W78" i="11"/>
  <c r="W53" i="11" s="1"/>
  <c r="W64" i="11"/>
  <c r="V58" i="11"/>
  <c r="T13" i="11"/>
  <c r="W91" i="11" l="1"/>
  <c r="W90" i="11" s="1"/>
  <c r="W46" i="11"/>
  <c r="W45" i="11" s="1"/>
  <c r="U13" i="11"/>
  <c r="W58" i="11"/>
  <c r="V13" i="11" l="1"/>
  <c r="W13" i="11" l="1"/>
</calcChain>
</file>

<file path=xl/sharedStrings.xml><?xml version="1.0" encoding="utf-8"?>
<sst xmlns="http://schemas.openxmlformats.org/spreadsheetml/2006/main" count="2246" uniqueCount="218">
  <si>
    <t>Poles</t>
  </si>
  <si>
    <t>Xarms</t>
  </si>
  <si>
    <t>Conductor</t>
  </si>
  <si>
    <t>Approach</t>
  </si>
  <si>
    <t>Duration</t>
  </si>
  <si>
    <t>History</t>
  </si>
  <si>
    <t>Total</t>
  </si>
  <si>
    <t>Document information</t>
  </si>
  <si>
    <t>Author:</t>
  </si>
  <si>
    <t>Created:</t>
  </si>
  <si>
    <t>Last updated:</t>
  </si>
  <si>
    <t>Status:</t>
  </si>
  <si>
    <t>QUALITY PATH UNPLANNED SAIDI/SAIFI MODEL</t>
  </si>
  <si>
    <t>Purpose</t>
  </si>
  <si>
    <t>Forecasting Approach</t>
  </si>
  <si>
    <t>Component</t>
  </si>
  <si>
    <t>Structure</t>
  </si>
  <si>
    <t>Workbook colour coding</t>
  </si>
  <si>
    <t xml:space="preserve">Input worksheets are </t>
  </si>
  <si>
    <t xml:space="preserve">Calculation worksheets are </t>
  </si>
  <si>
    <t xml:space="preserve">Output worksheets are </t>
  </si>
  <si>
    <t>Grouping/guidance worksheets are</t>
  </si>
  <si>
    <t>Worksheet structure</t>
  </si>
  <si>
    <t>Direct input cells are:</t>
  </si>
  <si>
    <t>Inputs from other model outputs</t>
  </si>
  <si>
    <t>Worksheet Type</t>
  </si>
  <si>
    <t>Worksheets</t>
  </si>
  <si>
    <t>Description</t>
  </si>
  <si>
    <t>Input</t>
  </si>
  <si>
    <t>Calcs</t>
  </si>
  <si>
    <t>Output</t>
  </si>
  <si>
    <t>End</t>
  </si>
  <si>
    <t>Forecast</t>
  </si>
  <si>
    <t>Forecast Duration</t>
  </si>
  <si>
    <t>co-efficent</t>
  </si>
  <si>
    <t>Area</t>
  </si>
  <si>
    <t>Total Customers</t>
  </si>
  <si>
    <t>ICP Forecast</t>
  </si>
  <si>
    <t>ICPs - Total</t>
  </si>
  <si>
    <t>Unplanned SAIDI</t>
  </si>
  <si>
    <t>Unplanned SAIFI</t>
  </si>
  <si>
    <t>Category</t>
  </si>
  <si>
    <t>Vegetation</t>
  </si>
  <si>
    <t>Graphs</t>
  </si>
  <si>
    <t>Disclosed</t>
  </si>
  <si>
    <r>
      <rPr>
        <b/>
        <sz val="11"/>
        <color theme="1"/>
        <rFont val="Calibri"/>
        <family val="2"/>
        <scheme val="minor"/>
      </rPr>
      <t xml:space="preserve">Source: </t>
    </r>
    <r>
      <rPr>
        <sz val="11"/>
        <color theme="1"/>
        <rFont val="Calibri"/>
        <family val="2"/>
        <scheme val="minor"/>
      </rPr>
      <t>CIW CAPEX Forecasts by Network Region 300916-2.xlsx, via Bernie</t>
    </r>
  </si>
  <si>
    <t>Forecasts</t>
  </si>
  <si>
    <t>Tauranga</t>
  </si>
  <si>
    <t>Linear trend</t>
  </si>
  <si>
    <t>Mt Maunganui</t>
  </si>
  <si>
    <t>Coromandel</t>
  </si>
  <si>
    <t>Kinleith</t>
  </si>
  <si>
    <t>Waikato</t>
  </si>
  <si>
    <t>Waikino</t>
  </si>
  <si>
    <t>Manawatu</t>
  </si>
  <si>
    <t>Tararua</t>
  </si>
  <si>
    <t>Egmont</t>
  </si>
  <si>
    <t>Taranaki</t>
  </si>
  <si>
    <t>Wairarapa</t>
  </si>
  <si>
    <t>Rangitikei</t>
  </si>
  <si>
    <t>Whanganui</t>
  </si>
  <si>
    <t>Growth Rates</t>
  </si>
  <si>
    <t>Average</t>
  </si>
  <si>
    <t>Actual</t>
  </si>
  <si>
    <t>Planning Area</t>
  </si>
  <si>
    <t>Unknown</t>
  </si>
  <si>
    <t>Distribution Transformers</t>
  </si>
  <si>
    <t>Remainder</t>
  </si>
  <si>
    <t>Conductors</t>
  </si>
  <si>
    <t>Fault numbers</t>
  </si>
  <si>
    <t>ICPs Impacted</t>
  </si>
  <si>
    <t>Summary of the approach</t>
  </si>
  <si>
    <t>Retirement Rates for Poles</t>
  </si>
  <si>
    <t>Inputs</t>
  </si>
  <si>
    <t>Asset retirements by Area - Poles</t>
  </si>
  <si>
    <t>Totals</t>
  </si>
  <si>
    <t>Forecast - residual retirement</t>
  </si>
  <si>
    <t>Asset retirements by Area - Xarms</t>
  </si>
  <si>
    <t>Asset retirements by Area - Distribution transformers</t>
  </si>
  <si>
    <t>Faults</t>
  </si>
  <si>
    <t>GXP</t>
  </si>
  <si>
    <t>Transformers</t>
  </si>
  <si>
    <t>Fuses</t>
  </si>
  <si>
    <t>Sub-Trans</t>
  </si>
  <si>
    <t>The rest of the equipment</t>
  </si>
  <si>
    <t>Adverse Weather</t>
  </si>
  <si>
    <t>The remainder</t>
  </si>
  <si>
    <t>SAIDI</t>
  </si>
  <si>
    <t>SAIFI</t>
  </si>
  <si>
    <t>Co-efficents</t>
  </si>
  <si>
    <t>ICP Numbers</t>
  </si>
  <si>
    <t>ICPs - By Region</t>
  </si>
  <si>
    <t>Forecast parameters</t>
  </si>
  <si>
    <t>Averaged from 2008</t>
  </si>
  <si>
    <t>Forecast Faults</t>
  </si>
  <si>
    <t>Forecast ICPs Impacted</t>
  </si>
  <si>
    <t>Forecast SAIFI</t>
  </si>
  <si>
    <t>Subtrans</t>
  </si>
  <si>
    <t>Other Equipment</t>
  </si>
  <si>
    <t>Everything Else</t>
  </si>
  <si>
    <t>Crossarms</t>
  </si>
  <si>
    <t>Subtransmission</t>
  </si>
  <si>
    <t>Used for ID</t>
  </si>
  <si>
    <t>Asset retirements by Area - Fuses</t>
  </si>
  <si>
    <t>Weather Uncertainty</t>
  </si>
  <si>
    <t>Weather Uncertainty base</t>
  </si>
  <si>
    <t>Historical SAIDI Data</t>
  </si>
  <si>
    <t>Based on forecast conductor fault rates</t>
  </si>
  <si>
    <t>Baselined using historical average</t>
  </si>
  <si>
    <t>Forecast based on the modelled impact of the proposed vegetation management approach.</t>
  </si>
  <si>
    <t>Remaining equipment related faults</t>
  </si>
  <si>
    <t>ICPs escalated in accordance with the projected ICP growth by region</t>
  </si>
  <si>
    <t>Historic</t>
  </si>
  <si>
    <t>Number of reactive tree sites</t>
  </si>
  <si>
    <t>yr1</t>
  </si>
  <si>
    <t>yr2</t>
  </si>
  <si>
    <t>remainder</t>
  </si>
  <si>
    <t>Baseline</t>
  </si>
  <si>
    <t>Valley</t>
  </si>
  <si>
    <t>Masterton</t>
  </si>
  <si>
    <t>Palmerston</t>
  </si>
  <si>
    <t>Wanganui</t>
  </si>
  <si>
    <t>Powerco</t>
  </si>
  <si>
    <t>Average adjusted for reactive tree count</t>
  </si>
  <si>
    <t>FY17</t>
  </si>
  <si>
    <t>FY18</t>
  </si>
  <si>
    <t>FY19</t>
  </si>
  <si>
    <t>FY20</t>
  </si>
  <si>
    <t>FY21</t>
  </si>
  <si>
    <t>FY22</t>
  </si>
  <si>
    <t>FY23</t>
  </si>
  <si>
    <t>FY24</t>
  </si>
  <si>
    <t>FY25</t>
  </si>
  <si>
    <t>FY26</t>
  </si>
  <si>
    <t>FY27</t>
  </si>
  <si>
    <t>FY28</t>
  </si>
  <si>
    <t>FY29</t>
  </si>
  <si>
    <t>FY30</t>
  </si>
  <si>
    <t>Average adjusted for failure rate analysis</t>
  </si>
  <si>
    <t>Year 1 expected number of reactive tree sites</t>
  </si>
  <si>
    <t>Year 2 expected number of reactive tree sites</t>
  </si>
  <si>
    <t>Year 3 (and longer term) expected number of reactive tree sites</t>
  </si>
  <si>
    <t>Start year</t>
  </si>
  <si>
    <t>yr3</t>
  </si>
  <si>
    <t>yr4</t>
  </si>
  <si>
    <t>yr5</t>
  </si>
  <si>
    <t>Fault Rate</t>
  </si>
  <si>
    <t>Moderator</t>
  </si>
  <si>
    <t>Baseline number of reactive tree sites</t>
  </si>
  <si>
    <t>linear trend with scaler</t>
  </si>
  <si>
    <t>FORECAST - Scaled to match historical ID ICP numbers</t>
  </si>
  <si>
    <t>Trend Impact</t>
  </si>
  <si>
    <t>Weather Uncertainty Upper Bound</t>
  </si>
  <si>
    <t>Trend Influence</t>
  </si>
  <si>
    <t>Weighted average</t>
  </si>
  <si>
    <t>Note: method changed for determining ICP numbers in 2009. Therefore only average from 2009 onwards</t>
  </si>
  <si>
    <t>Output - Unplanned SAIDI and SAIFI</t>
  </si>
  <si>
    <t>Moderator:</t>
  </si>
  <si>
    <t>Year 1</t>
  </si>
  <si>
    <t>Overview</t>
  </si>
  <si>
    <t>Planning area translation</t>
  </si>
  <si>
    <t>Analysis Fault Data</t>
  </si>
  <si>
    <t>Profile MODEL</t>
  </si>
  <si>
    <t>Forecast SAIDI</t>
  </si>
  <si>
    <t>Failure Rates</t>
  </si>
  <si>
    <t>Mt Maunganui, Tauranga</t>
  </si>
  <si>
    <t>Waikato, Waikino, Rangitikei, Coromandel, Kinleith</t>
  </si>
  <si>
    <t>Manawatu, Rangitikei</t>
  </si>
  <si>
    <t>Overall Profile</t>
  </si>
  <si>
    <t>ICP</t>
  </si>
  <si>
    <t>need to update to 2017 as base year</t>
  </si>
  <si>
    <t>History is from the backcast from 2016</t>
  </si>
  <si>
    <t>Histoical non-normalised ID input data.</t>
  </si>
  <si>
    <t>Weighted Average Duration</t>
  </si>
  <si>
    <t>Weighted average # of ICPs Impacted</t>
  </si>
  <si>
    <t>Forecast Only</t>
  </si>
  <si>
    <t>Equipment Related</t>
  </si>
  <si>
    <t>All others</t>
  </si>
  <si>
    <t>All</t>
  </si>
  <si>
    <t>Disclosed (Normalised)</t>
  </si>
  <si>
    <t>Forecast only</t>
  </si>
  <si>
    <t>Calculated Non-normalised Totals</t>
  </si>
  <si>
    <t>Uncertainity - Used on graph</t>
  </si>
  <si>
    <t>Historical Fault Information (Non-normalised)</t>
  </si>
  <si>
    <t>CPP Fault Rate Information - Conductor and Vegetation</t>
  </si>
  <si>
    <t># of Faults</t>
  </si>
  <si>
    <t>Final</t>
  </si>
  <si>
    <t>This model builds up a complete profile for the Unplanned SAIDI Forecast 2018-2028 through a combination of historical trending and planned CPP investment during the forecast period</t>
  </si>
  <si>
    <t>Non-zero Average</t>
  </si>
  <si>
    <t>The rest</t>
  </si>
  <si>
    <t>Historical actual number of ICPs</t>
  </si>
  <si>
    <t>Forecast number of ICPs</t>
  </si>
  <si>
    <t>AMP Region</t>
  </si>
  <si>
    <t>FY09</t>
  </si>
  <si>
    <t>FY10</t>
  </si>
  <si>
    <t>FY11</t>
  </si>
  <si>
    <t>FY12</t>
  </si>
  <si>
    <t>FY13</t>
  </si>
  <si>
    <t>FY14</t>
  </si>
  <si>
    <t>FY15</t>
  </si>
  <si>
    <t>FY16</t>
  </si>
  <si>
    <t>FY31</t>
  </si>
  <si>
    <t>FY32</t>
  </si>
  <si>
    <t>FY33</t>
  </si>
  <si>
    <t>FY34</t>
  </si>
  <si>
    <t>FY35</t>
  </si>
  <si>
    <t>ChkSum</t>
  </si>
  <si>
    <t>Regional growth rates applied to 2009 to 2017 weighted average</t>
  </si>
  <si>
    <t>Vegetation Moderator:</t>
  </si>
  <si>
    <t>.</t>
  </si>
  <si>
    <t>Weighted average 2009 to 2017 with moderated trend</t>
  </si>
  <si>
    <t>As above except for 2015 to 2017</t>
  </si>
  <si>
    <t>Remainder forecast base-lines the average remainder values from 2008 to 2017. Unknown is trend adjusted for both historical presistence and vegetation management changes</t>
  </si>
  <si>
    <t>Average historical duration linked to historical trend</t>
  </si>
  <si>
    <t xml:space="preserve">Based on fault rates using cumulative retirement curves for each area and historical faults from 2008 to 2017. </t>
  </si>
  <si>
    <t>Average 2009 to 2017 with moderated trend</t>
  </si>
  <si>
    <t>Regional growth rates applied to 2010 to 2017 average</t>
  </si>
  <si>
    <t>Average 2010 to 2017 with moderated trend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</si>
</sst>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8">
    <numFmt numFmtId="5" formatCode="&quot;$&quot;#,##0;\-&quot;$&quot;#,##0"/>
    <numFmt numFmtId="6" formatCode="&quot;$&quot;#,##0;[Red]\-&quot;$&quot;#,##0"/>
    <numFmt numFmtId="7" formatCode="&quot;$&quot;#,##0.00;\-&quot;$&quot;#,##0.0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d\ mmmm\ yyyy"/>
    <numFmt numFmtId="165" formatCode="_-* #,##0.0000_-;\-* #,##0.0000_-;_-* &quot;-&quot;??_-;_-@_-"/>
    <numFmt numFmtId="166" formatCode="0.0"/>
    <numFmt numFmtId="167" formatCode="0.000"/>
    <numFmt numFmtId="168" formatCode="_-* #,##0_-;\-* #,##0_-;_-* &quot;-&quot;??_-;_-@_-"/>
    <numFmt numFmtId="169" formatCode="0.0000"/>
    <numFmt numFmtId="170" formatCode="_(* #,##0_);_(* \(#,##0\);_(* &quot;–&quot;???_);_(* @_)"/>
    <numFmt numFmtId="171" formatCode="_(* #,##0.0_);_(* \(#,##0.0\);_(* &quot;–&quot;???_);_(* @_)"/>
    <numFmt numFmtId="172" formatCode="_(* #,##0.00_);_(* \(#,##0.00\);_(* &quot;–&quot;???_);_(* @_)"/>
    <numFmt numFmtId="173" formatCode="_(* #,##0.0000_);_(* \(#,##0.0000\);_(* &quot;–&quot;??_);_(* @_)"/>
    <numFmt numFmtId="174" formatCode="_([$-1409]d\ mmmm\ yyyy;_(@"/>
    <numFmt numFmtId="175" formatCode="[$-1409]d\ mmm\ yy;@"/>
    <numFmt numFmtId="176" formatCode="_(* [$-1409]d\ mmm\ yyyy\ h\ AM/PM_);_(* @"/>
    <numFmt numFmtId="177" formatCode="d\ mmm\ yyyy"/>
    <numFmt numFmtId="178" formatCode="_(* #,##0_);_(* \(#,##0\);_(* &quot;–&quot;??_);\(@_)"/>
    <numFmt numFmtId="179" formatCode="_(* #,##0%_);_(* \(#,##0%\);_(* &quot;–&quot;???_);_(* @_)"/>
    <numFmt numFmtId="180" formatCode="mmm"/>
    <numFmt numFmtId="181" formatCode="_(* #,##0.0%_);_(* \(#,##0.0%\);_(* &quot;–&quot;???_);_(* @_)"/>
    <numFmt numFmtId="182" formatCode="_(* #,##0.0%_);_(* \(#,##0.0%\);_(* &quot;–&quot;??_);_(* @_)"/>
    <numFmt numFmtId="183" formatCode="_(* #,##0.00%_);_(* \(#,##0.00%\);_(* &quot;–&quot;???_);_(* @_)"/>
    <numFmt numFmtId="184" formatCode="_(@_)"/>
    <numFmt numFmtId="185" formatCode="_(* @_)"/>
    <numFmt numFmtId="186" formatCode="_([$-1409]h:mm\ AM/PM;@"/>
    <numFmt numFmtId="187" formatCode="_(* 0000_);_(* \(0000\);_(* &quot;–&quot;??_);_(@_)"/>
    <numFmt numFmtId="188" formatCode="_(* 0_);_(* \(0\);_(* &quot;–&quot;??_);_(@_)"/>
    <numFmt numFmtId="189" formatCode="#,##0.00;\(#,##0.00\);\-"/>
    <numFmt numFmtId="190" formatCode="#,##0_ ;\(#,##0\)_-;&quot;-&quot;"/>
    <numFmt numFmtId="191" formatCode="0.000000"/>
    <numFmt numFmtId="192" formatCode="0.0%"/>
    <numFmt numFmtId="193" formatCode="#,##0.0"/>
    <numFmt numFmtId="194" formatCode="#,##0;\(#,##0\)"/>
    <numFmt numFmtId="195" formatCode="_ * #,##0_ ;_ * \-#,##0_ ;_ * &quot;-&quot;_ ;_ @_ "/>
    <numFmt numFmtId="196" formatCode="_(&quot;$&quot;* #,##0_);_(&quot;$&quot;* \(#,##0\);_(&quot;$&quot;* &quot;-&quot;??_);_(@_)"/>
    <numFmt numFmtId="197" formatCode="_(&quot;$&quot;* #,##0,\ &quot;k&quot;_);_(&quot;$&quot;* \(#,##0,\ &quot;k&quot;\);_(&quot;$&quot;* &quot;-&quot;??_);_(@_)"/>
    <numFmt numFmtId="198" formatCode="_(&quot;$&quot;* #,##0,,\ &quot;M&quot;_);_(&quot;$&quot;* \(#,##0,,\ &quot;M&quot;\);_(&quot;$&quot;* &quot;-&quot;??_);_(@_)"/>
    <numFmt numFmtId="199" formatCode="0.0%;\(0.0\)%"/>
    <numFmt numFmtId="200" formatCode="0%;[Red]\(0%\)"/>
    <numFmt numFmtId="201" formatCode="#,##0.0_);\(#,##0.0\)"/>
    <numFmt numFmtId="202" formatCode="0.0_)\%;\(0.0\)\%;0.0_)\%;@_)_%"/>
    <numFmt numFmtId="203" formatCode="#,##0.0_)_%;\(#,##0.0\)_%;0.0_)_%;@_)_%"/>
    <numFmt numFmtId="204" formatCode="#,##0.0_);\(#,##0.0\);\-\-"/>
    <numFmt numFmtId="205" formatCode="#,##0.0_);\(#,##0.0\);#,##0.0_);@_)"/>
    <numFmt numFmtId="206" formatCode="&quot;$&quot;_(#,##0.00_);&quot;$&quot;\(#,##0.00\);&quot;$&quot;_(0.00_);@_)"/>
    <numFmt numFmtId="207" formatCode="&quot;£&quot;_(#,##0.00_);&quot;£&quot;\(#,##0.00\);&quot;£&quot;_(0.00_);@_)"/>
    <numFmt numFmtId="208" formatCode="#,##0.00_);\(#,##0.00\);0.00_);@_)"/>
    <numFmt numFmtId="209" formatCode="\€_(#,##0.00_);\€\(#,##0.00\);\€_(0.00_);@_)"/>
    <numFmt numFmtId="210" formatCode="#,##0_)\x;\(#,##0\)\x;0_)\x;@_)_x"/>
    <numFmt numFmtId="211" formatCode="#,##0_)_x;\(#,##0\)_x;0_)_x;@_)_x"/>
    <numFmt numFmtId="212" formatCode="0.0_)\%;\(0.0\)\%"/>
    <numFmt numFmtId="213" formatCode="_-* #,##0.00_-;[Red]\(#,##0.00\)_-;_-* &quot;-&quot;??_-;_-@_-"/>
    <numFmt numFmtId="214" formatCode="&quot;£&quot;\ #,##0_);[Red]\(&quot;£&quot;\ #,##0\)"/>
    <numFmt numFmtId="215" formatCode="&quot;\&quot;\ #,##0_);[Red]\(&quot;\&quot;\ #,##0\)"/>
    <numFmt numFmtId="216" formatCode="0.0%;\-0.0%"/>
    <numFmt numFmtId="217" formatCode="0_)"/>
    <numFmt numFmtId="218" formatCode="0;[Red]\(0\);\-"/>
    <numFmt numFmtId="219" formatCode="\(0\)"/>
    <numFmt numFmtId="220" formatCode="0.0;\-0.0;&quot;-&quot;"/>
    <numFmt numFmtId="221" formatCode="00"/>
    <numFmt numFmtId="222" formatCode="\(00\)"/>
    <numFmt numFmtId="223" formatCode="0.00%;[Red]\(0.00%\)"/>
    <numFmt numFmtId="224" formatCode="0.00;\-0.00;&quot;-&quot;"/>
    <numFmt numFmtId="225" formatCode="000"/>
    <numFmt numFmtId="226" formatCode="\(000\)"/>
    <numFmt numFmtId="227" formatCode="0.000;\-0.000;&quot;-&quot;"/>
    <numFmt numFmtId="228" formatCode="_(\ #,##0_);\(\ #,##0\);_-* &quot;-&quot;??_-;_-@_-"/>
    <numFmt numFmtId="229" formatCode="_(#,##0.0%_);_)\(#,##0.0%\);_(0.0%_);@_)"/>
    <numFmt numFmtId="230" formatCode="#,##0&quot; F&quot;_);\(#,##0&quot; F&quot;\)"/>
    <numFmt numFmtId="231" formatCode="#,##0_);[Red]\(#,##0\);&quot;-  &quot;"/>
    <numFmt numFmtId="232" formatCode="#,##0.00_);\(#,##0.00\);\-\-"/>
    <numFmt numFmtId="233" formatCode="#,##0_);\(#,##0\);\-"/>
    <numFmt numFmtId="234" formatCode="_(&quot;$&quot;#,##0.0_);\(&quot;$&quot;#,##0.0\);_(&quot;$&quot;#,##0.0_)"/>
    <numFmt numFmtId="235" formatCode="d/mm/yy"/>
    <numFmt numFmtId="236" formatCode="_(#,##0.0\x_);\(#,##0.0\x\);_(#,##0.0\x_)"/>
    <numFmt numFmtId="237" formatCode="_(#,##0.0_);\(#,##0.0\);_(#,##0.0_)"/>
    <numFmt numFmtId="238" formatCode="_(#,##0.0%_);\(#,##0.0%\);_(#,##0.0%_)"/>
    <numFmt numFmtId="239" formatCode="_(###0_);\(###0\);_(###0_)"/>
    <numFmt numFmtId="240" formatCode="_)d/mm/yy_)"/>
    <numFmt numFmtId="241" formatCode="_(* #,##0.0_);_(* \(#,##0.0\);_(* &quot;-&quot;_);_(@_)"/>
    <numFmt numFmtId="242" formatCode="General_)"/>
    <numFmt numFmtId="243" formatCode="#,##0_);\(#,##0\);&quot;- &quot;"/>
    <numFmt numFmtId="244" formatCode="#,###,_);\(#,###,\);\-_);@\ "/>
    <numFmt numFmtId="245" formatCode="#,##0.0\%_);\(#,##0.0\%\);#,##0.0\%_);@_)"/>
    <numFmt numFmtId="246" formatCode="&quot;$&quot;#,##0.0000000_);[Red]\(&quot;$&quot;#,##0.0000000\)"/>
    <numFmt numFmtId="247" formatCode="&quot;£&quot;#,##0.00;[Red]\-&quot;£&quot;#,##0.00"/>
    <numFmt numFmtId="248" formatCode="&quot;•&quot;\ \ @"/>
    <numFmt numFmtId="249" formatCode="&quot;$&quot;#,##0.00"/>
    <numFmt numFmtId="250" formatCode="#,##0.0_);[Red]\(#,##0.0\)"/>
    <numFmt numFmtId="251" formatCode="_-&quot;AUD&quot;* #,##0_-;\-&quot;AUD&quot;* #,##0_-;_-&quot;AUD&quot;* &quot;-&quot;_-;_-@_-"/>
    <numFmt numFmtId="252" formatCode="0.0%_);\(0.0%\);0.0%_);@_%_)"/>
    <numFmt numFmtId="253" formatCode="#,##0_);\(#,##0\);0_);* @_)"/>
    <numFmt numFmtId="254" formatCode="_-* #,##0.000_-;\-* #,##0.000_-;_-* &quot;-&quot;??_-;_-@_-"/>
    <numFmt numFmtId="255" formatCode="#,##0,_);\(#,##0,\);0_);* @_)"/>
    <numFmt numFmtId="256" formatCode="#,##0,,_);\(#,##0,,\);0_);* @_)"/>
    <numFmt numFmtId="257" formatCode="#,##0.0_);\(#,##0.0\);0.0_);* @_)"/>
    <numFmt numFmtId="258" formatCode="#,##0.0,_);\(#,##0.0,\);0.0_);* @_)"/>
    <numFmt numFmtId="259" formatCode="#,##0.00_);\(#,##0.00\);0.00_);* @_)"/>
    <numFmt numFmtId="260" formatCode="#,##0.00,_);\(#,##0.00,\);0.00_);* @_)"/>
    <numFmt numFmtId="261" formatCode="#,##0.000_);\(#,##0.000\);0.000_);* @_)"/>
    <numFmt numFmtId="262" formatCode="#,##0.000,_);\(#,##0.000,\);0.000_);* @_)"/>
    <numFmt numFmtId="263" formatCode="#,##0.0000_);\(#,##0.0000\);0.0000_);* @_)"/>
    <numFmt numFmtId="264" formatCode="#,##0.0000,_);\(#,##0.0000,\);0.0000_);* @_)"/>
    <numFmt numFmtId="265" formatCode="#,##0.00000_);\(#,##0.00000\);0.00000_);* @_)"/>
    <numFmt numFmtId="266" formatCode="#,##0.000000_);\(#,##0.000000\);0.000000_);* @_)"/>
    <numFmt numFmtId="267" formatCode="#,##0.0000000_);\(#,##0.0000000\);0.0000000_);* @_)"/>
    <numFmt numFmtId="268" formatCode="#,##0.00000000_);\(#,##0.00000000\);0.00000000_);* @_)"/>
    <numFmt numFmtId="269" formatCode="#,##0.000000000_);\(#,##0.000000000\);0.000000000_);* @_)"/>
    <numFmt numFmtId="270" formatCode="d\-mmm;[Red]&quot;Not date&quot;;&quot;-&quot;;[Red]* &quot;Not date&quot;"/>
    <numFmt numFmtId="271" formatCode="d\-mmm\-yyyy;[Red]&quot;Not date&quot;;&quot;-&quot;;[Red]* &quot;Not date&quot;"/>
    <numFmt numFmtId="272" formatCode="d\-mmm\-yyyy\ h:mm\ AM/PM;[Red]* &quot;Not date&quot;;&quot;-&quot;;[Red]* &quot;Not date&quot;"/>
    <numFmt numFmtId="273" formatCode="&quot;$&quot;#,##0"/>
    <numFmt numFmtId="274" formatCode="d/mm/yyyy;[Red]* &quot;Not date&quot;;&quot;-&quot;;[Red]* &quot;Not date&quot;"/>
    <numFmt numFmtId="275" formatCode="mm/dd/yyyy;[Red]* &quot;Not date&quot;;&quot;-&quot;;[Red]* &quot;Not date&quot;"/>
    <numFmt numFmtId="276" formatCode="mmm\-yy;[Red]* &quot;Not date&quot;;&quot;-&quot;;[Red]* &quot;Not date&quot;"/>
    <numFmt numFmtId="277" formatCode="0;\-0;0;* @"/>
    <numFmt numFmtId="278" formatCode="#,##0.000"/>
    <numFmt numFmtId="279" formatCode="#,##0.00_);[Red]\(#,##0.00\);\ \-_)"/>
    <numFmt numFmtId="280" formatCode="h:mm\ AM/PM;[Red]* &quot;Not time&quot;;\-;[Red]* &quot;Not time&quot;"/>
    <numFmt numFmtId="281" formatCode="[h]:mm;[Red]* &quot;Not time&quot;;[h]:mm;[Red]* &quot;Not time&quot;"/>
    <numFmt numFmtId="282" formatCode="0\ \ ;\(0\)\ \ \ "/>
    <numFmt numFmtId="283" formatCode="#,##0.00;[Red]\(#,##0.00\)"/>
    <numFmt numFmtId="284" formatCode="#,##0;[Red]\(#,##0\)"/>
    <numFmt numFmtId="285" formatCode="_(* #,##0_);_(* \(#,##0\);_(* &quot;–&quot;??_);_(* @_)"/>
    <numFmt numFmtId="286" formatCode="_(* #,##0.000_);_(* \(#,##0.000\);_(* &quot;–&quot;??_);_(* @_)"/>
    <numFmt numFmtId="287" formatCode="#,##0_%_);\(#,##0\)_%;#,##0_%_);@_%_)"/>
    <numFmt numFmtId="288" formatCode="#,##0_%_);\(#,##0\)_%;**;@_%_)"/>
    <numFmt numFmtId="289" formatCode="_ * #,##0.00_ ;_ * \-#,##0.00_ ;_ * &quot;-&quot;??_ ;_ @_ "/>
    <numFmt numFmtId="290" formatCode="\(#,##0\);\(#,##0\);\-"/>
    <numFmt numFmtId="291" formatCode="0%;\(0\)%;0%;* @_%"/>
    <numFmt numFmtId="292" formatCode="0%;\-0%;0%;* @_%"/>
    <numFmt numFmtId="293" formatCode="0.0%;\-0.0%;0.0%;* @_%"/>
    <numFmt numFmtId="294" formatCode="0.00%;\-0.00%;0.00%;* @_%"/>
    <numFmt numFmtId="295" formatCode="0.000%;\-0.000%;0.000%;* @_%"/>
    <numFmt numFmtId="296" formatCode="&quot;$&quot;* #,##0_);&quot;$&quot;* \(#,##0\);&quot;$&quot;* 0_);* @_)"/>
    <numFmt numFmtId="297" formatCode="\$* #,##0,,_);\$* \(#,##0,,\);\$* 0_);* @_)"/>
    <numFmt numFmtId="298" formatCode="&quot;$&quot;* #,##0.00_);&quot;$&quot;* \(#,##0.00\);&quot;$&quot;* 0.00_);* @_)"/>
    <numFmt numFmtId="299" formatCode="&quot;$&quot;* #,##0.000_);&quot;$&quot;* \(#,##0.000\);&quot;$&quot;* 0.000_);* @_)"/>
    <numFmt numFmtId="300" formatCode="&quot;$&quot;* #,##0.0000_);&quot;$&quot;* \(#,##0.0000\);&quot;$&quot;* 0.0000_);* @_)"/>
    <numFmt numFmtId="301" formatCode="&quot;$&quot;#,##0.0;\(&quot;$&quot;#,##0.0\);&quot;$&quot;#,##0.0"/>
    <numFmt numFmtId="302" formatCode="&quot;$&quot;\ #,##0.00;\-&quot;$&quot;\ #,##0.00;&quot;$&quot;\ 0.00;@"/>
    <numFmt numFmtId="303" formatCode="&quot;$&quot;#,##0.00;\(&quot;$&quot;#,##0.00\)"/>
    <numFmt numFmtId="304" formatCode="&quot;$&quot;#,##0_%_);\(&quot;$&quot;#,##0\)_%;&quot;$&quot;#,##0_%_);@_%_)"/>
    <numFmt numFmtId="305" formatCode="_-* #,##0.0000_-;\-* #,##0.0000_-;_-* &quot;-&quot;????_-;_-@_-"/>
    <numFmt numFmtId="306" formatCode="&quot;€&quot;_-0.00"/>
    <numFmt numFmtId="307" formatCode="&quot;£&quot;_-0.00"/>
    <numFmt numFmtId="308" formatCode="#,##0.00000;[Red]\-#,##0.00000"/>
    <numFmt numFmtId="309" formatCode=";;;&quot;Units: $'000&quot;"/>
    <numFmt numFmtId="310" formatCode="\ \ _•&quot;–&quot;\ \ \ \ @"/>
    <numFmt numFmtId="311" formatCode="d\ mmm\ yy"/>
    <numFmt numFmtId="312" formatCode="dd\ mmm\ yyyy"/>
    <numFmt numFmtId="313" formatCode="mmm\ yy"/>
    <numFmt numFmtId="314" formatCode="m/d/yy_%_)"/>
    <numFmt numFmtId="315" formatCode="dd\ mmm\ yyyy_);;_(* &quot;-&quot;??_)"/>
    <numFmt numFmtId="316" formatCode="dd\ mmm\ yy_);;_(* &quot;-&quot;??_)"/>
    <numFmt numFmtId="317" formatCode="mmm\ yy_);;_(* &quot;-&quot;??_)"/>
    <numFmt numFmtId="318" formatCode="#,##0;\-#,##0;\-"/>
    <numFmt numFmtId="319" formatCode="#,##0;\-#,##0;0"/>
    <numFmt numFmtId="320" formatCode="#,##0.00;\-#,##0.00;0.00"/>
    <numFmt numFmtId="321" formatCode="#,##0.0000;\-#,##0.0000;0.0000"/>
    <numFmt numFmtId="322" formatCode="&quot;DM&quot;\ #,##0.00;[Red]&quot;DM&quot;\ \-#,##0.00"/>
    <numFmt numFmtId="323" formatCode="_(* #,##0.00%_);_(* \(#,##0.00%\);_(* #,##0.00%_);_(@_)"/>
    <numFmt numFmtId="324" formatCode="#,##0_);_)\(#,##0\);\-_);@_)"/>
    <numFmt numFmtId="325" formatCode="0_%_);\(0\)_%;0_%_);@_%_)"/>
    <numFmt numFmtId="326" formatCode="#,##0_);\(#,##0\);&quot; - &quot;_);@_)"/>
    <numFmt numFmtId="327" formatCode="#,##0;\(#,##0\);&quot;-&quot;"/>
    <numFmt numFmtId="328" formatCode="_-* #,##0_-;\(#,##0\);_-* &quot;-&quot;_-"/>
    <numFmt numFmtId="329" formatCode="#,###;\-#,###;&quot;-&quot;"/>
    <numFmt numFmtId="330" formatCode="_(* #,##0_);_(* \(#,##0\);_(* &quot;-&quot;??_);_(@_)"/>
    <numFmt numFmtId="331" formatCode="0.0\%_);\(0.0\%\);0.0\%_);@_%_)"/>
    <numFmt numFmtId="332" formatCode="0."/>
    <numFmt numFmtId="333" formatCode="\ ;\ ;"/>
    <numFmt numFmtId="334" formatCode="d\-mmm\-yyyy;[Red]* &quot;Not date&quot;;&quot;-&quot;;[Red]* &quot;Not date&quot;"/>
    <numFmt numFmtId="335" formatCode="d\-mmm\-yyyy\ h:mm\ AM/PM;[Red]* &quot;Not time&quot;;0;[Red]* &quot;Not time&quot;"/>
    <numFmt numFmtId="336" formatCode="#,###,_);[Red]\(#,###,\)"/>
    <numFmt numFmtId="337" formatCode="#,##0_ ;[Red]\ \(#,##0\);\ \-_)"/>
    <numFmt numFmtId="338" formatCode="0.00%;\(0.00%\)"/>
    <numFmt numFmtId="339" formatCode="_-* #,##0.00_-;\(#,##0.00\);_-* &quot;-&quot;??_-;_-@_-"/>
    <numFmt numFmtId="340" formatCode="#,##0.00_%_);\(#,##0.00\)_%;#,##0.00_%_);@_%_)"/>
    <numFmt numFmtId="341" formatCode="&quot;$&quot;#,##0.00_%_);\(&quot;$&quot;#,##0.00\)_%;&quot;$&quot;#,##0.00_%_);@_%_)"/>
    <numFmt numFmtId="342" formatCode="\$* #,##0_);\$* \(#,##0\);\$* 0_);* @_)"/>
    <numFmt numFmtId="343" formatCode="\$* #,##0.0_);\$* \(#,##0.0\);\$* 0.0_);* @_)"/>
    <numFmt numFmtId="344" formatCode="\$* #,##0.00_);\$* \(#,##0.00\);\$* 0.00_);* @_)"/>
    <numFmt numFmtId="345" formatCode="\$* #,##0.000_);\$* \(#,##0.000\);\$* 0.000_);* @_)"/>
    <numFmt numFmtId="346" formatCode="\$* #,##0.0000_);\$* \(#,##0.0000\);\$* 0.0000_);* @_)"/>
    <numFmt numFmtId="347" formatCode="_-* #,##0.00_-;_-* #,##0.00\-;_-* &quot;-&quot;??_-;_-@_-"/>
    <numFmt numFmtId="348" formatCode="_(#,##0_);\(#,##0\);_(#,##0_)"/>
    <numFmt numFmtId="349" formatCode="#,##0_*;\(#,##0\);0_*"/>
    <numFmt numFmtId="350" formatCode="0.00\ \x;\-0.00\ \x;&quot;-&quot;\ \x"/>
    <numFmt numFmtId="351" formatCode="0\ &quot;Years Gredit Foncier&quot;"/>
    <numFmt numFmtId="352" formatCode="0%;\-0%;\-"/>
    <numFmt numFmtId="353" formatCode="_(&quot;$&quot;#,##0.0_);\(&quot;$&quot;#,##0.0\);_(&quot;-&quot;_)"/>
  </numFmts>
  <fonts count="2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8"/>
      <color rgb="FF7030A0"/>
      <name val="Arial"/>
      <family val="2"/>
    </font>
    <font>
      <b/>
      <sz val="20"/>
      <color theme="0"/>
      <name val="Arial"/>
      <family val="2"/>
    </font>
    <font>
      <sz val="16"/>
      <color rgb="FF7030A0"/>
      <name val="Arial"/>
      <family val="2"/>
    </font>
    <font>
      <b/>
      <sz val="42"/>
      <color rgb="FF7030A0"/>
      <name val="Arial"/>
      <family val="2"/>
    </font>
    <font>
      <b/>
      <sz val="28"/>
      <color rgb="FF7030A0"/>
      <name val="Arial"/>
      <family val="2"/>
    </font>
    <font>
      <sz val="11"/>
      <color rgb="FF7030A0"/>
      <name val="Arial"/>
      <family val="2"/>
    </font>
    <font>
      <b/>
      <sz val="10"/>
      <color rgb="FF7030A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4"/>
      <color theme="0"/>
      <name val="Arial"/>
      <family val="2"/>
    </font>
    <font>
      <sz val="11"/>
      <color theme="0"/>
      <name val="Arial"/>
      <family val="2"/>
    </font>
    <font>
      <b/>
      <sz val="14"/>
      <color rgb="FF7030A0"/>
      <name val="Arial"/>
      <family val="2"/>
    </font>
    <font>
      <b/>
      <sz val="11"/>
      <color rgb="FF7030A0"/>
      <name val="Arial"/>
      <family val="2"/>
    </font>
    <font>
      <sz val="11"/>
      <color theme="0" tint="-0.1499984740745262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Arial"/>
      <family val="2"/>
    </font>
    <font>
      <sz val="14"/>
      <color theme="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z val="1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1"/>
      <name val="Calibri"/>
      <family val="2"/>
    </font>
    <font>
      <sz val="10"/>
      <color indexed="30"/>
      <name val="Arial"/>
      <family val="2"/>
    </font>
    <font>
      <sz val="10"/>
      <name val="Palatino"/>
    </font>
    <font>
      <sz val="10"/>
      <color rgb="FF0070C0"/>
      <name val="Calibri"/>
      <family val="2"/>
      <scheme val="minor"/>
    </font>
    <font>
      <b/>
      <sz val="10"/>
      <name val="Arial"/>
      <family val="2"/>
    </font>
    <font>
      <sz val="10"/>
      <name val="Times New Roman"/>
      <family val="1"/>
    </font>
    <font>
      <sz val="9"/>
      <name val="Tms Rmn"/>
    </font>
    <font>
      <b/>
      <sz val="13"/>
      <color indexed="12"/>
      <name val="Arial"/>
      <family val="2"/>
    </font>
    <font>
      <i/>
      <sz val="10"/>
      <name val="Calibri"/>
      <family val="4"/>
      <scheme val="minor"/>
    </font>
    <font>
      <b/>
      <sz val="18"/>
      <name val="Calibri"/>
      <family val="2"/>
      <scheme val="minor"/>
    </font>
    <font>
      <b/>
      <sz val="12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b/>
      <sz val="13"/>
      <name val="Arial"/>
      <family val="2"/>
    </font>
    <font>
      <sz val="11"/>
      <color theme="9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20"/>
      <color theme="2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indexed="8"/>
      <name val="Arial Mäori"/>
      <family val="2"/>
    </font>
    <font>
      <sz val="10"/>
      <color indexed="9"/>
      <name val="Arial Mäori"/>
      <family val="2"/>
    </font>
    <font>
      <sz val="10"/>
      <color indexed="20"/>
      <name val="Arial Mäori"/>
      <family val="2"/>
    </font>
    <font>
      <b/>
      <sz val="10"/>
      <color indexed="10"/>
      <name val="Arial Mäori"/>
      <family val="2"/>
    </font>
    <font>
      <b/>
      <sz val="10"/>
      <color indexed="9"/>
      <name val="Arial Mäori"/>
      <family val="2"/>
    </font>
    <font>
      <i/>
      <sz val="10"/>
      <name val="Calibri"/>
      <family val="2"/>
      <scheme val="minor"/>
    </font>
    <font>
      <b/>
      <sz val="13"/>
      <color theme="4"/>
      <name val="Calibri"/>
      <family val="2"/>
      <scheme val="minor"/>
    </font>
    <font>
      <sz val="7"/>
      <name val="Palatino"/>
      <family val="1"/>
    </font>
    <font>
      <sz val="10"/>
      <color indexed="17"/>
      <name val="Arial Mäori"/>
      <family val="2"/>
    </font>
    <font>
      <b/>
      <sz val="16"/>
      <name val="Calibri"/>
      <family val="4"/>
      <scheme val="minor"/>
    </font>
    <font>
      <i/>
      <sz val="12"/>
      <name val="Calibri"/>
      <family val="4"/>
      <scheme val="minor"/>
    </font>
    <font>
      <sz val="10"/>
      <color indexed="8"/>
      <name val="Calibri"/>
      <family val="2"/>
    </font>
    <font>
      <sz val="10"/>
      <name val="Calibri"/>
      <family val="4"/>
      <scheme val="minor"/>
    </font>
    <font>
      <b/>
      <sz val="11"/>
      <color indexed="62"/>
      <name val="Arial Mäo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indexed="10"/>
      <name val="Arial Mäori"/>
      <family val="2"/>
    </font>
    <font>
      <sz val="10"/>
      <color indexed="19"/>
      <name val="Arial Mäori"/>
      <family val="2"/>
    </font>
    <font>
      <b/>
      <sz val="10"/>
      <color indexed="8"/>
      <name val="Arial Mäori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  <scheme val="minor"/>
    </font>
    <font>
      <sz val="11"/>
      <color theme="5" tint="-0.499984740745262"/>
      <name val="Arial"/>
      <family val="2"/>
    </font>
    <font>
      <sz val="11"/>
      <color theme="4" tint="-0.249977111117893"/>
      <name val="Calibri"/>
      <family val="2"/>
      <scheme val="minor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name val="Arial"/>
      <family val="2"/>
    </font>
    <font>
      <sz val="12"/>
      <name val="Times New Roman"/>
      <family val="1"/>
    </font>
    <font>
      <sz val="9"/>
      <name val="Frutiger 45 Light"/>
      <family val="2"/>
    </font>
    <font>
      <sz val="10"/>
      <name val="Geneva"/>
    </font>
    <font>
      <sz val="10"/>
      <name val="Geneva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Weiss"/>
    </font>
    <font>
      <sz val="11"/>
      <color indexed="8"/>
      <name val="Calibri"/>
      <family val="2"/>
    </font>
    <font>
      <sz val="11"/>
      <color indexed="8"/>
      <name val="Arial Mäo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Arial Mäori"/>
      <family val="2"/>
    </font>
    <font>
      <sz val="8"/>
      <color indexed="9"/>
      <name val="Arial"/>
      <family val="2"/>
    </font>
    <font>
      <b/>
      <sz val="10"/>
      <color indexed="55"/>
      <name val="Arial"/>
      <family val="2"/>
    </font>
    <font>
      <b/>
      <sz val="10"/>
      <color indexed="9"/>
      <name val="Arial"/>
      <family val="2"/>
    </font>
    <font>
      <b/>
      <sz val="12"/>
      <color indexed="9"/>
      <name val="Arial"/>
      <family val="2"/>
    </font>
    <font>
      <sz val="10"/>
      <color indexed="8"/>
      <name val="Book Antiqua"/>
      <family val="1"/>
    </font>
    <font>
      <b/>
      <sz val="13"/>
      <color theme="4" tint="0.39991454817346722"/>
      <name val="Calibri"/>
      <family val="2"/>
      <scheme val="minor"/>
    </font>
    <font>
      <b/>
      <sz val="13"/>
      <color indexed="30"/>
      <name val="Calibri"/>
      <family val="2"/>
    </font>
    <font>
      <sz val="9"/>
      <color indexed="12"/>
      <name val="Frutiger 45 Light"/>
      <family val="2"/>
    </font>
    <font>
      <sz val="12"/>
      <color indexed="12"/>
      <name val="Times New Roman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1"/>
      <color indexed="20"/>
      <name val="Arial Mäori"/>
      <family val="2"/>
    </font>
    <font>
      <sz val="8"/>
      <color indexed="20"/>
      <name val="Arial"/>
      <family val="2"/>
    </font>
    <font>
      <sz val="12"/>
      <color indexed="8"/>
      <name val="Times New Roman"/>
      <family val="1"/>
    </font>
    <font>
      <sz val="9"/>
      <name val="Century Gothic"/>
      <family val="2"/>
    </font>
    <font>
      <b/>
      <sz val="10"/>
      <name val="MS Sans Serif"/>
      <family val="2"/>
    </font>
    <font>
      <sz val="24"/>
      <name val="Times New Roman"/>
      <family val="1"/>
    </font>
    <font>
      <b/>
      <sz val="14"/>
      <name val="Arial"/>
      <family val="2"/>
    </font>
    <font>
      <b/>
      <i/>
      <sz val="14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Calibri"/>
      <family val="2"/>
    </font>
    <font>
      <sz val="8"/>
      <name val="Palatino"/>
      <family val="1"/>
    </font>
    <font>
      <b/>
      <sz val="8"/>
      <name val="Arial"/>
      <family val="2"/>
    </font>
    <font>
      <b/>
      <sz val="11"/>
      <color indexed="9"/>
      <name val="Calibri"/>
      <family val="2"/>
    </font>
    <font>
      <b/>
      <sz val="8"/>
      <name val="Gill Sans"/>
      <family val="2"/>
    </font>
    <font>
      <sz val="10"/>
      <color indexed="8"/>
      <name val="Calibri"/>
      <family val="1"/>
    </font>
    <font>
      <sz val="10"/>
      <color indexed="8"/>
      <name val="Cambria"/>
      <family val="1"/>
    </font>
    <font>
      <sz val="8"/>
      <color indexed="72"/>
      <name val="MS Sans Serif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4"/>
    </font>
    <font>
      <sz val="10"/>
      <color indexed="24"/>
      <name val="Arial"/>
      <family val="2"/>
    </font>
    <font>
      <i/>
      <sz val="10"/>
      <name val="Calibri"/>
      <family val="2"/>
    </font>
    <font>
      <b/>
      <sz val="13"/>
      <color indexed="62"/>
      <name val="Calibri"/>
      <family val="2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sz val="10"/>
      <color theme="1"/>
      <name val="Arial Narrow"/>
      <family val="2"/>
    </font>
    <font>
      <sz val="8"/>
      <color theme="1"/>
      <name val="Calibri"/>
      <family val="2"/>
      <scheme val="minor"/>
    </font>
    <font>
      <sz val="10"/>
      <color rgb="FF0070C0"/>
      <name val="Calibri"/>
      <family val="2"/>
    </font>
    <font>
      <sz val="10"/>
      <color indexed="30"/>
      <name val="Calibri"/>
      <family val="2"/>
    </font>
    <font>
      <sz val="10"/>
      <color theme="1"/>
      <name val="Calibri"/>
      <family val="4"/>
      <scheme val="minor"/>
    </font>
    <font>
      <sz val="10"/>
      <color theme="1"/>
      <name val="Calibri"/>
      <family val="2"/>
    </font>
    <font>
      <sz val="10"/>
      <color indexed="8"/>
      <name val="Arial"/>
      <family val="1"/>
    </font>
    <font>
      <sz val="10"/>
      <name val="Helvetica"/>
      <family val="2"/>
    </font>
    <font>
      <sz val="9"/>
      <color indexed="9"/>
      <name val="Frutiger 45 Light"/>
      <family val="2"/>
    </font>
    <font>
      <sz val="10"/>
      <name val="Gill Sans"/>
      <family val="2"/>
    </font>
    <font>
      <sz val="10"/>
      <name val="Arial Narrow"/>
      <family val="2"/>
    </font>
    <font>
      <b/>
      <sz val="12"/>
      <color indexed="60"/>
      <name val="Arial Narrow"/>
      <family val="2"/>
    </font>
    <font>
      <sz val="8"/>
      <color indexed="17"/>
      <name val="Arial"/>
      <family val="2"/>
    </font>
    <font>
      <b/>
      <sz val="16"/>
      <name val="Times New Roman"/>
      <family val="1"/>
    </font>
    <font>
      <b/>
      <sz val="13"/>
      <color indexed="62"/>
      <name val="Calibri"/>
      <family val="4"/>
    </font>
    <font>
      <i/>
      <sz val="11"/>
      <color indexed="23"/>
      <name val="Calibri"/>
      <family val="2"/>
    </font>
    <font>
      <i/>
      <sz val="8"/>
      <name val="Arial"/>
      <family val="2"/>
    </font>
    <font>
      <i/>
      <sz val="8"/>
      <color indexed="8"/>
      <name val="Calibri"/>
      <family val="4"/>
    </font>
    <font>
      <sz val="10"/>
      <name val="Courier"/>
      <family val="3"/>
    </font>
    <font>
      <u/>
      <sz val="10"/>
      <color indexed="20"/>
      <name val="Cambria"/>
      <family val="1"/>
    </font>
    <font>
      <sz val="8"/>
      <color indexed="10"/>
      <name val="Arial"/>
      <family val="2"/>
    </font>
    <font>
      <sz val="6"/>
      <color indexed="23"/>
      <name val="Helvetica-Black"/>
    </font>
    <font>
      <sz val="9.5"/>
      <color indexed="23"/>
      <name val="Helvetica-Black"/>
    </font>
    <font>
      <i/>
      <sz val="8"/>
      <name val="Calibri"/>
      <family val="2"/>
      <scheme val="minor"/>
    </font>
    <font>
      <i/>
      <sz val="8"/>
      <name val="Calibri"/>
      <family val="2"/>
    </font>
    <font>
      <sz val="10"/>
      <name val="CG Times (E1)"/>
    </font>
    <font>
      <sz val="6"/>
      <name val="CG Times (E1)"/>
    </font>
    <font>
      <sz val="11"/>
      <color indexed="17"/>
      <name val="Calibri"/>
      <family val="2"/>
    </font>
    <font>
      <b/>
      <sz val="20"/>
      <name val="Times New Roman"/>
      <family val="1"/>
    </font>
    <font>
      <b/>
      <sz val="12"/>
      <color indexed="63"/>
      <name val="Arial"/>
      <family val="2"/>
    </font>
    <font>
      <b/>
      <sz val="10"/>
      <color indexed="63"/>
      <name val="Arial"/>
      <family val="2"/>
    </font>
    <font>
      <b/>
      <sz val="8"/>
      <color indexed="63"/>
      <name val="Arial"/>
      <family val="2"/>
    </font>
    <font>
      <sz val="6"/>
      <color indexed="16"/>
      <name val="Palatino"/>
      <family val="1"/>
    </font>
    <font>
      <b/>
      <sz val="16"/>
      <name val="Calibri"/>
      <family val="4"/>
    </font>
    <font>
      <i/>
      <sz val="12"/>
      <name val="Calibri"/>
      <family val="4"/>
    </font>
    <font>
      <sz val="6"/>
      <name val="Palatino"/>
      <family val="1"/>
    </font>
    <font>
      <sz val="10"/>
      <name val="Calibri"/>
      <family val="4"/>
    </font>
    <font>
      <b/>
      <sz val="12"/>
      <color indexed="8"/>
      <name val="Cambria"/>
      <family val="1"/>
    </font>
    <font>
      <b/>
      <sz val="15"/>
      <color indexed="56"/>
      <name val="Calibri"/>
      <family val="2"/>
    </font>
    <font>
      <b/>
      <sz val="12"/>
      <color theme="1"/>
      <name val="Calibri"/>
      <family val="2"/>
    </font>
    <font>
      <b/>
      <sz val="12"/>
      <color indexed="8"/>
      <name val="Calibri"/>
      <family val="2"/>
    </font>
    <font>
      <sz val="10"/>
      <name val="Helvetica-Black"/>
    </font>
    <font>
      <sz val="28"/>
      <name val="Helvetica-Black"/>
    </font>
    <font>
      <b/>
      <sz val="11"/>
      <color indexed="9"/>
      <name val="Arial"/>
      <family val="2"/>
    </font>
    <font>
      <b/>
      <sz val="12"/>
      <color indexed="8"/>
      <name val="Calibri"/>
      <family val="1"/>
    </font>
    <font>
      <b/>
      <sz val="13"/>
      <color indexed="56"/>
      <name val="Calibri"/>
      <family val="2"/>
    </font>
    <font>
      <b/>
      <sz val="11"/>
      <color indexed="8"/>
      <name val="Cambria"/>
      <family val="1"/>
    </font>
    <font>
      <sz val="10"/>
      <name val="Palatino"/>
      <family val="1"/>
    </font>
    <font>
      <sz val="18"/>
      <name val="Palatino"/>
      <family val="1"/>
    </font>
    <font>
      <b/>
      <sz val="10"/>
      <color indexed="8"/>
      <name val="Cambria"/>
      <family val="1"/>
    </font>
    <font>
      <b/>
      <sz val="11"/>
      <color indexed="56"/>
      <name val="Calibri"/>
      <family val="2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i/>
      <sz val="14"/>
      <name val="Palatino"/>
      <family val="1"/>
    </font>
    <font>
      <b/>
      <sz val="14"/>
      <name val="Calibri"/>
      <family val="2"/>
      <scheme val="minor"/>
    </font>
    <font>
      <b/>
      <sz val="14"/>
      <name val="Calibri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0"/>
      <name val="Calibri"/>
      <family val="2"/>
    </font>
    <font>
      <u/>
      <sz val="8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Arial"/>
      <family val="2"/>
    </font>
    <font>
      <u/>
      <sz val="10"/>
      <color indexed="62"/>
      <name val="Cambria"/>
      <family val="1"/>
    </font>
    <font>
      <u/>
      <sz val="8"/>
      <color indexed="12"/>
      <name val="MS Sans Serif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Gill Sans"/>
      <family val="2"/>
    </font>
    <font>
      <sz val="11"/>
      <color indexed="62"/>
      <name val="Calibri"/>
      <family val="2"/>
    </font>
    <font>
      <b/>
      <sz val="10"/>
      <color indexed="37"/>
      <name val="Arial MT"/>
    </font>
    <font>
      <b/>
      <sz val="13"/>
      <color indexed="8"/>
      <name val="Cambria"/>
      <family val="1"/>
    </font>
    <font>
      <b/>
      <sz val="10"/>
      <color indexed="8"/>
      <name val="Calibri"/>
      <family val="4"/>
    </font>
    <font>
      <sz val="11"/>
      <color indexed="52"/>
      <name val="Calibri"/>
      <family val="2"/>
    </font>
    <font>
      <sz val="10"/>
      <color indexed="18"/>
      <name val="Arial Narrow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8"/>
      <color indexed="8"/>
      <name val="Calibri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</fonts>
  <fills count="104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D4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5D268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EF6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8ED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CFFCC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fgColor indexed="26"/>
        <bgColor indexed="26"/>
      </patternFill>
    </fill>
    <fill>
      <patternFill patternType="solid">
        <fgColor indexed="27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bgColor indexed="9"/>
      </patternFill>
    </fill>
    <fill>
      <patternFill patternType="lightUp">
        <fgColor indexed="14"/>
        <bgColor indexed="45"/>
      </patternFill>
    </fill>
    <fill>
      <patternFill patternType="solid">
        <fgColor indexed="48"/>
      </patternFill>
    </fill>
    <fill>
      <patternFill patternType="lightDown">
        <fgColor indexed="23"/>
      </patternFill>
    </fill>
    <fill>
      <patternFill patternType="solid">
        <fgColor indexed="63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b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4"/>
        <bgColor indexed="64"/>
      </patternFill>
    </fill>
    <fill>
      <patternFill patternType="gray0625">
        <fgColor indexed="13"/>
        <bgColor indexed="13"/>
      </patternFill>
    </fill>
    <fill>
      <patternFill patternType="solid">
        <fgColor indexed="47"/>
        <bgColor indexed="64"/>
      </patternFill>
    </fill>
    <fill>
      <patternFill patternType="gray0625">
        <fgColor indexed="26"/>
        <bgColor indexed="43"/>
      </patternFill>
    </fill>
    <fill>
      <patternFill patternType="gray0625">
        <fgColor indexed="11"/>
      </patternFill>
    </fill>
    <fill>
      <patternFill patternType="solid">
        <fgColor indexed="34"/>
        <bgColor indexed="9"/>
      </patternFill>
    </fill>
    <fill>
      <patternFill patternType="gray125">
        <fgColor indexed="11"/>
      </patternFill>
    </fill>
    <fill>
      <patternFill patternType="solid">
        <fgColor indexed="32"/>
        <bgColor indexed="64"/>
      </patternFill>
    </fill>
  </fills>
  <borders count="12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rgb="FF7030A0"/>
      </left>
      <right style="hair">
        <color rgb="FF7030A0"/>
      </right>
      <top style="hair">
        <color rgb="FF7030A0"/>
      </top>
      <bottom style="hair">
        <color rgb="FF7030A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/>
      <right/>
      <top/>
      <bottom style="medium">
        <color rgb="FFCCC0DA"/>
      </bottom>
      <diagonal/>
    </border>
    <border>
      <left/>
      <right/>
      <top style="medium">
        <color rgb="FFCCC0DA"/>
      </top>
      <bottom style="medium">
        <color rgb="FFCCC0DA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7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37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44"/>
      </bottom>
      <diagonal/>
    </border>
    <border>
      <left style="thin">
        <color indexed="41"/>
      </left>
      <right style="thin">
        <color indexed="9"/>
      </right>
      <top style="thin">
        <color indexed="41"/>
      </top>
      <bottom style="thin">
        <color indexed="8"/>
      </bottom>
      <diagonal/>
    </border>
    <border>
      <left/>
      <right/>
      <top/>
      <bottom style="medium">
        <color indexed="2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/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/>
      <bottom style="dotted">
        <color indexed="64"/>
      </bottom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30"/>
      </bottom>
      <diagonal/>
    </border>
    <border>
      <left style="hair">
        <color indexed="62"/>
      </left>
      <right style="hair">
        <color indexed="62"/>
      </right>
      <top style="hair">
        <color indexed="62"/>
      </top>
      <bottom style="hair">
        <color indexed="62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1"/>
      </left>
      <right style="thin">
        <color indexed="9"/>
      </right>
      <top style="thin">
        <color indexed="4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1"/>
      </left>
      <right style="thin">
        <color indexed="9"/>
      </right>
      <top style="thin">
        <color indexed="4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36"/>
      </left>
      <right style="thin">
        <color indexed="36"/>
      </right>
      <top style="thin">
        <color indexed="36"/>
      </top>
      <bottom style="thin">
        <color indexed="36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809">
    <xf numFmtId="0" fontId="0" fillId="0" borderId="0"/>
    <xf numFmtId="43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3" fillId="0" borderId="0"/>
    <xf numFmtId="9" fontId="1" fillId="0" borderId="0" applyFont="0" applyFill="0" applyBorder="0" applyAlignment="0" applyProtection="0"/>
    <xf numFmtId="0" fontId="36" fillId="0" borderId="0"/>
    <xf numFmtId="9" fontId="13" fillId="0" borderId="0" applyFill="0" applyBorder="0" applyAlignment="0" applyProtection="0"/>
    <xf numFmtId="0" fontId="32" fillId="0" borderId="0"/>
    <xf numFmtId="170" fontId="30" fillId="0" borderId="0" applyFont="0" applyFill="0" applyBorder="0" applyAlignment="0" applyProtection="0"/>
    <xf numFmtId="171" fontId="13" fillId="0" borderId="5" applyFont="0" applyFill="0" applyBorder="0" applyAlignment="0" applyProtection="0">
      <alignment horizontal="left"/>
      <protection locked="0"/>
    </xf>
    <xf numFmtId="171" fontId="37" fillId="0" borderId="0" applyFont="0" applyFill="0" applyBorder="0" applyAlignment="0" applyProtection="0">
      <protection locked="0"/>
    </xf>
    <xf numFmtId="172" fontId="38" fillId="0" borderId="5">
      <alignment horizontal="left"/>
      <protection locked="0"/>
    </xf>
    <xf numFmtId="172" fontId="37" fillId="0" borderId="0" applyFont="0" applyFill="0" applyBorder="0" applyAlignment="0" applyProtection="0">
      <protection locked="0"/>
    </xf>
    <xf numFmtId="173" fontId="13" fillId="16" borderId="5" applyFont="0" applyFill="0" applyBorder="0" applyAlignment="0">
      <alignment horizontal="left"/>
    </xf>
    <xf numFmtId="173" fontId="37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39" fillId="0" borderId="0" applyFont="0" applyFill="0" applyBorder="0" applyAlignment="0" applyProtection="0"/>
    <xf numFmtId="49" fontId="38" fillId="0" borderId="5">
      <alignment horizontal="left" vertical="top" wrapText="1"/>
      <protection locked="0"/>
    </xf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40" fillId="0" borderId="5">
      <protection locked="0"/>
    </xf>
    <xf numFmtId="0" fontId="13" fillId="16" borderId="0"/>
    <xf numFmtId="174" fontId="13" fillId="0" borderId="5" applyFont="0" applyFill="0" applyBorder="0" applyAlignment="0" applyProtection="0">
      <alignment horizontal="left"/>
      <protection locked="0"/>
    </xf>
    <xf numFmtId="175" fontId="41" fillId="16" borderId="0" applyFont="0" applyFill="0" applyBorder="0" applyAlignment="0" applyProtection="0">
      <alignment horizontal="center" wrapText="1"/>
    </xf>
    <xf numFmtId="175" fontId="37" fillId="0" borderId="0" applyFont="0" applyFill="0" applyBorder="0" applyAlignment="0" applyProtection="0">
      <alignment wrapText="1"/>
    </xf>
    <xf numFmtId="176" fontId="38" fillId="0" borderId="5" applyFont="0" applyFill="0" applyBorder="0" applyAlignment="0">
      <alignment horizontal="left"/>
      <protection locked="0"/>
    </xf>
    <xf numFmtId="177" fontId="42" fillId="0" borderId="0">
      <alignment horizontal="left"/>
    </xf>
    <xf numFmtId="166" fontId="43" fillId="0" borderId="0"/>
    <xf numFmtId="0" fontId="44" fillId="17" borderId="5" applyFill="0">
      <alignment horizontal="center"/>
    </xf>
    <xf numFmtId="174" fontId="44" fillId="17" borderId="5" applyFill="0">
      <alignment horizontal="center" vertical="center"/>
    </xf>
    <xf numFmtId="49" fontId="45" fillId="0" borderId="0" applyFill="0" applyProtection="0">
      <alignment horizontal="left" indent="1"/>
    </xf>
    <xf numFmtId="49" fontId="46" fillId="0" borderId="0" applyFill="0" applyAlignment="0"/>
    <xf numFmtId="0" fontId="47" fillId="17" borderId="0" applyNumberFormat="0" applyFill="0" applyAlignment="0"/>
    <xf numFmtId="49" fontId="48" fillId="0" borderId="0" applyFill="0" applyAlignment="0"/>
    <xf numFmtId="178" fontId="13" fillId="16" borderId="3" applyNumberFormat="0">
      <alignment horizontal="left"/>
    </xf>
    <xf numFmtId="0" fontId="49" fillId="18" borderId="3" applyNumberFormat="0" applyFont="0" applyAlignment="0"/>
    <xf numFmtId="0" fontId="50" fillId="19" borderId="22" applyNumberFormat="0" applyFill="0" applyAlignment="0">
      <protection locked="0"/>
    </xf>
    <xf numFmtId="0" fontId="51" fillId="7" borderId="22" applyNumberFormat="0" applyFill="0">
      <alignment horizontal="centerContinuous" wrapText="1"/>
    </xf>
    <xf numFmtId="49" fontId="52" fillId="17" borderId="0" applyFill="0" applyBorder="0">
      <alignment horizontal="right" indent="1"/>
    </xf>
    <xf numFmtId="49" fontId="41" fillId="16" borderId="0" applyFill="0" applyBorder="0">
      <alignment horizontal="center" wrapText="1"/>
    </xf>
    <xf numFmtId="0" fontId="41" fillId="16" borderId="0" applyFill="0" applyBorder="0">
      <alignment horizontal="centerContinuous" wrapText="1"/>
    </xf>
    <xf numFmtId="0" fontId="41" fillId="16" borderId="0" applyFill="0" applyBorder="0">
      <alignment horizontal="center" wrapText="1"/>
    </xf>
    <xf numFmtId="49" fontId="13" fillId="16" borderId="0" applyFill="0" applyBorder="0">
      <alignment horizontal="left" indent="1"/>
    </xf>
    <xf numFmtId="49" fontId="13" fillId="16" borderId="0" applyFill="0" applyBorder="0">
      <alignment horizontal="left" wrapText="1" indent="2"/>
    </xf>
    <xf numFmtId="178" fontId="13" fillId="16" borderId="5" applyNumberFormat="0">
      <alignment horizontal="left"/>
    </xf>
    <xf numFmtId="179" fontId="53" fillId="19" borderId="22" applyNumberFormat="0" applyFill="0" applyAlignment="0"/>
    <xf numFmtId="180" fontId="54" fillId="0" borderId="0"/>
    <xf numFmtId="0" fontId="13" fillId="0" borderId="0">
      <alignment vertical="center"/>
    </xf>
    <xf numFmtId="0" fontId="13" fillId="0" borderId="0"/>
    <xf numFmtId="0" fontId="39" fillId="0" borderId="0"/>
    <xf numFmtId="0" fontId="4" fillId="0" borderId="0"/>
    <xf numFmtId="0" fontId="13" fillId="0" borderId="0"/>
    <xf numFmtId="0" fontId="1" fillId="20" borderId="22" applyNumberFormat="0" applyFill="0" applyAlignment="0"/>
    <xf numFmtId="49" fontId="55" fillId="16" borderId="23">
      <alignment horizontal="right" indent="2"/>
    </xf>
    <xf numFmtId="179" fontId="38" fillId="0" borderId="5" applyFont="0" applyFill="0" applyBorder="0" applyAlignment="0" applyProtection="0">
      <alignment horizontal="left"/>
      <protection locked="0"/>
    </xf>
    <xf numFmtId="181" fontId="38" fillId="0" borderId="5" applyFont="0" applyFill="0" applyBorder="0" applyAlignment="0" applyProtection="0">
      <alignment horizontal="left"/>
      <protection locked="0"/>
    </xf>
    <xf numFmtId="182" fontId="30" fillId="0" borderId="0" applyFont="0" applyFill="0" applyBorder="0" applyAlignment="0" applyProtection="0">
      <alignment horizontal="center" vertical="top" wrapText="1"/>
    </xf>
    <xf numFmtId="183" fontId="38" fillId="0" borderId="5" applyFont="0" applyFill="0" applyBorder="0" applyAlignment="0" applyProtection="0">
      <alignment horizontal="left"/>
      <protection locked="0"/>
    </xf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41" fontId="1" fillId="20" borderId="24" applyNumberFormat="0" applyFont="0" applyFill="0" applyAlignment="0" applyProtection="0"/>
    <xf numFmtId="0" fontId="13" fillId="16" borderId="25" applyNumberFormat="0">
      <alignment horizontal="left"/>
    </xf>
    <xf numFmtId="184" fontId="38" fillId="0" borderId="5" applyFont="0" applyFill="0" applyBorder="0" applyAlignment="0" applyProtection="0">
      <alignment horizontal="left"/>
      <protection locked="0"/>
    </xf>
    <xf numFmtId="185" fontId="38" fillId="0" borderId="5">
      <alignment horizontal="left"/>
      <protection locked="0"/>
    </xf>
    <xf numFmtId="186" fontId="13" fillId="0" borderId="5" applyFont="0" applyFill="0" applyBorder="0" applyAlignment="0" applyProtection="0">
      <alignment horizontal="left"/>
      <protection locked="0"/>
    </xf>
    <xf numFmtId="49" fontId="56" fillId="0" borderId="0" applyFill="0" applyAlignment="0"/>
    <xf numFmtId="0" fontId="13" fillId="17" borderId="0"/>
    <xf numFmtId="187" fontId="38" fillId="0" borderId="5" applyFont="0" applyFill="0" applyBorder="0" applyAlignment="0" applyProtection="0">
      <alignment horizontal="left"/>
      <protection locked="0"/>
    </xf>
    <xf numFmtId="188" fontId="37" fillId="0" borderId="0" applyFont="0" applyFill="0" applyBorder="0" applyAlignment="0" applyProtection="0">
      <alignment horizontal="left"/>
      <protection locked="0"/>
    </xf>
    <xf numFmtId="0" fontId="38" fillId="0" borderId="5" applyNumberFormat="0">
      <alignment horizontal="left"/>
      <protection locked="0"/>
    </xf>
    <xf numFmtId="9" fontId="13" fillId="0" borderId="0" applyFill="0" applyBorder="0" applyAlignment="0" applyProtection="0"/>
    <xf numFmtId="0" fontId="32" fillId="0" borderId="0"/>
    <xf numFmtId="0" fontId="1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8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8" fillId="25" borderId="0" applyNumberFormat="0" applyBorder="0" applyAlignment="0" applyProtection="0"/>
    <xf numFmtId="0" fontId="58" fillId="23" borderId="0" applyNumberFormat="0" applyBorder="0" applyAlignment="0" applyProtection="0"/>
    <xf numFmtId="0" fontId="58" fillId="25" borderId="0" applyNumberFormat="0" applyBorder="0" applyAlignment="0" applyProtection="0"/>
    <xf numFmtId="0" fontId="58" fillId="22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25" borderId="0" applyNumberFormat="0" applyBorder="0" applyAlignment="0" applyProtection="0"/>
    <xf numFmtId="0" fontId="58" fillId="23" borderId="0" applyNumberFormat="0" applyBorder="0" applyAlignment="0" applyProtection="0"/>
    <xf numFmtId="0" fontId="59" fillId="25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27" borderId="0" applyNumberFormat="0" applyBorder="0" applyAlignment="0" applyProtection="0"/>
    <xf numFmtId="0" fontId="59" fillId="25" borderId="0" applyNumberFormat="0" applyBorder="0" applyAlignment="0" applyProtection="0"/>
    <xf numFmtId="0" fontId="59" fillId="22" borderId="0" applyNumberFormat="0" applyBorder="0" applyAlignment="0" applyProtection="0"/>
    <xf numFmtId="0" fontId="59" fillId="30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60" fillId="34" borderId="0" applyNumberFormat="0" applyBorder="0" applyAlignment="0" applyProtection="0"/>
    <xf numFmtId="0" fontId="61" fillId="35" borderId="26" applyNumberFormat="0" applyAlignment="0" applyProtection="0"/>
    <xf numFmtId="0" fontId="62" fillId="36" borderId="27" applyNumberFormat="0" applyAlignment="0" applyProtection="0"/>
    <xf numFmtId="43" fontId="1" fillId="0" borderId="0" applyFont="0" applyFill="0" applyBorder="0" applyAlignment="0" applyProtection="0"/>
    <xf numFmtId="189" fontId="49" fillId="18" borderId="0" applyFont="0" applyBorder="0" applyProtection="0">
      <alignment horizontal="right"/>
    </xf>
    <xf numFmtId="0" fontId="63" fillId="18" borderId="0" applyBorder="0"/>
    <xf numFmtId="0" fontId="64" fillId="37" borderId="5">
      <alignment horizontal="center"/>
    </xf>
    <xf numFmtId="44" fontId="1" fillId="0" borderId="0" applyFont="0" applyFill="0" applyBorder="0" applyAlignment="0" applyProtection="0"/>
    <xf numFmtId="164" fontId="64" fillId="37" borderId="5">
      <alignment horizontal="center" vertical="center"/>
    </xf>
    <xf numFmtId="0" fontId="65" fillId="0" borderId="0" applyFill="0" applyBorder="0" applyProtection="0">
      <alignment horizontal="left"/>
    </xf>
    <xf numFmtId="0" fontId="66" fillId="25" borderId="0" applyNumberFormat="0" applyBorder="0" applyAlignment="0" applyProtection="0"/>
    <xf numFmtId="0" fontId="67" fillId="37" borderId="28" applyBorder="0"/>
    <xf numFmtId="0" fontId="68" fillId="37" borderId="0" applyNumberFormat="0" applyBorder="0">
      <alignment horizontal="right"/>
    </xf>
    <xf numFmtId="0" fontId="69" fillId="37" borderId="0" applyFont="0" applyAlignment="0"/>
    <xf numFmtId="0" fontId="70" fillId="37" borderId="0" applyBorder="0">
      <alignment vertical="top" wrapText="1"/>
    </xf>
    <xf numFmtId="0" fontId="63" fillId="37" borderId="0" applyAlignment="0">
      <alignment horizontal="center"/>
    </xf>
    <xf numFmtId="0" fontId="71" fillId="0" borderId="29" applyNumberFormat="0" applyFill="0" applyAlignment="0" applyProtection="0"/>
    <xf numFmtId="0" fontId="71" fillId="0" borderId="0" applyNumberFormat="0" applyFill="0" applyBorder="0" applyAlignment="0" applyProtection="0"/>
    <xf numFmtId="190" fontId="72" fillId="0" borderId="0">
      <alignment horizontal="left"/>
    </xf>
    <xf numFmtId="0" fontId="73" fillId="0" borderId="0"/>
    <xf numFmtId="0" fontId="74" fillId="18" borderId="0" applyBorder="0">
      <alignment horizontal="left"/>
    </xf>
    <xf numFmtId="0" fontId="74" fillId="18" borderId="0" applyBorder="0">
      <alignment horizontal="center" wrapText="1"/>
    </xf>
    <xf numFmtId="0" fontId="75" fillId="0" borderId="30" applyNumberFormat="0" applyFill="0" applyAlignment="0" applyProtection="0"/>
    <xf numFmtId="0" fontId="76" fillId="26" borderId="0" applyNumberFormat="0" applyBorder="0" applyAlignment="0" applyProtection="0"/>
    <xf numFmtId="0" fontId="13" fillId="23" borderId="31" applyNumberFormat="0" applyFont="0" applyAlignment="0" applyProtection="0"/>
    <xf numFmtId="0" fontId="13" fillId="23" borderId="31" applyNumberFormat="0" applyFont="0" applyAlignment="0" applyProtection="0"/>
    <xf numFmtId="0" fontId="63" fillId="18" borderId="0" applyNumberFormat="0" applyBorder="0" applyProtection="0">
      <alignment horizontal="right"/>
    </xf>
    <xf numFmtId="0" fontId="63" fillId="18" borderId="32">
      <alignment horizontal="right"/>
    </xf>
    <xf numFmtId="0" fontId="77" fillId="0" borderId="33" applyNumberFormat="0" applyFill="0" applyAlignment="0" applyProtection="0"/>
    <xf numFmtId="0" fontId="75" fillId="0" borderId="0" applyNumberFormat="0" applyFill="0" applyBorder="0" applyAlignment="0" applyProtection="0"/>
    <xf numFmtId="0" fontId="63" fillId="18" borderId="0" applyBorder="0">
      <alignment horizontal="center" wrapText="1"/>
    </xf>
    <xf numFmtId="171" fontId="13" fillId="0" borderId="34" applyFont="0" applyFill="0" applyBorder="0" applyAlignment="0" applyProtection="0">
      <alignment horizontal="left"/>
      <protection locked="0"/>
    </xf>
    <xf numFmtId="172" fontId="38" fillId="0" borderId="34">
      <alignment horizontal="left"/>
      <protection locked="0"/>
    </xf>
    <xf numFmtId="173" fontId="13" fillId="16" borderId="34" applyFont="0" applyFill="0" applyBorder="0" applyAlignment="0">
      <alignment horizontal="left"/>
    </xf>
    <xf numFmtId="49" fontId="38" fillId="0" borderId="34">
      <alignment horizontal="left" vertical="top" wrapText="1"/>
      <protection locked="0"/>
    </xf>
    <xf numFmtId="0" fontId="40" fillId="0" borderId="34">
      <protection locked="0"/>
    </xf>
    <xf numFmtId="174" fontId="13" fillId="0" borderId="34" applyFont="0" applyFill="0" applyBorder="0" applyAlignment="0" applyProtection="0">
      <alignment horizontal="left"/>
      <protection locked="0"/>
    </xf>
    <xf numFmtId="176" fontId="38" fillId="0" borderId="34" applyFont="0" applyFill="0" applyBorder="0" applyAlignment="0">
      <alignment horizontal="left"/>
      <protection locked="0"/>
    </xf>
    <xf numFmtId="0" fontId="44" fillId="17" borderId="34" applyFill="0">
      <alignment horizontal="center"/>
    </xf>
    <xf numFmtId="174" fontId="44" fillId="17" borderId="34" applyFill="0">
      <alignment horizontal="center" vertical="center"/>
    </xf>
    <xf numFmtId="178" fontId="13" fillId="16" borderId="34" applyNumberFormat="0">
      <alignment horizontal="left"/>
    </xf>
    <xf numFmtId="179" fontId="38" fillId="0" borderId="34" applyFont="0" applyFill="0" applyBorder="0" applyAlignment="0" applyProtection="0">
      <alignment horizontal="left"/>
      <protection locked="0"/>
    </xf>
    <xf numFmtId="181" fontId="38" fillId="0" borderId="34" applyFont="0" applyFill="0" applyBorder="0" applyAlignment="0" applyProtection="0">
      <alignment horizontal="left"/>
      <protection locked="0"/>
    </xf>
    <xf numFmtId="183" fontId="38" fillId="0" borderId="34" applyFont="0" applyFill="0" applyBorder="0" applyAlignment="0" applyProtection="0">
      <alignment horizontal="left"/>
      <protection locked="0"/>
    </xf>
    <xf numFmtId="184" fontId="38" fillId="0" borderId="34" applyFont="0" applyFill="0" applyBorder="0" applyAlignment="0" applyProtection="0">
      <alignment horizontal="left"/>
      <protection locked="0"/>
    </xf>
    <xf numFmtId="185" fontId="38" fillId="0" borderId="34">
      <alignment horizontal="left"/>
      <protection locked="0"/>
    </xf>
    <xf numFmtId="186" fontId="13" fillId="0" borderId="34" applyFont="0" applyFill="0" applyBorder="0" applyAlignment="0" applyProtection="0">
      <alignment horizontal="left"/>
      <protection locked="0"/>
    </xf>
    <xf numFmtId="187" fontId="38" fillId="0" borderId="34" applyFont="0" applyFill="0" applyBorder="0" applyAlignment="0" applyProtection="0">
      <alignment horizontal="left"/>
      <protection locked="0"/>
    </xf>
    <xf numFmtId="0" fontId="38" fillId="0" borderId="34" applyNumberFormat="0">
      <alignment horizontal="left"/>
      <protection locked="0"/>
    </xf>
    <xf numFmtId="0" fontId="64" fillId="37" borderId="34">
      <alignment horizontal="center"/>
    </xf>
    <xf numFmtId="164" fontId="64" fillId="37" borderId="34">
      <alignment horizontal="center" vertical="center"/>
    </xf>
    <xf numFmtId="174" fontId="13" fillId="0" borderId="34" applyFont="0" applyFill="0" applyBorder="0" applyAlignment="0" applyProtection="0">
      <alignment horizontal="left"/>
      <protection locked="0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38" fillId="0" borderId="96" applyFont="0" applyFill="0" applyBorder="0" applyAlignment="0" applyProtection="0">
      <alignment horizontal="left"/>
      <protection locked="0"/>
    </xf>
    <xf numFmtId="173" fontId="13" fillId="16" borderId="96" applyFont="0" applyFill="0" applyBorder="0" applyAlignment="0">
      <alignment horizontal="left"/>
    </xf>
    <xf numFmtId="174" fontId="44" fillId="17" borderId="96" applyFill="0">
      <alignment horizontal="center" vertical="center"/>
    </xf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4" fillId="17" borderId="96" applyFill="0">
      <alignment horizontal="center"/>
    </xf>
    <xf numFmtId="176" fontId="38" fillId="0" borderId="96" applyFont="0" applyFill="0" applyBorder="0" applyAlignment="0">
      <alignment horizontal="left"/>
      <protection locked="0"/>
    </xf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187" fontId="38" fillId="0" borderId="96" applyFont="0" applyFill="0" applyBorder="0" applyAlignment="0" applyProtection="0">
      <alignment horizontal="left"/>
      <protection locked="0"/>
    </xf>
    <xf numFmtId="185" fontId="38" fillId="0" borderId="96">
      <alignment horizontal="left"/>
      <protection locked="0"/>
    </xf>
    <xf numFmtId="178" fontId="13" fillId="16" borderId="96" applyNumberFormat="0">
      <alignment horizontal="left"/>
    </xf>
    <xf numFmtId="49" fontId="38" fillId="0" borderId="96">
      <alignment horizontal="left" vertical="top" wrapText="1"/>
      <protection locked="0"/>
    </xf>
    <xf numFmtId="172" fontId="38" fillId="0" borderId="96">
      <alignment horizontal="left"/>
      <protection locked="0"/>
    </xf>
    <xf numFmtId="171" fontId="13" fillId="0" borderId="96" applyFont="0" applyFill="0" applyBorder="0" applyAlignment="0" applyProtection="0">
      <alignment horizontal="left"/>
      <protection locked="0"/>
    </xf>
    <xf numFmtId="0" fontId="40" fillId="0" borderId="96">
      <protection locked="0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4" fontId="13" fillId="0" borderId="54" applyFill="0"/>
    <xf numFmtId="186" fontId="13" fillId="0" borderId="0"/>
    <xf numFmtId="195" fontId="13" fillId="0" borderId="0" applyFont="0" applyFill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 applyFont="0" applyFill="0" applyBorder="0" applyAlignment="0" applyProtection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193" fontId="13" fillId="0" borderId="0" applyNumberFormat="0" applyFont="0" applyBorder="0" applyAlignment="0" applyProtection="0"/>
    <xf numFmtId="193" fontId="13" fillId="0" borderId="0" applyNumberFormat="0" applyFont="0" applyBorder="0" applyAlignment="0" applyProtection="0"/>
    <xf numFmtId="186" fontId="13" fillId="0" borderId="0"/>
    <xf numFmtId="3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38" fontId="13" fillId="0" borderId="0"/>
    <xf numFmtId="38" fontId="13" fillId="0" borderId="0"/>
    <xf numFmtId="197" fontId="13" fillId="0" borderId="55" applyFont="0" applyFill="0" applyBorder="0" applyAlignment="0" applyProtection="0"/>
    <xf numFmtId="197" fontId="13" fillId="0" borderId="55" applyFont="0" applyFill="0" applyBorder="0" applyAlignment="0" applyProtection="0"/>
    <xf numFmtId="198" fontId="13" fillId="0" borderId="55" applyFont="0" applyFill="0" applyBorder="0" applyAlignment="0" applyProtection="0"/>
    <xf numFmtId="198" fontId="13" fillId="0" borderId="55" applyFont="0" applyFill="0" applyBorder="0" applyAlignment="0" applyProtection="0"/>
    <xf numFmtId="186" fontId="13" fillId="0" borderId="0"/>
    <xf numFmtId="186" fontId="13" fillId="0" borderId="0"/>
    <xf numFmtId="199" fontId="13" fillId="0" borderId="0" applyProtection="0"/>
    <xf numFmtId="9" fontId="13" fillId="0" borderId="0"/>
    <xf numFmtId="9" fontId="13" fillId="0" borderId="0"/>
    <xf numFmtId="200" fontId="13" fillId="0" borderId="0" applyBorder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NumberFormat="0" applyFont="0" applyFill="0" applyBorder="0" applyAlignment="0" applyProtection="0"/>
    <xf numFmtId="194" fontId="92" fillId="0" borderId="2" applyFont="0" applyFill="0" applyBorder="0" applyAlignment="0" applyProtection="0"/>
    <xf numFmtId="201" fontId="42" fillId="0" borderId="0" applyFont="0" applyFill="0" applyBorder="0" applyAlignment="0" applyProtection="0"/>
    <xf numFmtId="194" fontId="13" fillId="0" borderId="54" applyFill="0"/>
    <xf numFmtId="186" fontId="13" fillId="0" borderId="0"/>
    <xf numFmtId="186" fontId="13" fillId="0" borderId="0"/>
    <xf numFmtId="186" fontId="13" fillId="0" borderId="0"/>
    <xf numFmtId="202" fontId="13" fillId="0" borderId="0" applyFont="0" applyFill="0" applyBorder="0" applyAlignment="0" applyProtection="0"/>
    <xf numFmtId="203" fontId="13" fillId="0" borderId="0" applyFont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/>
    <xf numFmtId="186" fontId="13" fillId="0" borderId="0"/>
    <xf numFmtId="186" fontId="13" fillId="0" borderId="0">
      <alignment vertical="top"/>
    </xf>
    <xf numFmtId="186" fontId="13" fillId="0" borderId="0">
      <alignment vertical="top"/>
    </xf>
    <xf numFmtId="186" fontId="13" fillId="0" borderId="0">
      <alignment vertical="top"/>
    </xf>
    <xf numFmtId="186" fontId="13" fillId="0" borderId="0">
      <alignment vertical="top"/>
    </xf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37" fontId="13" fillId="0" borderId="0" applyFont="0" applyFill="0" applyBorder="0" applyAlignment="0" applyProtection="0"/>
    <xf numFmtId="37" fontId="13" fillId="0" borderId="0" applyFont="0" applyFill="0" applyBorder="0" applyAlignment="0" applyProtection="0"/>
    <xf numFmtId="37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186" fontId="55" fillId="0" borderId="0" applyFill="0" applyBorder="0"/>
    <xf numFmtId="204" fontId="93" fillId="0" borderId="0"/>
    <xf numFmtId="204" fontId="1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93" fillId="0" borderId="0"/>
    <xf numFmtId="204" fontId="13" fillId="0" borderId="0"/>
    <xf numFmtId="204" fontId="13" fillId="0" borderId="0"/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5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205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94" fillId="0" borderId="0"/>
    <xf numFmtId="186" fontId="95" fillId="0" borderId="0"/>
    <xf numFmtId="186" fontId="95" fillId="0" borderId="0"/>
    <xf numFmtId="186" fontId="13" fillId="0" borderId="0"/>
    <xf numFmtId="186" fontId="13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94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206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207" fontId="13" fillId="0" borderId="0" applyFont="0" applyFill="0" applyBorder="0" applyAlignment="0" applyProtection="0"/>
    <xf numFmtId="20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39" fontId="13" fillId="0" borderId="0" applyFont="0" applyFill="0" applyBorder="0" applyAlignment="0" applyProtection="0"/>
    <xf numFmtId="208" fontId="13" fillId="0" borderId="0" applyFont="0" applyFill="0" applyBorder="0" applyAlignment="0" applyProtection="0"/>
    <xf numFmtId="39" fontId="13" fillId="0" borderId="0" applyFont="0" applyFill="0" applyBorder="0" applyAlignment="0" applyProtection="0"/>
    <xf numFmtId="1" fontId="13" fillId="56" borderId="0" applyFont="0" applyBorder="0" applyAlignment="0" applyProtection="0"/>
    <xf numFmtId="194" fontId="13" fillId="0" borderId="51" applyFill="0"/>
    <xf numFmtId="186" fontId="13" fillId="0" borderId="0">
      <alignment horizontal="centerContinuous"/>
    </xf>
    <xf numFmtId="186" fontId="13" fillId="0" borderId="0">
      <alignment horizontal="centerContinuous"/>
    </xf>
    <xf numFmtId="194" fontId="13" fillId="0" borderId="54" applyFill="0"/>
    <xf numFmtId="186" fontId="13" fillId="0" borderId="0"/>
    <xf numFmtId="186" fontId="13" fillId="0" borderId="0"/>
    <xf numFmtId="186" fontId="13" fillId="0" borderId="2" applyNumberFormat="0" applyFill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NumberFormat="0"/>
    <xf numFmtId="186" fontId="13" fillId="0" borderId="0"/>
    <xf numFmtId="186" fontId="13" fillId="0" borderId="0"/>
    <xf numFmtId="186" fontId="13" fillId="0" borderId="56" applyNumberFormat="0" applyFont="0" applyFill="0" applyAlignment="0" applyProtection="0"/>
    <xf numFmtId="3" fontId="13" fillId="0" borderId="51"/>
    <xf numFmtId="186" fontId="13" fillId="0" borderId="0">
      <alignment vertical="top"/>
    </xf>
    <xf numFmtId="186" fontId="13" fillId="0" borderId="0">
      <alignment vertical="top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9" fontId="13" fillId="0" borderId="0" applyFont="0" applyFill="0" applyBorder="0" applyAlignment="0" applyProtection="0"/>
    <xf numFmtId="186" fontId="13" fillId="0" borderId="0"/>
    <xf numFmtId="186" fontId="13" fillId="0" borderId="0"/>
    <xf numFmtId="186" fontId="55" fillId="0" borderId="0" applyFill="0" applyBorder="0"/>
    <xf numFmtId="186" fontId="55" fillId="0" borderId="0" applyFill="0" applyBorder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26" borderId="0" applyNumberFormat="0" applyFont="0" applyAlignment="0" applyProtection="0"/>
    <xf numFmtId="186" fontId="55" fillId="0" borderId="0" applyFill="0" applyBorder="0"/>
    <xf numFmtId="186" fontId="55" fillId="0" borderId="0" applyFill="0" applyBorder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Fill="0" applyAlignment="0">
      <protection locked="0"/>
    </xf>
    <xf numFmtId="186" fontId="13" fillId="0" borderId="0" applyFill="0" applyAlignment="0">
      <protection locked="0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ill="0" applyBorder="0" applyAlignment="0" applyProtection="0"/>
    <xf numFmtId="186" fontId="13" fillId="0" borderId="0" applyFill="0" applyBorder="0" applyAlignment="0" applyProtection="0"/>
    <xf numFmtId="210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10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11" fontId="13" fillId="0" borderId="0" applyFont="0" applyFill="0" applyBorder="0" applyProtection="0">
      <alignment horizontal="right"/>
    </xf>
    <xf numFmtId="211" fontId="13" fillId="0" borderId="0" applyFont="0" applyFill="0" applyBorder="0" applyProtection="0">
      <alignment horizontal="right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11" fontId="13" fillId="0" borderId="0" applyFont="0" applyFill="0" applyBorder="0" applyProtection="0">
      <alignment horizontal="right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>
      <alignment vertical="top"/>
    </xf>
    <xf numFmtId="186" fontId="13" fillId="0" borderId="0">
      <alignment vertical="top"/>
    </xf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02" fontId="13" fillId="0" borderId="0" applyFont="0" applyFill="0" applyBorder="0" applyProtection="0">
      <alignment horizontal="right"/>
    </xf>
    <xf numFmtId="202" fontId="13" fillId="0" borderId="0" applyFont="0" applyFill="0" applyBorder="0" applyProtection="0">
      <alignment horizontal="right"/>
    </xf>
    <xf numFmtId="202" fontId="13" fillId="0" borderId="0" applyFont="0" applyFill="0" applyBorder="0" applyProtection="0">
      <alignment horizontal="right"/>
    </xf>
    <xf numFmtId="212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13" fontId="13" fillId="0" borderId="0"/>
    <xf numFmtId="213" fontId="13" fillId="0" borderId="0"/>
    <xf numFmtId="213" fontId="13" fillId="0" borderId="0"/>
    <xf numFmtId="213" fontId="13" fillId="0" borderId="0"/>
    <xf numFmtId="213" fontId="13" fillId="0" borderId="0"/>
    <xf numFmtId="213" fontId="13" fillId="0" borderId="0"/>
    <xf numFmtId="213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>
      <alignment vertical="top"/>
    </xf>
    <xf numFmtId="186" fontId="13" fillId="0" borderId="0">
      <alignment vertical="top"/>
    </xf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13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7" fillId="0" borderId="0" applyNumberFormat="0" applyFill="0" applyBorder="0" applyProtection="0">
      <alignment vertical="top"/>
    </xf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98" fillId="0" borderId="57" applyNumberFormat="0" applyFill="0" applyAlignment="0" applyProtection="0"/>
    <xf numFmtId="186" fontId="98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98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13" fillId="0" borderId="57" applyNumberFormat="0" applyFill="0" applyAlignment="0" applyProtection="0"/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99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13" fillId="0" borderId="58" applyNumberFormat="0" applyFill="0" applyProtection="0">
      <alignment horizontal="center"/>
    </xf>
    <xf numFmtId="186" fontId="99" fillId="0" borderId="0" applyNumberFormat="0" applyFill="0" applyBorder="0" applyProtection="0">
      <alignment horizontal="left"/>
    </xf>
    <xf numFmtId="186" fontId="13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99" fillId="0" borderId="0" applyNumberFormat="0" applyFill="0" applyBorder="0" applyProtection="0">
      <alignment horizontal="left"/>
    </xf>
    <xf numFmtId="186" fontId="13" fillId="0" borderId="0" applyNumberFormat="0" applyFill="0" applyBorder="0" applyProtection="0">
      <alignment horizontal="left"/>
    </xf>
    <xf numFmtId="186" fontId="13" fillId="0" borderId="0" applyNumberFormat="0" applyFill="0" applyBorder="0" applyProtection="0">
      <alignment horizontal="left"/>
    </xf>
    <xf numFmtId="186" fontId="100" fillId="0" borderId="0" applyNumberFormat="0" applyFill="0" applyBorder="0" applyProtection="0">
      <alignment horizontal="centerContinuous"/>
    </xf>
    <xf numFmtId="186" fontId="13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00" fillId="0" borderId="0" applyNumberFormat="0" applyFill="0" applyBorder="0" applyProtection="0">
      <alignment horizontal="centerContinuous"/>
    </xf>
    <xf numFmtId="186" fontId="13" fillId="0" borderId="0" applyNumberFormat="0" applyFill="0" applyBorder="0" applyProtection="0">
      <alignment horizontal="centerContinuous"/>
    </xf>
    <xf numFmtId="186" fontId="13" fillId="0" borderId="0" applyNumberFormat="0" applyFill="0" applyBorder="0" applyProtection="0">
      <alignment horizontal="centerContinuous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>
      <alignment vertical="center"/>
    </xf>
    <xf numFmtId="186" fontId="13" fillId="0" borderId="0">
      <alignment vertical="center"/>
    </xf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186" fontId="13" fillId="0" borderId="0"/>
    <xf numFmtId="215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NumberFormat="0" applyFill="0" applyBorder="0" applyAlignment="0" applyProtection="0">
      <alignment vertical="top"/>
      <protection locked="0"/>
    </xf>
    <xf numFmtId="186" fontId="13" fillId="0" borderId="0"/>
    <xf numFmtId="186" fontId="13" fillId="0" borderId="0" applyNumberFormat="0" applyFill="0" applyBorder="0" applyAlignment="0" applyProtection="0">
      <alignment vertical="top"/>
      <protection locked="0"/>
    </xf>
    <xf numFmtId="186" fontId="13" fillId="0" borderId="0" applyNumberFormat="0" applyFill="0" applyBorder="0" applyAlignment="0" applyProtection="0">
      <alignment vertical="top"/>
      <protection locked="0"/>
    </xf>
    <xf numFmtId="186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/>
    <xf numFmtId="216" fontId="101" fillId="0" borderId="0" applyFont="0" applyFill="0" applyBorder="0" applyAlignment="0" applyProtection="0"/>
    <xf numFmtId="166" fontId="13" fillId="0" borderId="0"/>
    <xf numFmtId="2" fontId="13" fillId="0" borderId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217" fontId="13" fillId="0" borderId="0"/>
    <xf numFmtId="218" fontId="13" fillId="0" borderId="0"/>
    <xf numFmtId="1" fontId="13" fillId="0" borderId="2">
      <alignment horizontal="right"/>
    </xf>
    <xf numFmtId="186" fontId="13" fillId="0" borderId="0"/>
    <xf numFmtId="219" fontId="13" fillId="0" borderId="2">
      <alignment horizontal="right"/>
    </xf>
    <xf numFmtId="166" fontId="13" fillId="0" borderId="0"/>
    <xf numFmtId="220" fontId="13" fillId="0" borderId="0" applyFont="0" applyFill="0" applyBorder="0" applyProtection="0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72" fillId="57" borderId="0" applyNumberFormat="0" applyBorder="0" applyAlignment="0" applyProtection="0"/>
    <xf numFmtId="186" fontId="72" fillId="57" borderId="0" applyNumberFormat="0" applyBorder="0" applyAlignment="0" applyProtection="0"/>
    <xf numFmtId="186" fontId="72" fillId="57" borderId="0" applyNumberFormat="0" applyBorder="0" applyAlignment="0" applyProtection="0"/>
    <xf numFmtId="186" fontId="72" fillId="57" borderId="0" applyNumberFormat="0" applyBorder="0" applyAlignment="0" applyProtection="0"/>
    <xf numFmtId="186" fontId="102" fillId="57" borderId="0" applyNumberFormat="0" applyBorder="0" applyAlignment="0" applyProtection="0"/>
    <xf numFmtId="186" fontId="7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72" fillId="57" borderId="0" applyNumberFormat="0" applyBorder="0" applyAlignment="0" applyProtection="0"/>
    <xf numFmtId="186" fontId="7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3" fillId="57" borderId="0" applyNumberFormat="0" applyBorder="0" applyAlignment="0" applyProtection="0"/>
    <xf numFmtId="186" fontId="102" fillId="57" borderId="0" applyNumberFormat="0" applyBorder="0" applyAlignment="0" applyProtection="0"/>
    <xf numFmtId="186" fontId="103" fillId="57" borderId="0" applyNumberFormat="0" applyBorder="0" applyAlignment="0" applyProtection="0"/>
    <xf numFmtId="186" fontId="103" fillId="57" borderId="0" applyNumberFormat="0" applyBorder="0" applyAlignment="0" applyProtection="0"/>
    <xf numFmtId="186" fontId="103" fillId="57" borderId="0" applyNumberFormat="0" applyBorder="0" applyAlignment="0" applyProtection="0"/>
    <xf numFmtId="186" fontId="103" fillId="57" borderId="0" applyNumberFormat="0" applyBorder="0" applyAlignment="0" applyProtection="0"/>
    <xf numFmtId="186" fontId="102" fillId="57" borderId="0" applyNumberFormat="0" applyBorder="0" applyAlignment="0" applyProtection="0"/>
    <xf numFmtId="186" fontId="58" fillId="57" borderId="0" applyNumberFormat="0" applyBorder="0" applyAlignment="0" applyProtection="0"/>
    <xf numFmtId="186" fontId="58" fillId="57" borderId="0" applyNumberFormat="0" applyBorder="0" applyAlignment="0" applyProtection="0"/>
    <xf numFmtId="186" fontId="58" fillId="57" borderId="0" applyNumberFormat="0" applyBorder="0" applyAlignment="0" applyProtection="0"/>
    <xf numFmtId="186" fontId="58" fillId="57" borderId="0" applyNumberFormat="0" applyBorder="0" applyAlignment="0" applyProtection="0"/>
    <xf numFmtId="186" fontId="102" fillId="57" borderId="0" applyNumberFormat="0" applyBorder="0" applyAlignment="0" applyProtection="0"/>
    <xf numFmtId="186" fontId="58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4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4" fillId="57" borderId="0" applyNumberFormat="0" applyBorder="0" applyAlignment="0" applyProtection="0"/>
    <xf numFmtId="186" fontId="104" fillId="57" borderId="0" applyNumberFormat="0" applyBorder="0" applyAlignment="0" applyProtection="0"/>
    <xf numFmtId="186" fontId="104" fillId="57" borderId="0" applyNumberFormat="0" applyBorder="0" applyAlignment="0" applyProtection="0"/>
    <xf numFmtId="186" fontId="102" fillId="57" borderId="0" applyNumberFormat="0" applyBorder="0" applyAlignment="0" applyProtection="0"/>
    <xf numFmtId="186" fontId="104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4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5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72" fillId="27" borderId="0" applyNumberFormat="0" applyBorder="0" applyAlignment="0" applyProtection="0"/>
    <xf numFmtId="186" fontId="72" fillId="27" borderId="0" applyNumberFormat="0" applyBorder="0" applyAlignment="0" applyProtection="0"/>
    <xf numFmtId="186" fontId="72" fillId="27" borderId="0" applyNumberFormat="0" applyBorder="0" applyAlignment="0" applyProtection="0"/>
    <xf numFmtId="186" fontId="72" fillId="27" borderId="0" applyNumberFormat="0" applyBorder="0" applyAlignment="0" applyProtection="0"/>
    <xf numFmtId="186" fontId="102" fillId="27" borderId="0" applyNumberFormat="0" applyBorder="0" applyAlignment="0" applyProtection="0"/>
    <xf numFmtId="186" fontId="7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72" fillId="27" borderId="0" applyNumberFormat="0" applyBorder="0" applyAlignment="0" applyProtection="0"/>
    <xf numFmtId="186" fontId="7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3" fillId="27" borderId="0" applyNumberFormat="0" applyBorder="0" applyAlignment="0" applyProtection="0"/>
    <xf numFmtId="186" fontId="102" fillId="27" borderId="0" applyNumberFormat="0" applyBorder="0" applyAlignment="0" applyProtection="0"/>
    <xf numFmtId="186" fontId="103" fillId="27" borderId="0" applyNumberFormat="0" applyBorder="0" applyAlignment="0" applyProtection="0"/>
    <xf numFmtId="186" fontId="103" fillId="27" borderId="0" applyNumberFormat="0" applyBorder="0" applyAlignment="0" applyProtection="0"/>
    <xf numFmtId="186" fontId="103" fillId="27" borderId="0" applyNumberFormat="0" applyBorder="0" applyAlignment="0" applyProtection="0"/>
    <xf numFmtId="186" fontId="103" fillId="27" borderId="0" applyNumberFormat="0" applyBorder="0" applyAlignment="0" applyProtection="0"/>
    <xf numFmtId="186" fontId="102" fillId="27" borderId="0" applyNumberFormat="0" applyBorder="0" applyAlignment="0" applyProtection="0"/>
    <xf numFmtId="186" fontId="58" fillId="27" borderId="0" applyNumberFormat="0" applyBorder="0" applyAlignment="0" applyProtection="0"/>
    <xf numFmtId="186" fontId="58" fillId="27" borderId="0" applyNumberFormat="0" applyBorder="0" applyAlignment="0" applyProtection="0"/>
    <xf numFmtId="186" fontId="58" fillId="27" borderId="0" applyNumberFormat="0" applyBorder="0" applyAlignment="0" applyProtection="0"/>
    <xf numFmtId="186" fontId="58" fillId="27" borderId="0" applyNumberFormat="0" applyBorder="0" applyAlignment="0" applyProtection="0"/>
    <xf numFmtId="186" fontId="102" fillId="27" borderId="0" applyNumberFormat="0" applyBorder="0" applyAlignment="0" applyProtection="0"/>
    <xf numFmtId="186" fontId="58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4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4" fillId="27" borderId="0" applyNumberFormat="0" applyBorder="0" applyAlignment="0" applyProtection="0"/>
    <xf numFmtId="186" fontId="104" fillId="27" borderId="0" applyNumberFormat="0" applyBorder="0" applyAlignment="0" applyProtection="0"/>
    <xf numFmtId="186" fontId="104" fillId="27" borderId="0" applyNumberFormat="0" applyBorder="0" applyAlignment="0" applyProtection="0"/>
    <xf numFmtId="186" fontId="102" fillId="27" borderId="0" applyNumberFormat="0" applyBorder="0" applyAlignment="0" applyProtection="0"/>
    <xf numFmtId="186" fontId="104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4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72" fillId="58" borderId="0" applyNumberFormat="0" applyBorder="0" applyAlignment="0" applyProtection="0"/>
    <xf numFmtId="186" fontId="72" fillId="58" borderId="0" applyNumberFormat="0" applyBorder="0" applyAlignment="0" applyProtection="0"/>
    <xf numFmtId="186" fontId="72" fillId="58" borderId="0" applyNumberFormat="0" applyBorder="0" applyAlignment="0" applyProtection="0"/>
    <xf numFmtId="186" fontId="72" fillId="58" borderId="0" applyNumberFormat="0" applyBorder="0" applyAlignment="0" applyProtection="0"/>
    <xf numFmtId="186" fontId="102" fillId="58" borderId="0" applyNumberFormat="0" applyBorder="0" applyAlignment="0" applyProtection="0"/>
    <xf numFmtId="186" fontId="7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72" fillId="58" borderId="0" applyNumberFormat="0" applyBorder="0" applyAlignment="0" applyProtection="0"/>
    <xf numFmtId="186" fontId="7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3" fillId="58" borderId="0" applyNumberFormat="0" applyBorder="0" applyAlignment="0" applyProtection="0"/>
    <xf numFmtId="186" fontId="102" fillId="58" borderId="0" applyNumberFormat="0" applyBorder="0" applyAlignment="0" applyProtection="0"/>
    <xf numFmtId="186" fontId="103" fillId="58" borderId="0" applyNumberFormat="0" applyBorder="0" applyAlignment="0" applyProtection="0"/>
    <xf numFmtId="186" fontId="103" fillId="58" borderId="0" applyNumberFormat="0" applyBorder="0" applyAlignment="0" applyProtection="0"/>
    <xf numFmtId="186" fontId="103" fillId="58" borderId="0" applyNumberFormat="0" applyBorder="0" applyAlignment="0" applyProtection="0"/>
    <xf numFmtId="186" fontId="103" fillId="58" borderId="0" applyNumberFormat="0" applyBorder="0" applyAlignment="0" applyProtection="0"/>
    <xf numFmtId="186" fontId="102" fillId="58" borderId="0" applyNumberFormat="0" applyBorder="0" applyAlignment="0" applyProtection="0"/>
    <xf numFmtId="186" fontId="58" fillId="58" borderId="0" applyNumberFormat="0" applyBorder="0" applyAlignment="0" applyProtection="0"/>
    <xf numFmtId="186" fontId="58" fillId="58" borderId="0" applyNumberFormat="0" applyBorder="0" applyAlignment="0" applyProtection="0"/>
    <xf numFmtId="186" fontId="58" fillId="58" borderId="0" applyNumberFormat="0" applyBorder="0" applyAlignment="0" applyProtection="0"/>
    <xf numFmtId="186" fontId="58" fillId="58" borderId="0" applyNumberFormat="0" applyBorder="0" applyAlignment="0" applyProtection="0"/>
    <xf numFmtId="186" fontId="102" fillId="58" borderId="0" applyNumberFormat="0" applyBorder="0" applyAlignment="0" applyProtection="0"/>
    <xf numFmtId="186" fontId="58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23" borderId="0" applyNumberFormat="0" applyBorder="0" applyAlignment="0" applyProtection="0"/>
    <xf numFmtId="186" fontId="102" fillId="23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4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4" fillId="58" borderId="0" applyNumberFormat="0" applyBorder="0" applyAlignment="0" applyProtection="0"/>
    <xf numFmtId="186" fontId="104" fillId="58" borderId="0" applyNumberFormat="0" applyBorder="0" applyAlignment="0" applyProtection="0"/>
    <xf numFmtId="186" fontId="104" fillId="58" borderId="0" applyNumberFormat="0" applyBorder="0" applyAlignment="0" applyProtection="0"/>
    <xf numFmtId="186" fontId="102" fillId="58" borderId="0" applyNumberFormat="0" applyBorder="0" applyAlignment="0" applyProtection="0"/>
    <xf numFmtId="186" fontId="104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4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58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3" fillId="34" borderId="0" applyNumberFormat="0" applyBorder="0" applyAlignment="0" applyProtection="0"/>
    <xf numFmtId="186" fontId="102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2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102" fillId="34" borderId="0" applyNumberFormat="0" applyBorder="0" applyAlignment="0" applyProtection="0"/>
    <xf numFmtId="186" fontId="58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4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72" fillId="25" borderId="0" applyNumberFormat="0" applyBorder="0" applyAlignment="0" applyProtection="0"/>
    <xf numFmtId="186" fontId="72" fillId="25" borderId="0" applyNumberFormat="0" applyBorder="0" applyAlignment="0" applyProtection="0"/>
    <xf numFmtId="186" fontId="72" fillId="25" borderId="0" applyNumberFormat="0" applyBorder="0" applyAlignment="0" applyProtection="0"/>
    <xf numFmtId="186" fontId="72" fillId="25" borderId="0" applyNumberFormat="0" applyBorder="0" applyAlignment="0" applyProtection="0"/>
    <xf numFmtId="186" fontId="102" fillId="25" borderId="0" applyNumberFormat="0" applyBorder="0" applyAlignment="0" applyProtection="0"/>
    <xf numFmtId="186" fontId="7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72" fillId="25" borderId="0" applyNumberFormat="0" applyBorder="0" applyAlignment="0" applyProtection="0"/>
    <xf numFmtId="186" fontId="7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3" fillId="25" borderId="0" applyNumberFormat="0" applyBorder="0" applyAlignment="0" applyProtection="0"/>
    <xf numFmtId="186" fontId="102" fillId="25" borderId="0" applyNumberFormat="0" applyBorder="0" applyAlignment="0" applyProtection="0"/>
    <xf numFmtId="186" fontId="103" fillId="25" borderId="0" applyNumberFormat="0" applyBorder="0" applyAlignment="0" applyProtection="0"/>
    <xf numFmtId="186" fontId="103" fillId="25" borderId="0" applyNumberFormat="0" applyBorder="0" applyAlignment="0" applyProtection="0"/>
    <xf numFmtId="186" fontId="103" fillId="25" borderId="0" applyNumberFormat="0" applyBorder="0" applyAlignment="0" applyProtection="0"/>
    <xf numFmtId="186" fontId="103" fillId="25" borderId="0" applyNumberFormat="0" applyBorder="0" applyAlignment="0" applyProtection="0"/>
    <xf numFmtId="186" fontId="102" fillId="25" borderId="0" applyNumberFormat="0" applyBorder="0" applyAlignment="0" applyProtection="0"/>
    <xf numFmtId="186" fontId="58" fillId="25" borderId="0" applyNumberFormat="0" applyBorder="0" applyAlignment="0" applyProtection="0"/>
    <xf numFmtId="186" fontId="58" fillId="25" borderId="0" applyNumberFormat="0" applyBorder="0" applyAlignment="0" applyProtection="0"/>
    <xf numFmtId="186" fontId="58" fillId="25" borderId="0" applyNumberFormat="0" applyBorder="0" applyAlignment="0" applyProtection="0"/>
    <xf numFmtId="186" fontId="58" fillId="25" borderId="0" applyNumberFormat="0" applyBorder="0" applyAlignment="0" applyProtection="0"/>
    <xf numFmtId="186" fontId="102" fillId="25" borderId="0" applyNumberFormat="0" applyBorder="0" applyAlignment="0" applyProtection="0"/>
    <xf numFmtId="186" fontId="58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4" fillId="25" borderId="0" applyNumberFormat="0" applyBorder="0" applyAlignment="0" applyProtection="0"/>
    <xf numFmtId="186" fontId="104" fillId="25" borderId="0" applyNumberFormat="0" applyBorder="0" applyAlignment="0" applyProtection="0"/>
    <xf numFmtId="186" fontId="104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72" fillId="24" borderId="0" applyNumberFormat="0" applyBorder="0" applyAlignment="0" applyProtection="0"/>
    <xf numFmtId="186" fontId="72" fillId="24" borderId="0" applyNumberFormat="0" applyBorder="0" applyAlignment="0" applyProtection="0"/>
    <xf numFmtId="186" fontId="72" fillId="24" borderId="0" applyNumberFormat="0" applyBorder="0" applyAlignment="0" applyProtection="0"/>
    <xf numFmtId="186" fontId="72" fillId="24" borderId="0" applyNumberFormat="0" applyBorder="0" applyAlignment="0" applyProtection="0"/>
    <xf numFmtId="186" fontId="102" fillId="24" borderId="0" applyNumberFormat="0" applyBorder="0" applyAlignment="0" applyProtection="0"/>
    <xf numFmtId="186" fontId="7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72" fillId="24" borderId="0" applyNumberFormat="0" applyBorder="0" applyAlignment="0" applyProtection="0"/>
    <xf numFmtId="186" fontId="7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3" fillId="24" borderId="0" applyNumberFormat="0" applyBorder="0" applyAlignment="0" applyProtection="0"/>
    <xf numFmtId="186" fontId="102" fillId="24" borderId="0" applyNumberFormat="0" applyBorder="0" applyAlignment="0" applyProtection="0"/>
    <xf numFmtId="186" fontId="103" fillId="24" borderId="0" applyNumberFormat="0" applyBorder="0" applyAlignment="0" applyProtection="0"/>
    <xf numFmtId="186" fontId="103" fillId="24" borderId="0" applyNumberFormat="0" applyBorder="0" applyAlignment="0" applyProtection="0"/>
    <xf numFmtId="186" fontId="103" fillId="24" borderId="0" applyNumberFormat="0" applyBorder="0" applyAlignment="0" applyProtection="0"/>
    <xf numFmtId="186" fontId="103" fillId="24" borderId="0" applyNumberFormat="0" applyBorder="0" applyAlignment="0" applyProtection="0"/>
    <xf numFmtId="186" fontId="102" fillId="24" borderId="0" applyNumberFormat="0" applyBorder="0" applyAlignment="0" applyProtection="0"/>
    <xf numFmtId="186" fontId="58" fillId="24" borderId="0" applyNumberFormat="0" applyBorder="0" applyAlignment="0" applyProtection="0"/>
    <xf numFmtId="186" fontId="58" fillId="24" borderId="0" applyNumberFormat="0" applyBorder="0" applyAlignment="0" applyProtection="0"/>
    <xf numFmtId="186" fontId="58" fillId="24" borderId="0" applyNumberFormat="0" applyBorder="0" applyAlignment="0" applyProtection="0"/>
    <xf numFmtId="186" fontId="58" fillId="24" borderId="0" applyNumberFormat="0" applyBorder="0" applyAlignment="0" applyProtection="0"/>
    <xf numFmtId="186" fontId="102" fillId="24" borderId="0" applyNumberFormat="0" applyBorder="0" applyAlignment="0" applyProtection="0"/>
    <xf numFmtId="186" fontId="58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59" borderId="0" applyNumberFormat="0" applyBorder="0" applyAlignment="0" applyProtection="0"/>
    <xf numFmtId="186" fontId="102" fillId="59" borderId="0" applyNumberFormat="0" applyBorder="0" applyAlignment="0" applyProtection="0"/>
    <xf numFmtId="186" fontId="102" fillId="59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3" borderId="0" applyNumberFormat="0" applyBorder="0" applyAlignment="0" applyProtection="0"/>
    <xf numFmtId="186" fontId="102" fillId="23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4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4" fillId="24" borderId="0" applyNumberFormat="0" applyBorder="0" applyAlignment="0" applyProtection="0"/>
    <xf numFmtId="186" fontId="104" fillId="24" borderId="0" applyNumberFormat="0" applyBorder="0" applyAlignment="0" applyProtection="0"/>
    <xf numFmtId="186" fontId="104" fillId="24" borderId="0" applyNumberFormat="0" applyBorder="0" applyAlignment="0" applyProtection="0"/>
    <xf numFmtId="186" fontId="102" fillId="24" borderId="0" applyNumberFormat="0" applyBorder="0" applyAlignment="0" applyProtection="0"/>
    <xf numFmtId="186" fontId="104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4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02" fillId="24" borderId="0" applyNumberFormat="0" applyBorder="0" applyAlignment="0" applyProtection="0"/>
    <xf numFmtId="186" fontId="13" fillId="57" borderId="0" applyNumberFormat="0" applyBorder="0" applyAlignment="0" applyProtection="0"/>
    <xf numFmtId="186" fontId="13" fillId="27" borderId="0" applyNumberFormat="0" applyBorder="0" applyAlignment="0" applyProtection="0"/>
    <xf numFmtId="186" fontId="13" fillId="58" borderId="0" applyNumberFormat="0" applyBorder="0" applyAlignment="0" applyProtection="0"/>
    <xf numFmtId="186" fontId="13" fillId="34" borderId="0" applyNumberFormat="0" applyBorder="0" applyAlignment="0" applyProtection="0"/>
    <xf numFmtId="186" fontId="13" fillId="25" borderId="0" applyNumberFormat="0" applyBorder="0" applyAlignment="0" applyProtection="0"/>
    <xf numFmtId="186" fontId="13" fillId="24" borderId="0" applyNumberFormat="0" applyBorder="0" applyAlignment="0" applyProtection="0"/>
    <xf numFmtId="186" fontId="13" fillId="57" borderId="0" applyNumberFormat="0" applyBorder="0" applyAlignment="0" applyProtection="0"/>
    <xf numFmtId="186" fontId="13" fillId="27" borderId="0" applyNumberFormat="0" applyBorder="0" applyAlignment="0" applyProtection="0"/>
    <xf numFmtId="186" fontId="13" fillId="58" borderId="0" applyNumberFormat="0" applyBorder="0" applyAlignment="0" applyProtection="0"/>
    <xf numFmtId="186" fontId="13" fillId="34" borderId="0" applyNumberFormat="0" applyBorder="0" applyAlignment="0" applyProtection="0"/>
    <xf numFmtId="186" fontId="13" fillId="25" borderId="0" applyNumberFormat="0" applyBorder="0" applyAlignment="0" applyProtection="0"/>
    <xf numFmtId="186" fontId="13" fillId="24" borderId="0" applyNumberFormat="0" applyBorder="0" applyAlignment="0" applyProtection="0"/>
    <xf numFmtId="222" fontId="13" fillId="0" borderId="53">
      <alignment horizontal="right"/>
    </xf>
    <xf numFmtId="223" fontId="13" fillId="0" borderId="0"/>
    <xf numFmtId="40" fontId="13" fillId="0" borderId="0"/>
    <xf numFmtId="224" fontId="13" fillId="0" borderId="0" applyFont="0" applyFill="0" applyBorder="0" applyProtection="0">
      <alignment horizontal="right"/>
    </xf>
    <xf numFmtId="225" fontId="13" fillId="0" borderId="2">
      <alignment horizontal="right"/>
    </xf>
    <xf numFmtId="226" fontId="13" fillId="0" borderId="2">
      <alignment horizontal="right"/>
    </xf>
    <xf numFmtId="227" fontId="13" fillId="0" borderId="0" applyFont="0" applyFill="0" applyBorder="0" applyProtection="0">
      <alignment horizontal="right"/>
    </xf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3" fillId="21" borderId="0" applyNumberFormat="0" applyBorder="0" applyAlignment="0" applyProtection="0"/>
    <xf numFmtId="186" fontId="102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2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102" fillId="21" borderId="0" applyNumberFormat="0" applyBorder="0" applyAlignment="0" applyProtection="0"/>
    <xf numFmtId="186" fontId="58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4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72" fillId="22" borderId="0" applyNumberFormat="0" applyBorder="0" applyAlignment="0" applyProtection="0"/>
    <xf numFmtId="186" fontId="72" fillId="22" borderId="0" applyNumberFormat="0" applyBorder="0" applyAlignment="0" applyProtection="0"/>
    <xf numFmtId="186" fontId="72" fillId="22" borderId="0" applyNumberFormat="0" applyBorder="0" applyAlignment="0" applyProtection="0"/>
    <xf numFmtId="186" fontId="72" fillId="22" borderId="0" applyNumberFormat="0" applyBorder="0" applyAlignment="0" applyProtection="0"/>
    <xf numFmtId="186" fontId="102" fillId="22" borderId="0" applyNumberFormat="0" applyBorder="0" applyAlignment="0" applyProtection="0"/>
    <xf numFmtId="186" fontId="7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72" fillId="22" borderId="0" applyNumberFormat="0" applyBorder="0" applyAlignment="0" applyProtection="0"/>
    <xf numFmtId="186" fontId="7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3" fillId="22" borderId="0" applyNumberFormat="0" applyBorder="0" applyAlignment="0" applyProtection="0"/>
    <xf numFmtId="186" fontId="102" fillId="22" borderId="0" applyNumberFormat="0" applyBorder="0" applyAlignment="0" applyProtection="0"/>
    <xf numFmtId="186" fontId="103" fillId="22" borderId="0" applyNumberFormat="0" applyBorder="0" applyAlignment="0" applyProtection="0"/>
    <xf numFmtId="186" fontId="103" fillId="22" borderId="0" applyNumberFormat="0" applyBorder="0" applyAlignment="0" applyProtection="0"/>
    <xf numFmtId="186" fontId="103" fillId="22" borderId="0" applyNumberFormat="0" applyBorder="0" applyAlignment="0" applyProtection="0"/>
    <xf numFmtId="186" fontId="103" fillId="22" borderId="0" applyNumberFormat="0" applyBorder="0" applyAlignment="0" applyProtection="0"/>
    <xf numFmtId="186" fontId="102" fillId="22" borderId="0" applyNumberFormat="0" applyBorder="0" applyAlignment="0" applyProtection="0"/>
    <xf numFmtId="186" fontId="58" fillId="22" borderId="0" applyNumberFormat="0" applyBorder="0" applyAlignment="0" applyProtection="0"/>
    <xf numFmtId="186" fontId="58" fillId="22" borderId="0" applyNumberFormat="0" applyBorder="0" applyAlignment="0" applyProtection="0"/>
    <xf numFmtId="186" fontId="58" fillId="22" borderId="0" applyNumberFormat="0" applyBorder="0" applyAlignment="0" applyProtection="0"/>
    <xf numFmtId="186" fontId="58" fillId="22" borderId="0" applyNumberFormat="0" applyBorder="0" applyAlignment="0" applyProtection="0"/>
    <xf numFmtId="186" fontId="102" fillId="22" borderId="0" applyNumberFormat="0" applyBorder="0" applyAlignment="0" applyProtection="0"/>
    <xf numFmtId="186" fontId="58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4" fillId="22" borderId="0" applyNumberFormat="0" applyBorder="0" applyAlignment="0" applyProtection="0"/>
    <xf numFmtId="186" fontId="104" fillId="22" borderId="0" applyNumberFormat="0" applyBorder="0" applyAlignment="0" applyProtection="0"/>
    <xf numFmtId="186" fontId="104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22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72" fillId="60" borderId="0" applyNumberFormat="0" applyBorder="0" applyAlignment="0" applyProtection="0"/>
    <xf numFmtId="186" fontId="72" fillId="60" borderId="0" applyNumberFormat="0" applyBorder="0" applyAlignment="0" applyProtection="0"/>
    <xf numFmtId="186" fontId="72" fillId="60" borderId="0" applyNumberFormat="0" applyBorder="0" applyAlignment="0" applyProtection="0"/>
    <xf numFmtId="186" fontId="72" fillId="60" borderId="0" applyNumberFormat="0" applyBorder="0" applyAlignment="0" applyProtection="0"/>
    <xf numFmtId="186" fontId="102" fillId="60" borderId="0" applyNumberFormat="0" applyBorder="0" applyAlignment="0" applyProtection="0"/>
    <xf numFmtId="186" fontId="7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72" fillId="60" borderId="0" applyNumberFormat="0" applyBorder="0" applyAlignment="0" applyProtection="0"/>
    <xf numFmtId="186" fontId="7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3" fillId="60" borderId="0" applyNumberFormat="0" applyBorder="0" applyAlignment="0" applyProtection="0"/>
    <xf numFmtId="186" fontId="102" fillId="60" borderId="0" applyNumberFormat="0" applyBorder="0" applyAlignment="0" applyProtection="0"/>
    <xf numFmtId="186" fontId="103" fillId="60" borderId="0" applyNumberFormat="0" applyBorder="0" applyAlignment="0" applyProtection="0"/>
    <xf numFmtId="186" fontId="103" fillId="60" borderId="0" applyNumberFormat="0" applyBorder="0" applyAlignment="0" applyProtection="0"/>
    <xf numFmtId="186" fontId="103" fillId="60" borderId="0" applyNumberFormat="0" applyBorder="0" applyAlignment="0" applyProtection="0"/>
    <xf numFmtId="186" fontId="103" fillId="60" borderId="0" applyNumberFormat="0" applyBorder="0" applyAlignment="0" applyProtection="0"/>
    <xf numFmtId="186" fontId="102" fillId="60" borderId="0" applyNumberFormat="0" applyBorder="0" applyAlignment="0" applyProtection="0"/>
    <xf numFmtId="186" fontId="58" fillId="60" borderId="0" applyNumberFormat="0" applyBorder="0" applyAlignment="0" applyProtection="0"/>
    <xf numFmtId="186" fontId="58" fillId="60" borderId="0" applyNumberFormat="0" applyBorder="0" applyAlignment="0" applyProtection="0"/>
    <xf numFmtId="186" fontId="58" fillId="60" borderId="0" applyNumberFormat="0" applyBorder="0" applyAlignment="0" applyProtection="0"/>
    <xf numFmtId="186" fontId="58" fillId="60" borderId="0" applyNumberFormat="0" applyBorder="0" applyAlignment="0" applyProtection="0"/>
    <xf numFmtId="186" fontId="102" fillId="60" borderId="0" applyNumberFormat="0" applyBorder="0" applyAlignment="0" applyProtection="0"/>
    <xf numFmtId="186" fontId="58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26" borderId="0" applyNumberFormat="0" applyBorder="0" applyAlignment="0" applyProtection="0"/>
    <xf numFmtId="186" fontId="102" fillId="26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4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4" fillId="60" borderId="0" applyNumberFormat="0" applyBorder="0" applyAlignment="0" applyProtection="0"/>
    <xf numFmtId="186" fontId="104" fillId="60" borderId="0" applyNumberFormat="0" applyBorder="0" applyAlignment="0" applyProtection="0"/>
    <xf numFmtId="186" fontId="104" fillId="60" borderId="0" applyNumberFormat="0" applyBorder="0" applyAlignment="0" applyProtection="0"/>
    <xf numFmtId="186" fontId="102" fillId="60" borderId="0" applyNumberFormat="0" applyBorder="0" applyAlignment="0" applyProtection="0"/>
    <xf numFmtId="186" fontId="104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4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60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72" fillId="34" borderId="0" applyNumberFormat="0" applyBorder="0" applyAlignment="0" applyProtection="0"/>
    <xf numFmtId="186" fontId="7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3" fillId="34" borderId="0" applyNumberFormat="0" applyBorder="0" applyAlignment="0" applyProtection="0"/>
    <xf numFmtId="186" fontId="102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3" fillId="34" borderId="0" applyNumberFormat="0" applyBorder="0" applyAlignment="0" applyProtection="0"/>
    <xf numFmtId="186" fontId="102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58" fillId="34" borderId="0" applyNumberFormat="0" applyBorder="0" applyAlignment="0" applyProtection="0"/>
    <xf numFmtId="186" fontId="102" fillId="34" borderId="0" applyNumberFormat="0" applyBorder="0" applyAlignment="0" applyProtection="0"/>
    <xf numFmtId="186" fontId="58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27" borderId="0" applyNumberFormat="0" applyBorder="0" applyAlignment="0" applyProtection="0"/>
    <xf numFmtId="186" fontId="102" fillId="27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4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4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34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72" fillId="21" borderId="0" applyNumberFormat="0" applyBorder="0" applyAlignment="0" applyProtection="0"/>
    <xf numFmtId="186" fontId="7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3" fillId="21" borderId="0" applyNumberFormat="0" applyBorder="0" applyAlignment="0" applyProtection="0"/>
    <xf numFmtId="186" fontId="102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3" fillId="21" borderId="0" applyNumberFormat="0" applyBorder="0" applyAlignment="0" applyProtection="0"/>
    <xf numFmtId="186" fontId="102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58" fillId="21" borderId="0" applyNumberFormat="0" applyBorder="0" applyAlignment="0" applyProtection="0"/>
    <xf numFmtId="186" fontId="102" fillId="21" borderId="0" applyNumberFormat="0" applyBorder="0" applyAlignment="0" applyProtection="0"/>
    <xf numFmtId="186" fontId="58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5" borderId="0" applyNumberFormat="0" applyBorder="0" applyAlignment="0" applyProtection="0"/>
    <xf numFmtId="186" fontId="102" fillId="25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4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4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1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72" fillId="29" borderId="0" applyNumberFormat="0" applyBorder="0" applyAlignment="0" applyProtection="0"/>
    <xf numFmtId="186" fontId="72" fillId="29" borderId="0" applyNumberFormat="0" applyBorder="0" applyAlignment="0" applyProtection="0"/>
    <xf numFmtId="186" fontId="72" fillId="29" borderId="0" applyNumberFormat="0" applyBorder="0" applyAlignment="0" applyProtection="0"/>
    <xf numFmtId="186" fontId="72" fillId="29" borderId="0" applyNumberFormat="0" applyBorder="0" applyAlignment="0" applyProtection="0"/>
    <xf numFmtId="186" fontId="102" fillId="29" borderId="0" applyNumberFormat="0" applyBorder="0" applyAlignment="0" applyProtection="0"/>
    <xf numFmtId="186" fontId="7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72" fillId="29" borderId="0" applyNumberFormat="0" applyBorder="0" applyAlignment="0" applyProtection="0"/>
    <xf numFmtId="186" fontId="7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3" fillId="29" borderId="0" applyNumberFormat="0" applyBorder="0" applyAlignment="0" applyProtection="0"/>
    <xf numFmtId="186" fontId="102" fillId="29" borderId="0" applyNumberFormat="0" applyBorder="0" applyAlignment="0" applyProtection="0"/>
    <xf numFmtId="186" fontId="103" fillId="29" borderId="0" applyNumberFormat="0" applyBorder="0" applyAlignment="0" applyProtection="0"/>
    <xf numFmtId="186" fontId="103" fillId="29" borderId="0" applyNumberFormat="0" applyBorder="0" applyAlignment="0" applyProtection="0"/>
    <xf numFmtId="186" fontId="103" fillId="29" borderId="0" applyNumberFormat="0" applyBorder="0" applyAlignment="0" applyProtection="0"/>
    <xf numFmtId="186" fontId="103" fillId="29" borderId="0" applyNumberFormat="0" applyBorder="0" applyAlignment="0" applyProtection="0"/>
    <xf numFmtId="186" fontId="102" fillId="29" borderId="0" applyNumberFormat="0" applyBorder="0" applyAlignment="0" applyProtection="0"/>
    <xf numFmtId="186" fontId="58" fillId="29" borderId="0" applyNumberFormat="0" applyBorder="0" applyAlignment="0" applyProtection="0"/>
    <xf numFmtId="186" fontId="58" fillId="29" borderId="0" applyNumberFormat="0" applyBorder="0" applyAlignment="0" applyProtection="0"/>
    <xf numFmtId="186" fontId="58" fillId="29" borderId="0" applyNumberFormat="0" applyBorder="0" applyAlignment="0" applyProtection="0"/>
    <xf numFmtId="186" fontId="58" fillId="29" borderId="0" applyNumberFormat="0" applyBorder="0" applyAlignment="0" applyProtection="0"/>
    <xf numFmtId="186" fontId="102" fillId="29" borderId="0" applyNumberFormat="0" applyBorder="0" applyAlignment="0" applyProtection="0"/>
    <xf numFmtId="186" fontId="58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3" borderId="0" applyNumberFormat="0" applyBorder="0" applyAlignment="0" applyProtection="0"/>
    <xf numFmtId="186" fontId="102" fillId="23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4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4" fillId="29" borderId="0" applyNumberFormat="0" applyBorder="0" applyAlignment="0" applyProtection="0"/>
    <xf numFmtId="186" fontId="104" fillId="29" borderId="0" applyNumberFormat="0" applyBorder="0" applyAlignment="0" applyProtection="0"/>
    <xf numFmtId="186" fontId="104" fillId="29" borderId="0" applyNumberFormat="0" applyBorder="0" applyAlignment="0" applyProtection="0"/>
    <xf numFmtId="186" fontId="102" fillId="29" borderId="0" applyNumberFormat="0" applyBorder="0" applyAlignment="0" applyProtection="0"/>
    <xf numFmtId="186" fontId="104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4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02" fillId="29" borderId="0" applyNumberFormat="0" applyBorder="0" applyAlignment="0" applyProtection="0"/>
    <xf numFmtId="186" fontId="13" fillId="21" borderId="0" applyNumberFormat="0" applyBorder="0" applyAlignment="0" applyProtection="0"/>
    <xf numFmtId="186" fontId="13" fillId="22" borderId="0" applyNumberFormat="0" applyBorder="0" applyAlignment="0" applyProtection="0"/>
    <xf numFmtId="186" fontId="13" fillId="60" borderId="0" applyNumberFormat="0" applyBorder="0" applyAlignment="0" applyProtection="0"/>
    <xf numFmtId="186" fontId="13" fillId="34" borderId="0" applyNumberFormat="0" applyBorder="0" applyAlignment="0" applyProtection="0"/>
    <xf numFmtId="186" fontId="13" fillId="21" borderId="0" applyNumberFormat="0" applyBorder="0" applyAlignment="0" applyProtection="0"/>
    <xf numFmtId="186" fontId="13" fillId="29" borderId="0" applyNumberFormat="0" applyBorder="0" applyAlignment="0" applyProtection="0"/>
    <xf numFmtId="186" fontId="13" fillId="21" borderId="0" applyNumberFormat="0" applyBorder="0" applyAlignment="0" applyProtection="0"/>
    <xf numFmtId="186" fontId="13" fillId="22" borderId="0" applyNumberFormat="0" applyBorder="0" applyAlignment="0" applyProtection="0"/>
    <xf numFmtId="186" fontId="13" fillId="60" borderId="0" applyNumberFormat="0" applyBorder="0" applyAlignment="0" applyProtection="0"/>
    <xf numFmtId="186" fontId="13" fillId="34" borderId="0" applyNumberFormat="0" applyBorder="0" applyAlignment="0" applyProtection="0"/>
    <xf numFmtId="186" fontId="13" fillId="21" borderId="0" applyNumberFormat="0" applyBorder="0" applyAlignment="0" applyProtection="0"/>
    <xf numFmtId="186" fontId="13" fillId="29" borderId="0" applyNumberFormat="0" applyBorder="0" applyAlignment="0" applyProtection="0"/>
    <xf numFmtId="186" fontId="13" fillId="0" borderId="0"/>
    <xf numFmtId="186" fontId="13" fillId="0" borderId="0" applyNumberFormat="0" applyFill="0" applyBorder="0" applyAlignment="0" applyProtection="0"/>
    <xf numFmtId="186" fontId="13" fillId="0" borderId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6" fillId="61" borderId="0" applyNumberFormat="0" applyBorder="0" applyAlignment="0" applyProtection="0"/>
    <xf numFmtId="186" fontId="106" fillId="61" borderId="0" applyNumberFormat="0" applyBorder="0" applyAlignment="0" applyProtection="0"/>
    <xf numFmtId="186" fontId="106" fillId="61" borderId="0" applyNumberFormat="0" applyBorder="0" applyAlignment="0" applyProtection="0"/>
    <xf numFmtId="186" fontId="106" fillId="61" borderId="0" applyNumberFormat="0" applyBorder="0" applyAlignment="0" applyProtection="0"/>
    <xf numFmtId="186" fontId="107" fillId="61" borderId="0" applyNumberFormat="0" applyBorder="0" applyAlignment="0" applyProtection="0"/>
    <xf numFmtId="186" fontId="106" fillId="61" borderId="0" applyNumberFormat="0" applyBorder="0" applyAlignment="0" applyProtection="0"/>
    <xf numFmtId="186" fontId="107" fillId="61" borderId="0" applyNumberFormat="0" applyBorder="0" applyAlignment="0" applyProtection="0"/>
    <xf numFmtId="186" fontId="107" fillId="61" borderId="0" applyNumberFormat="0" applyBorder="0" applyAlignment="0" applyProtection="0"/>
    <xf numFmtId="186" fontId="107" fillId="61" borderId="0" applyNumberFormat="0" applyBorder="0" applyAlignment="0" applyProtection="0"/>
    <xf numFmtId="186" fontId="107" fillId="61" borderId="0" applyNumberFormat="0" applyBorder="0" applyAlignment="0" applyProtection="0"/>
    <xf numFmtId="186" fontId="106" fillId="61" borderId="0" applyNumberFormat="0" applyBorder="0" applyAlignment="0" applyProtection="0"/>
    <xf numFmtId="186" fontId="106" fillId="61" borderId="0" applyNumberFormat="0" applyBorder="0" applyAlignment="0" applyProtection="0"/>
    <xf numFmtId="186" fontId="107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59" fillId="61" borderId="0" applyNumberFormat="0" applyBorder="0" applyAlignment="0" applyProtection="0"/>
    <xf numFmtId="186" fontId="59" fillId="61" borderId="0" applyNumberFormat="0" applyBorder="0" applyAlignment="0" applyProtection="0"/>
    <xf numFmtId="186" fontId="59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25" borderId="0" applyNumberFormat="0" applyBorder="0" applyAlignment="0" applyProtection="0"/>
    <xf numFmtId="186" fontId="105" fillId="25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8" fillId="61" borderId="0" applyNumberFormat="0" applyBorder="0" applyAlignment="0" applyProtection="0"/>
    <xf numFmtId="186" fontId="108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8" fillId="61" borderId="0" applyNumberFormat="0" applyBorder="0" applyAlignment="0" applyProtection="0"/>
    <xf numFmtId="186" fontId="108" fillId="61" borderId="0" applyNumberFormat="0" applyBorder="0" applyAlignment="0" applyProtection="0"/>
    <xf numFmtId="186" fontId="108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61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6" fillId="22" borderId="0" applyNumberFormat="0" applyBorder="0" applyAlignment="0" applyProtection="0"/>
    <xf numFmtId="186" fontId="106" fillId="22" borderId="0" applyNumberFormat="0" applyBorder="0" applyAlignment="0" applyProtection="0"/>
    <xf numFmtId="186" fontId="106" fillId="22" borderId="0" applyNumberFormat="0" applyBorder="0" applyAlignment="0" applyProtection="0"/>
    <xf numFmtId="186" fontId="106" fillId="22" borderId="0" applyNumberFormat="0" applyBorder="0" applyAlignment="0" applyProtection="0"/>
    <xf numFmtId="186" fontId="107" fillId="22" borderId="0" applyNumberFormat="0" applyBorder="0" applyAlignment="0" applyProtection="0"/>
    <xf numFmtId="186" fontId="106" fillId="22" borderId="0" applyNumberFormat="0" applyBorder="0" applyAlignment="0" applyProtection="0"/>
    <xf numFmtId="186" fontId="107" fillId="22" borderId="0" applyNumberFormat="0" applyBorder="0" applyAlignment="0" applyProtection="0"/>
    <xf numFmtId="186" fontId="107" fillId="22" borderId="0" applyNumberFormat="0" applyBorder="0" applyAlignment="0" applyProtection="0"/>
    <xf numFmtId="186" fontId="107" fillId="22" borderId="0" applyNumberFormat="0" applyBorder="0" applyAlignment="0" applyProtection="0"/>
    <xf numFmtId="186" fontId="107" fillId="22" borderId="0" applyNumberFormat="0" applyBorder="0" applyAlignment="0" applyProtection="0"/>
    <xf numFmtId="186" fontId="106" fillId="22" borderId="0" applyNumberFormat="0" applyBorder="0" applyAlignment="0" applyProtection="0"/>
    <xf numFmtId="186" fontId="106" fillId="22" borderId="0" applyNumberFormat="0" applyBorder="0" applyAlignment="0" applyProtection="0"/>
    <xf numFmtId="186" fontId="107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59" fillId="22" borderId="0" applyNumberFormat="0" applyBorder="0" applyAlignment="0" applyProtection="0"/>
    <xf numFmtId="186" fontId="59" fillId="22" borderId="0" applyNumberFormat="0" applyBorder="0" applyAlignment="0" applyProtection="0"/>
    <xf numFmtId="186" fontId="59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8" fillId="22" borderId="0" applyNumberFormat="0" applyBorder="0" applyAlignment="0" applyProtection="0"/>
    <xf numFmtId="186" fontId="108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8" fillId="22" borderId="0" applyNumberFormat="0" applyBorder="0" applyAlignment="0" applyProtection="0"/>
    <xf numFmtId="186" fontId="108" fillId="22" borderId="0" applyNumberFormat="0" applyBorder="0" applyAlignment="0" applyProtection="0"/>
    <xf numFmtId="186" fontId="108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6" fillId="60" borderId="0" applyNumberFormat="0" applyBorder="0" applyAlignment="0" applyProtection="0"/>
    <xf numFmtId="186" fontId="106" fillId="60" borderId="0" applyNumberFormat="0" applyBorder="0" applyAlignment="0" applyProtection="0"/>
    <xf numFmtId="186" fontId="106" fillId="60" borderId="0" applyNumberFormat="0" applyBorder="0" applyAlignment="0" applyProtection="0"/>
    <xf numFmtId="186" fontId="106" fillId="60" borderId="0" applyNumberFormat="0" applyBorder="0" applyAlignment="0" applyProtection="0"/>
    <xf numFmtId="186" fontId="107" fillId="60" borderId="0" applyNumberFormat="0" applyBorder="0" applyAlignment="0" applyProtection="0"/>
    <xf numFmtId="186" fontId="106" fillId="60" borderId="0" applyNumberFormat="0" applyBorder="0" applyAlignment="0" applyProtection="0"/>
    <xf numFmtId="186" fontId="107" fillId="60" borderId="0" applyNumberFormat="0" applyBorder="0" applyAlignment="0" applyProtection="0"/>
    <xf numFmtId="186" fontId="107" fillId="60" borderId="0" applyNumberFormat="0" applyBorder="0" applyAlignment="0" applyProtection="0"/>
    <xf numFmtId="186" fontId="107" fillId="60" borderId="0" applyNumberFormat="0" applyBorder="0" applyAlignment="0" applyProtection="0"/>
    <xf numFmtId="186" fontId="107" fillId="60" borderId="0" applyNumberFormat="0" applyBorder="0" applyAlignment="0" applyProtection="0"/>
    <xf numFmtId="186" fontId="106" fillId="60" borderId="0" applyNumberFormat="0" applyBorder="0" applyAlignment="0" applyProtection="0"/>
    <xf numFmtId="186" fontId="106" fillId="60" borderId="0" applyNumberFormat="0" applyBorder="0" applyAlignment="0" applyProtection="0"/>
    <xf numFmtId="186" fontId="107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59" fillId="60" borderId="0" applyNumberFormat="0" applyBorder="0" applyAlignment="0" applyProtection="0"/>
    <xf numFmtId="186" fontId="59" fillId="60" borderId="0" applyNumberFormat="0" applyBorder="0" applyAlignment="0" applyProtection="0"/>
    <xf numFmtId="186" fontId="59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29" borderId="0" applyNumberFormat="0" applyBorder="0" applyAlignment="0" applyProtection="0"/>
    <xf numFmtId="186" fontId="105" fillId="29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8" fillId="60" borderId="0" applyNumberFormat="0" applyBorder="0" applyAlignment="0" applyProtection="0"/>
    <xf numFmtId="186" fontId="108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8" fillId="60" borderId="0" applyNumberFormat="0" applyBorder="0" applyAlignment="0" applyProtection="0"/>
    <xf numFmtId="186" fontId="108" fillId="60" borderId="0" applyNumberFormat="0" applyBorder="0" applyAlignment="0" applyProtection="0"/>
    <xf numFmtId="186" fontId="108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0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59" fillId="62" borderId="0" applyNumberFormat="0" applyBorder="0" applyAlignment="0" applyProtection="0"/>
    <xf numFmtId="186" fontId="59" fillId="62" borderId="0" applyNumberFormat="0" applyBorder="0" applyAlignment="0" applyProtection="0"/>
    <xf numFmtId="186" fontId="59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27" borderId="0" applyNumberFormat="0" applyBorder="0" applyAlignment="0" applyProtection="0"/>
    <xf numFmtId="186" fontId="105" fillId="27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59" fillId="32" borderId="0" applyNumberFormat="0" applyBorder="0" applyAlignment="0" applyProtection="0"/>
    <xf numFmtId="186" fontId="59" fillId="32" borderId="0" applyNumberFormat="0" applyBorder="0" applyAlignment="0" applyProtection="0"/>
    <xf numFmtId="186" fontId="59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25" borderId="0" applyNumberFormat="0" applyBorder="0" applyAlignment="0" applyProtection="0"/>
    <xf numFmtId="186" fontId="105" fillId="25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6" fillId="63" borderId="0" applyNumberFormat="0" applyBorder="0" applyAlignment="0" applyProtection="0"/>
    <xf numFmtId="186" fontId="106" fillId="63" borderId="0" applyNumberFormat="0" applyBorder="0" applyAlignment="0" applyProtection="0"/>
    <xf numFmtId="186" fontId="106" fillId="63" borderId="0" applyNumberFormat="0" applyBorder="0" applyAlignment="0" applyProtection="0"/>
    <xf numFmtId="186" fontId="106" fillId="63" borderId="0" applyNumberFormat="0" applyBorder="0" applyAlignment="0" applyProtection="0"/>
    <xf numFmtId="186" fontId="107" fillId="63" borderId="0" applyNumberFormat="0" applyBorder="0" applyAlignment="0" applyProtection="0"/>
    <xf numFmtId="186" fontId="106" fillId="63" borderId="0" applyNumberFormat="0" applyBorder="0" applyAlignment="0" applyProtection="0"/>
    <xf numFmtId="186" fontId="107" fillId="63" borderId="0" applyNumberFormat="0" applyBorder="0" applyAlignment="0" applyProtection="0"/>
    <xf numFmtId="186" fontId="107" fillId="63" borderId="0" applyNumberFormat="0" applyBorder="0" applyAlignment="0" applyProtection="0"/>
    <xf numFmtId="186" fontId="107" fillId="63" borderId="0" applyNumberFormat="0" applyBorder="0" applyAlignment="0" applyProtection="0"/>
    <xf numFmtId="186" fontId="107" fillId="63" borderId="0" applyNumberFormat="0" applyBorder="0" applyAlignment="0" applyProtection="0"/>
    <xf numFmtId="186" fontId="106" fillId="63" borderId="0" applyNumberFormat="0" applyBorder="0" applyAlignment="0" applyProtection="0"/>
    <xf numFmtId="186" fontId="106" fillId="63" borderId="0" applyNumberFormat="0" applyBorder="0" applyAlignment="0" applyProtection="0"/>
    <xf numFmtId="186" fontId="107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59" fillId="63" borderId="0" applyNumberFormat="0" applyBorder="0" applyAlignment="0" applyProtection="0"/>
    <xf numFmtId="186" fontId="59" fillId="63" borderId="0" applyNumberFormat="0" applyBorder="0" applyAlignment="0" applyProtection="0"/>
    <xf numFmtId="186" fontId="59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22" borderId="0" applyNumberFormat="0" applyBorder="0" applyAlignment="0" applyProtection="0"/>
    <xf numFmtId="186" fontId="105" fillId="22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8" fillId="63" borderId="0" applyNumberFormat="0" applyBorder="0" applyAlignment="0" applyProtection="0"/>
    <xf numFmtId="186" fontId="108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8" fillId="63" borderId="0" applyNumberFormat="0" applyBorder="0" applyAlignment="0" applyProtection="0"/>
    <xf numFmtId="186" fontId="108" fillId="63" borderId="0" applyNumberFormat="0" applyBorder="0" applyAlignment="0" applyProtection="0"/>
    <xf numFmtId="186" fontId="108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05" fillId="63" borderId="0" applyNumberFormat="0" applyBorder="0" applyAlignment="0" applyProtection="0"/>
    <xf numFmtId="186" fontId="13" fillId="61" borderId="0" applyNumberFormat="0" applyBorder="0" applyAlignment="0" applyProtection="0"/>
    <xf numFmtId="186" fontId="13" fillId="22" borderId="0" applyNumberFormat="0" applyBorder="0" applyAlignment="0" applyProtection="0"/>
    <xf numFmtId="186" fontId="13" fillId="60" borderId="0" applyNumberFormat="0" applyBorder="0" applyAlignment="0" applyProtection="0"/>
    <xf numFmtId="186" fontId="13" fillId="62" borderId="0" applyNumberFormat="0" applyBorder="0" applyAlignment="0" applyProtection="0"/>
    <xf numFmtId="186" fontId="13" fillId="32" borderId="0" applyNumberFormat="0" applyBorder="0" applyAlignment="0" applyProtection="0"/>
    <xf numFmtId="186" fontId="13" fillId="63" borderId="0" applyNumberFormat="0" applyBorder="0" applyAlignment="0" applyProtection="0"/>
    <xf numFmtId="186" fontId="13" fillId="61" borderId="0" applyNumberFormat="0" applyBorder="0" applyAlignment="0" applyProtection="0"/>
    <xf numFmtId="186" fontId="13" fillId="22" borderId="0" applyNumberFormat="0" applyBorder="0" applyAlignment="0" applyProtection="0"/>
    <xf numFmtId="186" fontId="13" fillId="60" borderId="0" applyNumberFormat="0" applyBorder="0" applyAlignment="0" applyProtection="0"/>
    <xf numFmtId="186" fontId="13" fillId="62" borderId="0" applyNumberFormat="0" applyBorder="0" applyAlignment="0" applyProtection="0"/>
    <xf numFmtId="186" fontId="13" fillId="32" borderId="0" applyNumberFormat="0" applyBorder="0" applyAlignment="0" applyProtection="0"/>
    <xf numFmtId="186" fontId="13" fillId="63" borderId="0" applyNumberFormat="0" applyBorder="0" applyAlignment="0" applyProtection="0"/>
    <xf numFmtId="186" fontId="13" fillId="0" borderId="2" applyAlignment="0"/>
    <xf numFmtId="186" fontId="13" fillId="0" borderId="0">
      <alignment vertical="center"/>
    </xf>
    <xf numFmtId="186" fontId="13" fillId="0" borderId="0"/>
    <xf numFmtId="186" fontId="13" fillId="0" borderId="0">
      <alignment vertical="center"/>
    </xf>
    <xf numFmtId="186" fontId="13" fillId="0" borderId="59" applyAlignment="0"/>
    <xf numFmtId="186" fontId="13" fillId="0" borderId="0" applyBorder="0">
      <alignment horizontal="centerContinuous"/>
    </xf>
    <xf numFmtId="37" fontId="13" fillId="0" borderId="0">
      <alignment horizontal="center"/>
    </xf>
    <xf numFmtId="201" fontId="13" fillId="56" borderId="0" applyFont="0" applyBorder="0"/>
    <xf numFmtId="6" fontId="13" fillId="56" borderId="0" applyFont="0" applyBorder="0"/>
    <xf numFmtId="186" fontId="13" fillId="64" borderId="0"/>
    <xf numFmtId="186" fontId="13" fillId="64" borderId="0"/>
    <xf numFmtId="201" fontId="13" fillId="65" borderId="0" applyNumberFormat="0" applyFont="0" applyBorder="0" applyAlignment="0" applyProtection="0"/>
    <xf numFmtId="201" fontId="13" fillId="17" borderId="0" applyNumberFormat="0" applyFont="0" applyBorder="0" applyAlignment="0" applyProtection="0"/>
    <xf numFmtId="201" fontId="13" fillId="66" borderId="0" applyBorder="0"/>
    <xf numFmtId="6" fontId="13" fillId="66" borderId="0" applyBorder="0"/>
    <xf numFmtId="6" fontId="13" fillId="66" borderId="0" applyBorder="0"/>
    <xf numFmtId="6" fontId="13" fillId="66" borderId="0" applyBorder="0"/>
    <xf numFmtId="6" fontId="13" fillId="66" borderId="0" applyBorder="0"/>
    <xf numFmtId="6" fontId="13" fillId="66" borderId="0" applyBorder="0"/>
    <xf numFmtId="201" fontId="13" fillId="0" borderId="60" applyNumberFormat="0" applyBorder="0" applyAlignment="0" applyProtection="0"/>
    <xf numFmtId="193" fontId="13" fillId="0" borderId="0" applyBorder="0">
      <alignment horizontal="right"/>
    </xf>
    <xf numFmtId="193" fontId="13" fillId="0" borderId="60" applyBorder="0">
      <alignment horizontal="right"/>
    </xf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186" fontId="13" fillId="0" borderId="0" applyBorder="0">
      <alignment horizontal="right"/>
    </xf>
    <xf numFmtId="186" fontId="13" fillId="0" borderId="60" applyBorder="0">
      <alignment horizontal="right"/>
    </xf>
    <xf numFmtId="186" fontId="13" fillId="0" borderId="60" applyBorder="0">
      <alignment horizontal="right"/>
    </xf>
    <xf numFmtId="186" fontId="13" fillId="0" borderId="60" applyBorder="0">
      <alignment horizontal="right"/>
    </xf>
    <xf numFmtId="186" fontId="13" fillId="0" borderId="60" applyBorder="0">
      <alignment horizontal="right"/>
    </xf>
    <xf numFmtId="186" fontId="13" fillId="0" borderId="0" applyBorder="0">
      <alignment horizontal="right"/>
    </xf>
    <xf numFmtId="186" fontId="13" fillId="0" borderId="0" applyBorder="0">
      <alignment horizontal="right"/>
    </xf>
    <xf numFmtId="186" fontId="13" fillId="0" borderId="0" applyBorder="0">
      <alignment horizontal="right"/>
    </xf>
    <xf numFmtId="201" fontId="13" fillId="0" borderId="0">
      <alignment horizontal="left" indent="1"/>
    </xf>
    <xf numFmtId="6" fontId="13" fillId="0" borderId="0">
      <alignment horizontal="left" indent="1"/>
    </xf>
    <xf numFmtId="6" fontId="13" fillId="0" borderId="0">
      <alignment horizontal="left"/>
    </xf>
    <xf numFmtId="6" fontId="13" fillId="0" borderId="0">
      <alignment horizontal="left"/>
    </xf>
    <xf numFmtId="6" fontId="13" fillId="0" borderId="0">
      <alignment horizontal="left" indent="1"/>
    </xf>
    <xf numFmtId="6" fontId="13" fillId="0" borderId="0">
      <alignment horizontal="left"/>
    </xf>
    <xf numFmtId="6" fontId="13" fillId="0" borderId="0">
      <alignment horizontal="left"/>
    </xf>
    <xf numFmtId="6" fontId="13" fillId="0" borderId="0">
      <alignment horizontal="left" indent="1"/>
    </xf>
    <xf numFmtId="6" fontId="13" fillId="0" borderId="0">
      <alignment horizontal="left"/>
    </xf>
    <xf numFmtId="6" fontId="13" fillId="0" borderId="0">
      <alignment horizontal="left"/>
    </xf>
    <xf numFmtId="6" fontId="13" fillId="0" borderId="0">
      <alignment horizontal="left" indent="1"/>
    </xf>
    <xf numFmtId="6" fontId="13" fillId="0" borderId="0">
      <alignment horizontal="left"/>
    </xf>
    <xf numFmtId="6" fontId="13" fillId="0" borderId="0">
      <alignment horizontal="left"/>
    </xf>
    <xf numFmtId="6" fontId="13" fillId="0" borderId="0">
      <alignment horizontal="left" indent="1"/>
    </xf>
    <xf numFmtId="6" fontId="13" fillId="0" borderId="0">
      <alignment horizontal="left"/>
    </xf>
    <xf numFmtId="6" fontId="13" fillId="0" borderId="0">
      <alignment horizontal="left"/>
    </xf>
    <xf numFmtId="201" fontId="13" fillId="0" borderId="0">
      <alignment horizontal="left"/>
    </xf>
    <xf numFmtId="201" fontId="13" fillId="0" borderId="0">
      <alignment horizontal="left"/>
    </xf>
    <xf numFmtId="201" fontId="13" fillId="0" borderId="51" applyBorder="0"/>
    <xf numFmtId="6" fontId="13" fillId="0" borderId="51" applyBorder="0"/>
    <xf numFmtId="6" fontId="13" fillId="0" borderId="51" applyBorder="0"/>
    <xf numFmtId="6" fontId="13" fillId="0" borderId="51" applyBorder="0"/>
    <xf numFmtId="6" fontId="13" fillId="0" borderId="51" applyBorder="0"/>
    <xf numFmtId="6" fontId="13" fillId="0" borderId="51" applyBorder="0"/>
    <xf numFmtId="201" fontId="13" fillId="16" borderId="60" applyNumberFormat="0" applyFont="0" applyBorder="0" applyAlignment="0" applyProtection="0"/>
    <xf numFmtId="193" fontId="13" fillId="67" borderId="51" applyBorder="0">
      <alignment horizontal="right"/>
    </xf>
    <xf numFmtId="193" fontId="13" fillId="0" borderId="51" applyBorder="0">
      <alignment horizontal="right"/>
    </xf>
    <xf numFmtId="201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6" fontId="13" fillId="0" borderId="60" applyNumberFormat="0" applyBorder="0" applyAlignment="0" applyProtection="0"/>
    <xf numFmtId="186" fontId="13" fillId="56" borderId="61" applyBorder="0">
      <alignment horizontal="center"/>
    </xf>
    <xf numFmtId="186" fontId="13" fillId="56" borderId="61" applyBorder="0">
      <alignment horizontal="center"/>
    </xf>
    <xf numFmtId="15" fontId="13" fillId="68" borderId="0" applyFont="0" applyFill="0" applyBorder="0" applyProtection="0">
      <alignment horizontal="center"/>
    </xf>
    <xf numFmtId="3" fontId="13" fillId="69" borderId="0" applyNumberFormat="0" applyBorder="0" applyAlignment="0" applyProtection="0"/>
    <xf numFmtId="186" fontId="109" fillId="0" borderId="55" applyNumberFormat="0" applyFill="0" applyBorder="0" applyAlignment="0" applyProtection="0">
      <alignment horizontal="center"/>
    </xf>
    <xf numFmtId="0" fontId="13" fillId="70" borderId="0" applyNumberFormat="0" applyBorder="0" applyAlignment="0" applyProtection="0"/>
    <xf numFmtId="228" fontId="13" fillId="64" borderId="0" applyNumberFormat="0" applyBorder="0" applyAlignment="0" applyProtection="0"/>
    <xf numFmtId="186" fontId="110" fillId="71" borderId="62" applyNumberFormat="0" applyBorder="0" applyProtection="0">
      <alignment horizontal="left" vertical="center"/>
    </xf>
    <xf numFmtId="186" fontId="111" fillId="68" borderId="0" applyNumberFormat="0" applyBorder="0" applyAlignment="0" applyProtection="0"/>
    <xf numFmtId="186" fontId="111" fillId="64" borderId="0" applyNumberFormat="0" applyBorder="0" applyAlignment="0" applyProtection="0"/>
    <xf numFmtId="186" fontId="13" fillId="71" borderId="62" applyNumberFormat="0" applyBorder="0" applyProtection="0">
      <alignment horizontal="left" vertical="center"/>
    </xf>
    <xf numFmtId="186" fontId="106" fillId="69" borderId="0" applyNumberFormat="0" applyBorder="0" applyAlignment="0" applyProtection="0"/>
    <xf numFmtId="186" fontId="110" fillId="72" borderId="0" applyNumberFormat="0" applyBorder="0" applyProtection="0">
      <alignment horizontal="center" wrapText="1"/>
    </xf>
    <xf numFmtId="186" fontId="110" fillId="72" borderId="0" applyNumberFormat="0" applyBorder="0" applyProtection="0">
      <alignment horizontal="center" wrapText="1"/>
    </xf>
    <xf numFmtId="186" fontId="110" fillId="72" borderId="0" applyNumberFormat="0" applyBorder="0" applyProtection="0">
      <alignment horizontal="center" wrapText="1"/>
    </xf>
    <xf numFmtId="186" fontId="106" fillId="64" borderId="0" applyNumberFormat="0" applyBorder="0" applyAlignment="0" applyProtection="0"/>
    <xf numFmtId="186" fontId="106" fillId="64" borderId="0" applyNumberFormat="0" applyBorder="0" applyAlignment="0" applyProtection="0"/>
    <xf numFmtId="0" fontId="110" fillId="70" borderId="63" applyNumberFormat="0" applyBorder="0" applyAlignment="0" applyProtection="0">
      <alignment horizontal="left"/>
    </xf>
    <xf numFmtId="0" fontId="110" fillId="70" borderId="63" applyNumberFormat="0" applyBorder="0" applyAlignment="0" applyProtection="0">
      <alignment horizontal="left"/>
    </xf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6" fillId="73" borderId="0" applyNumberFormat="0" applyBorder="0" applyAlignment="0" applyProtection="0"/>
    <xf numFmtId="186" fontId="106" fillId="73" borderId="0" applyNumberFormat="0" applyBorder="0" applyAlignment="0" applyProtection="0"/>
    <xf numFmtId="186" fontId="106" fillId="73" borderId="0" applyNumberFormat="0" applyBorder="0" applyAlignment="0" applyProtection="0"/>
    <xf numFmtId="186" fontId="106" fillId="73" borderId="0" applyNumberFormat="0" applyBorder="0" applyAlignment="0" applyProtection="0"/>
    <xf numFmtId="186" fontId="107" fillId="73" borderId="0" applyNumberFormat="0" applyBorder="0" applyAlignment="0" applyProtection="0"/>
    <xf numFmtId="186" fontId="106" fillId="73" borderId="0" applyNumberFormat="0" applyBorder="0" applyAlignment="0" applyProtection="0"/>
    <xf numFmtId="186" fontId="107" fillId="73" borderId="0" applyNumberFormat="0" applyBorder="0" applyAlignment="0" applyProtection="0"/>
    <xf numFmtId="186" fontId="107" fillId="73" borderId="0" applyNumberFormat="0" applyBorder="0" applyAlignment="0" applyProtection="0"/>
    <xf numFmtId="186" fontId="107" fillId="73" borderId="0" applyNumberFormat="0" applyBorder="0" applyAlignment="0" applyProtection="0"/>
    <xf numFmtId="186" fontId="107" fillId="73" borderId="0" applyNumberFormat="0" applyBorder="0" applyAlignment="0" applyProtection="0"/>
    <xf numFmtId="186" fontId="106" fillId="73" borderId="0" applyNumberFormat="0" applyBorder="0" applyAlignment="0" applyProtection="0"/>
    <xf numFmtId="186" fontId="106" fillId="73" borderId="0" applyNumberFormat="0" applyBorder="0" applyAlignment="0" applyProtection="0"/>
    <xf numFmtId="186" fontId="107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59" fillId="73" borderId="0" applyNumberFormat="0" applyBorder="0" applyAlignment="0" applyProtection="0"/>
    <xf numFmtId="186" fontId="59" fillId="73" borderId="0" applyNumberFormat="0" applyBorder="0" applyAlignment="0" applyProtection="0"/>
    <xf numFmtId="186" fontId="59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30" borderId="0" applyNumberFormat="0" applyBorder="0" applyAlignment="0" applyProtection="0"/>
    <xf numFmtId="186" fontId="105" fillId="30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8" fillId="73" borderId="0" applyNumberFormat="0" applyBorder="0" applyAlignment="0" applyProtection="0"/>
    <xf numFmtId="186" fontId="108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8" fillId="73" borderId="0" applyNumberFormat="0" applyBorder="0" applyAlignment="0" applyProtection="0"/>
    <xf numFmtId="186" fontId="108" fillId="73" borderId="0" applyNumberFormat="0" applyBorder="0" applyAlignment="0" applyProtection="0"/>
    <xf numFmtId="186" fontId="108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7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6" fillId="33" borderId="0" applyNumberFormat="0" applyBorder="0" applyAlignment="0" applyProtection="0"/>
    <xf numFmtId="186" fontId="106" fillId="33" borderId="0" applyNumberFormat="0" applyBorder="0" applyAlignment="0" applyProtection="0"/>
    <xf numFmtId="186" fontId="106" fillId="33" borderId="0" applyNumberFormat="0" applyBorder="0" applyAlignment="0" applyProtection="0"/>
    <xf numFmtId="186" fontId="106" fillId="33" borderId="0" applyNumberFormat="0" applyBorder="0" applyAlignment="0" applyProtection="0"/>
    <xf numFmtId="186" fontId="107" fillId="33" borderId="0" applyNumberFormat="0" applyBorder="0" applyAlignment="0" applyProtection="0"/>
    <xf numFmtId="186" fontId="106" fillId="33" borderId="0" applyNumberFormat="0" applyBorder="0" applyAlignment="0" applyProtection="0"/>
    <xf numFmtId="186" fontId="107" fillId="33" borderId="0" applyNumberFormat="0" applyBorder="0" applyAlignment="0" applyProtection="0"/>
    <xf numFmtId="186" fontId="107" fillId="33" borderId="0" applyNumberFormat="0" applyBorder="0" applyAlignment="0" applyProtection="0"/>
    <xf numFmtId="186" fontId="107" fillId="33" borderId="0" applyNumberFormat="0" applyBorder="0" applyAlignment="0" applyProtection="0"/>
    <xf numFmtId="186" fontId="107" fillId="33" borderId="0" applyNumberFormat="0" applyBorder="0" applyAlignment="0" applyProtection="0"/>
    <xf numFmtId="186" fontId="106" fillId="33" borderId="0" applyNumberFormat="0" applyBorder="0" applyAlignment="0" applyProtection="0"/>
    <xf numFmtId="186" fontId="106" fillId="33" borderId="0" applyNumberFormat="0" applyBorder="0" applyAlignment="0" applyProtection="0"/>
    <xf numFmtId="186" fontId="107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59" fillId="33" borderId="0" applyNumberFormat="0" applyBorder="0" applyAlignment="0" applyProtection="0"/>
    <xf numFmtId="186" fontId="59" fillId="33" borderId="0" applyNumberFormat="0" applyBorder="0" applyAlignment="0" applyProtection="0"/>
    <xf numFmtId="186" fontId="59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8" fillId="33" borderId="0" applyNumberFormat="0" applyBorder="0" applyAlignment="0" applyProtection="0"/>
    <xf numFmtId="186" fontId="108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8" fillId="33" borderId="0" applyNumberFormat="0" applyBorder="0" applyAlignment="0" applyProtection="0"/>
    <xf numFmtId="186" fontId="108" fillId="33" borderId="0" applyNumberFormat="0" applyBorder="0" applyAlignment="0" applyProtection="0"/>
    <xf numFmtId="186" fontId="108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6" fillId="74" borderId="0" applyNumberFormat="0" applyBorder="0" applyAlignment="0" applyProtection="0"/>
    <xf numFmtId="186" fontId="106" fillId="74" borderId="0" applyNumberFormat="0" applyBorder="0" applyAlignment="0" applyProtection="0"/>
    <xf numFmtId="186" fontId="106" fillId="74" borderId="0" applyNumberFormat="0" applyBorder="0" applyAlignment="0" applyProtection="0"/>
    <xf numFmtId="186" fontId="106" fillId="74" borderId="0" applyNumberFormat="0" applyBorder="0" applyAlignment="0" applyProtection="0"/>
    <xf numFmtId="186" fontId="107" fillId="74" borderId="0" applyNumberFormat="0" applyBorder="0" applyAlignment="0" applyProtection="0"/>
    <xf numFmtId="186" fontId="106" fillId="74" borderId="0" applyNumberFormat="0" applyBorder="0" applyAlignment="0" applyProtection="0"/>
    <xf numFmtId="186" fontId="107" fillId="74" borderId="0" applyNumberFormat="0" applyBorder="0" applyAlignment="0" applyProtection="0"/>
    <xf numFmtId="186" fontId="107" fillId="74" borderId="0" applyNumberFormat="0" applyBorder="0" applyAlignment="0" applyProtection="0"/>
    <xf numFmtId="186" fontId="107" fillId="74" borderId="0" applyNumberFormat="0" applyBorder="0" applyAlignment="0" applyProtection="0"/>
    <xf numFmtId="186" fontId="107" fillId="74" borderId="0" applyNumberFormat="0" applyBorder="0" applyAlignment="0" applyProtection="0"/>
    <xf numFmtId="186" fontId="106" fillId="74" borderId="0" applyNumberFormat="0" applyBorder="0" applyAlignment="0" applyProtection="0"/>
    <xf numFmtId="186" fontId="106" fillId="74" borderId="0" applyNumberFormat="0" applyBorder="0" applyAlignment="0" applyProtection="0"/>
    <xf numFmtId="186" fontId="107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59" fillId="74" borderId="0" applyNumberFormat="0" applyBorder="0" applyAlignment="0" applyProtection="0"/>
    <xf numFmtId="186" fontId="59" fillId="74" borderId="0" applyNumberFormat="0" applyBorder="0" applyAlignment="0" applyProtection="0"/>
    <xf numFmtId="186" fontId="59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29" borderId="0" applyNumberFormat="0" applyBorder="0" applyAlignment="0" applyProtection="0"/>
    <xf numFmtId="186" fontId="105" fillId="29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8" fillId="74" borderId="0" applyNumberFormat="0" applyBorder="0" applyAlignment="0" applyProtection="0"/>
    <xf numFmtId="186" fontId="108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8" fillId="74" borderId="0" applyNumberFormat="0" applyBorder="0" applyAlignment="0" applyProtection="0"/>
    <xf numFmtId="186" fontId="108" fillId="74" borderId="0" applyNumberFormat="0" applyBorder="0" applyAlignment="0" applyProtection="0"/>
    <xf numFmtId="186" fontId="108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74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7" fillId="62" borderId="0" applyNumberFormat="0" applyBorder="0" applyAlignment="0" applyProtection="0"/>
    <xf numFmtId="186" fontId="106" fillId="62" borderId="0" applyNumberFormat="0" applyBorder="0" applyAlignment="0" applyProtection="0"/>
    <xf numFmtId="186" fontId="106" fillId="62" borderId="0" applyNumberFormat="0" applyBorder="0" applyAlignment="0" applyProtection="0"/>
    <xf numFmtId="186" fontId="107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59" fillId="62" borderId="0" applyNumberFormat="0" applyBorder="0" applyAlignment="0" applyProtection="0"/>
    <xf numFmtId="186" fontId="59" fillId="62" borderId="0" applyNumberFormat="0" applyBorder="0" applyAlignment="0" applyProtection="0"/>
    <xf numFmtId="186" fontId="59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31" borderId="0" applyNumberFormat="0" applyBorder="0" applyAlignment="0" applyProtection="0"/>
    <xf numFmtId="186" fontId="105" fillId="31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8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6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7" fillId="32" borderId="0" applyNumberFormat="0" applyBorder="0" applyAlignment="0" applyProtection="0"/>
    <xf numFmtId="186" fontId="106" fillId="32" borderId="0" applyNumberFormat="0" applyBorder="0" applyAlignment="0" applyProtection="0"/>
    <xf numFmtId="186" fontId="106" fillId="32" borderId="0" applyNumberFormat="0" applyBorder="0" applyAlignment="0" applyProtection="0"/>
    <xf numFmtId="186" fontId="107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59" fillId="32" borderId="0" applyNumberFormat="0" applyBorder="0" applyAlignment="0" applyProtection="0"/>
    <xf numFmtId="186" fontId="59" fillId="32" borderId="0" applyNumberFormat="0" applyBorder="0" applyAlignment="0" applyProtection="0"/>
    <xf numFmtId="186" fontId="59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8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32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6" fillId="28" borderId="0" applyNumberFormat="0" applyBorder="0" applyAlignment="0" applyProtection="0"/>
    <xf numFmtId="186" fontId="106" fillId="28" borderId="0" applyNumberFormat="0" applyBorder="0" applyAlignment="0" applyProtection="0"/>
    <xf numFmtId="186" fontId="106" fillId="28" borderId="0" applyNumberFormat="0" applyBorder="0" applyAlignment="0" applyProtection="0"/>
    <xf numFmtId="186" fontId="106" fillId="28" borderId="0" applyNumberFormat="0" applyBorder="0" applyAlignment="0" applyProtection="0"/>
    <xf numFmtId="186" fontId="107" fillId="28" borderId="0" applyNumberFormat="0" applyBorder="0" applyAlignment="0" applyProtection="0"/>
    <xf numFmtId="186" fontId="106" fillId="28" borderId="0" applyNumberFormat="0" applyBorder="0" applyAlignment="0" applyProtection="0"/>
    <xf numFmtId="186" fontId="107" fillId="28" borderId="0" applyNumberFormat="0" applyBorder="0" applyAlignment="0" applyProtection="0"/>
    <xf numFmtId="186" fontId="107" fillId="28" borderId="0" applyNumberFormat="0" applyBorder="0" applyAlignment="0" applyProtection="0"/>
    <xf numFmtId="186" fontId="107" fillId="28" borderId="0" applyNumberFormat="0" applyBorder="0" applyAlignment="0" applyProtection="0"/>
    <xf numFmtId="186" fontId="107" fillId="28" borderId="0" applyNumberFormat="0" applyBorder="0" applyAlignment="0" applyProtection="0"/>
    <xf numFmtId="186" fontId="106" fillId="28" borderId="0" applyNumberFormat="0" applyBorder="0" applyAlignment="0" applyProtection="0"/>
    <xf numFmtId="186" fontId="106" fillId="28" borderId="0" applyNumberFormat="0" applyBorder="0" applyAlignment="0" applyProtection="0"/>
    <xf numFmtId="186" fontId="107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59" fillId="28" borderId="0" applyNumberFormat="0" applyBorder="0" applyAlignment="0" applyProtection="0"/>
    <xf numFmtId="186" fontId="59" fillId="28" borderId="0" applyNumberFormat="0" applyBorder="0" applyAlignment="0" applyProtection="0"/>
    <xf numFmtId="186" fontId="59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33" borderId="0" applyNumberFormat="0" applyBorder="0" applyAlignment="0" applyProtection="0"/>
    <xf numFmtId="186" fontId="105" fillId="33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8" fillId="28" borderId="0" applyNumberFormat="0" applyBorder="0" applyAlignment="0" applyProtection="0"/>
    <xf numFmtId="186" fontId="108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8" fillId="28" borderId="0" applyNumberFormat="0" applyBorder="0" applyAlignment="0" applyProtection="0"/>
    <xf numFmtId="186" fontId="108" fillId="28" borderId="0" applyNumberFormat="0" applyBorder="0" applyAlignment="0" applyProtection="0"/>
    <xf numFmtId="186" fontId="108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186" fontId="105" fillId="28" borderId="0" applyNumberFormat="0" applyBorder="0" applyAlignment="0" applyProtection="0"/>
    <xf numFmtId="229" fontId="13" fillId="75" borderId="0" applyBorder="0" applyProtection="0"/>
    <xf numFmtId="186" fontId="112" fillId="0" borderId="54"/>
    <xf numFmtId="230" fontId="13" fillId="76" borderId="64">
      <alignment horizontal="center" vertical="center"/>
    </xf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82" fillId="0" borderId="0"/>
    <xf numFmtId="186" fontId="13" fillId="0" borderId="0"/>
    <xf numFmtId="186" fontId="13" fillId="0" borderId="0">
      <alignment horizontal="center" wrapText="1"/>
    </xf>
    <xf numFmtId="186" fontId="113" fillId="0" borderId="5">
      <alignment horizontal="center"/>
    </xf>
    <xf numFmtId="186" fontId="114" fillId="0" borderId="5">
      <alignment horizontal="center"/>
    </xf>
    <xf numFmtId="186" fontId="114" fillId="0" borderId="5">
      <alignment horizontal="center"/>
    </xf>
    <xf numFmtId="231" fontId="13" fillId="0" borderId="0"/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42" fillId="0" borderId="54">
      <alignment horizontal="center" vertical="center"/>
    </xf>
    <xf numFmtId="186" fontId="13" fillId="77" borderId="65" applyNumberFormat="0"/>
    <xf numFmtId="204" fontId="115" fillId="17" borderId="0" applyBorder="0"/>
    <xf numFmtId="232" fontId="115" fillId="17" borderId="0" applyBorder="0"/>
    <xf numFmtId="233" fontId="115" fillId="17" borderId="0" applyBorder="0"/>
    <xf numFmtId="186" fontId="13" fillId="0" borderId="0"/>
    <xf numFmtId="3" fontId="13" fillId="16" borderId="5">
      <alignment horizontal="center"/>
      <protection locked="0"/>
    </xf>
    <xf numFmtId="3" fontId="13" fillId="16" borderId="0">
      <alignment horizontal="center"/>
      <protection locked="0"/>
    </xf>
    <xf numFmtId="17" fontId="13" fillId="16" borderId="5">
      <alignment horizontal="center"/>
      <protection locked="0"/>
    </xf>
    <xf numFmtId="234" fontId="13" fillId="0" borderId="66">
      <alignment horizontal="center" vertical="center"/>
      <protection locked="0"/>
    </xf>
    <xf numFmtId="235" fontId="13" fillId="0" borderId="66">
      <alignment horizontal="center" vertical="center"/>
      <protection locked="0"/>
    </xf>
    <xf numFmtId="236" fontId="13" fillId="0" borderId="66">
      <alignment horizontal="center" vertical="center"/>
      <protection locked="0"/>
    </xf>
    <xf numFmtId="237" fontId="13" fillId="0" borderId="66">
      <alignment horizontal="center" vertical="center"/>
      <protection locked="0"/>
    </xf>
    <xf numFmtId="238" fontId="13" fillId="0" borderId="66">
      <alignment horizontal="center" vertical="center"/>
      <protection locked="0"/>
    </xf>
    <xf numFmtId="239" fontId="13" fillId="0" borderId="66">
      <alignment horizontal="center" vertical="center"/>
      <protection locked="0"/>
    </xf>
    <xf numFmtId="186" fontId="13" fillId="0" borderId="66">
      <alignment vertical="center"/>
      <protection locked="0"/>
    </xf>
    <xf numFmtId="234" fontId="13" fillId="0" borderId="66">
      <alignment horizontal="right" vertical="center"/>
      <protection locked="0"/>
    </xf>
    <xf numFmtId="240" fontId="13" fillId="0" borderId="66">
      <alignment horizontal="right" vertical="center"/>
      <protection locked="0"/>
    </xf>
    <xf numFmtId="236" fontId="13" fillId="0" borderId="66">
      <alignment horizontal="right" vertical="center"/>
      <protection locked="0"/>
    </xf>
    <xf numFmtId="237" fontId="13" fillId="0" borderId="66">
      <alignment horizontal="right" vertical="center"/>
      <protection locked="0"/>
    </xf>
    <xf numFmtId="238" fontId="13" fillId="0" borderId="66">
      <alignment horizontal="right" vertical="center"/>
      <protection locked="0"/>
    </xf>
    <xf numFmtId="239" fontId="13" fillId="0" borderId="66">
      <alignment horizontal="right" vertical="center"/>
      <protection locked="0"/>
    </xf>
    <xf numFmtId="186" fontId="82" fillId="0" borderId="0">
      <protection locked="0"/>
    </xf>
    <xf numFmtId="186" fontId="116" fillId="0" borderId="0" applyNumberFormat="0" applyFill="0" applyBorder="0" applyAlignment="0" applyProtection="0">
      <alignment horizontal="centerContinuous"/>
    </xf>
    <xf numFmtId="38" fontId="13" fillId="78" borderId="0" applyNumberFormat="0" applyFont="0" applyAlignment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8" fillId="27" borderId="0" applyNumberFormat="0" applyBorder="0" applyAlignment="0" applyProtection="0"/>
    <xf numFmtId="186" fontId="118" fillId="27" borderId="0" applyNumberFormat="0" applyBorder="0" applyAlignment="0" applyProtection="0"/>
    <xf numFmtId="186" fontId="118" fillId="27" borderId="0" applyNumberFormat="0" applyBorder="0" applyAlignment="0" applyProtection="0"/>
    <xf numFmtId="186" fontId="118" fillId="27" borderId="0" applyNumberFormat="0" applyBorder="0" applyAlignment="0" applyProtection="0"/>
    <xf numFmtId="186" fontId="119" fillId="27" borderId="0" applyNumberFormat="0" applyBorder="0" applyAlignment="0" applyProtection="0"/>
    <xf numFmtId="186" fontId="118" fillId="27" borderId="0" applyNumberFormat="0" applyBorder="0" applyAlignment="0" applyProtection="0"/>
    <xf numFmtId="186" fontId="119" fillId="27" borderId="0" applyNumberFormat="0" applyBorder="0" applyAlignment="0" applyProtection="0"/>
    <xf numFmtId="186" fontId="119" fillId="27" borderId="0" applyNumberFormat="0" applyBorder="0" applyAlignment="0" applyProtection="0"/>
    <xf numFmtId="186" fontId="119" fillId="27" borderId="0" applyNumberFormat="0" applyBorder="0" applyAlignment="0" applyProtection="0"/>
    <xf numFmtId="186" fontId="119" fillId="27" borderId="0" applyNumberFormat="0" applyBorder="0" applyAlignment="0" applyProtection="0"/>
    <xf numFmtId="186" fontId="118" fillId="27" borderId="0" applyNumberFormat="0" applyBorder="0" applyAlignment="0" applyProtection="0"/>
    <xf numFmtId="186" fontId="118" fillId="27" borderId="0" applyNumberFormat="0" applyBorder="0" applyAlignment="0" applyProtection="0"/>
    <xf numFmtId="186" fontId="119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60" fillId="27" borderId="0" applyNumberFormat="0" applyBorder="0" applyAlignment="0" applyProtection="0"/>
    <xf numFmtId="186" fontId="60" fillId="27" borderId="0" applyNumberFormat="0" applyBorder="0" applyAlignment="0" applyProtection="0"/>
    <xf numFmtId="186" fontId="60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34" borderId="0" applyNumberFormat="0" applyBorder="0" applyAlignment="0" applyProtection="0"/>
    <xf numFmtId="186" fontId="117" fillId="34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20" fillId="27" borderId="0" applyNumberFormat="0" applyBorder="0" applyAlignment="0" applyProtection="0"/>
    <xf numFmtId="186" fontId="120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20" fillId="27" borderId="0" applyNumberFormat="0" applyBorder="0" applyAlignment="0" applyProtection="0"/>
    <xf numFmtId="186" fontId="120" fillId="27" borderId="0" applyNumberFormat="0" applyBorder="0" applyAlignment="0" applyProtection="0"/>
    <xf numFmtId="186" fontId="120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17" fillId="27" borderId="0" applyNumberFormat="0" applyBorder="0" applyAlignment="0" applyProtection="0"/>
    <xf numFmtId="186" fontId="13" fillId="58" borderId="0" applyNumberFormat="0" applyBorder="0" applyAlignment="0" applyProtection="0"/>
    <xf numFmtId="186" fontId="13" fillId="59" borderId="67" applyNumberFormat="0" applyAlignment="0" applyProtection="0"/>
    <xf numFmtId="186" fontId="13" fillId="0" borderId="0" applyNumberFormat="0" applyFill="0" applyBorder="0" applyAlignment="0" applyProtection="0">
      <alignment vertical="top"/>
      <protection locked="0"/>
    </xf>
    <xf numFmtId="241" fontId="13" fillId="79" borderId="0">
      <protection locked="0"/>
    </xf>
    <xf numFmtId="186" fontId="13" fillId="0" borderId="68">
      <alignment horizontal="center"/>
    </xf>
    <xf numFmtId="186" fontId="121" fillId="0" borderId="0" applyNumberFormat="0" applyBorder="0" applyAlignment="0"/>
    <xf numFmtId="242" fontId="13" fillId="0" borderId="0"/>
    <xf numFmtId="186" fontId="122" fillId="0" borderId="0" applyNumberFormat="0" applyFont="0" applyProtection="0">
      <alignment horizontal="right" vertical="center"/>
    </xf>
    <xf numFmtId="243" fontId="13" fillId="0" borderId="0" applyFont="0" applyFill="0" applyBorder="0" applyAlignment="0"/>
    <xf numFmtId="9" fontId="13" fillId="0" borderId="0">
      <alignment horizontal="center"/>
    </xf>
    <xf numFmtId="4" fontId="13" fillId="80" borderId="0" applyFont="0" applyBorder="0" applyAlignment="0">
      <alignment horizontal="right"/>
    </xf>
    <xf numFmtId="4" fontId="13" fillId="80" borderId="0" applyFont="0" applyBorder="0" applyAlignment="0">
      <alignment horizontal="right"/>
    </xf>
    <xf numFmtId="4" fontId="13" fillId="80" borderId="0" applyFont="0" applyBorder="0" applyAlignment="0">
      <alignment horizontal="right"/>
    </xf>
    <xf numFmtId="4" fontId="13" fillId="80" borderId="0" applyFont="0" applyBorder="0" applyAlignment="0">
      <alignment horizontal="right"/>
    </xf>
    <xf numFmtId="186" fontId="13" fillId="0" borderId="0" applyNumberFormat="0" applyFill="0" applyBorder="0" applyAlignment="0" applyProtection="0"/>
    <xf numFmtId="186" fontId="13" fillId="0" borderId="2" applyNumberFormat="0" applyFill="0" applyAlignment="0" applyProtection="0"/>
    <xf numFmtId="5" fontId="123" fillId="0" borderId="51" applyAlignment="0" applyProtection="0"/>
    <xf numFmtId="186" fontId="13" fillId="0" borderId="53" applyNumberFormat="0" applyFont="0" applyFill="0" applyAlignment="0" applyProtection="0"/>
    <xf numFmtId="186" fontId="13" fillId="0" borderId="69" applyNumberFormat="0" applyFont="0" applyFill="0" applyAlignment="0" applyProtection="0"/>
    <xf numFmtId="5" fontId="13" fillId="0" borderId="51" applyAlignment="0" applyProtection="0"/>
    <xf numFmtId="186" fontId="13" fillId="68" borderId="70"/>
    <xf numFmtId="244" fontId="13" fillId="0" borderId="0"/>
    <xf numFmtId="244" fontId="13" fillId="0" borderId="54"/>
    <xf numFmtId="223" fontId="13" fillId="0" borderId="0"/>
    <xf numFmtId="223" fontId="13" fillId="0" borderId="0"/>
    <xf numFmtId="223" fontId="13" fillId="0" borderId="54"/>
    <xf numFmtId="245" fontId="13" fillId="0" borderId="0"/>
    <xf numFmtId="246" fontId="13" fillId="0" borderId="0"/>
    <xf numFmtId="246" fontId="13" fillId="0" borderId="0"/>
    <xf numFmtId="43" fontId="13" fillId="0" borderId="0"/>
    <xf numFmtId="49" fontId="13" fillId="0" borderId="0" applyFont="0" applyFill="0" applyBorder="0" applyAlignment="0" applyProtection="0">
      <alignment horizontal="left"/>
    </xf>
    <xf numFmtId="204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247" fontId="13" fillId="0" borderId="0" applyAlignment="0" applyProtection="0"/>
    <xf numFmtId="192" fontId="13" fillId="0" borderId="0" applyFill="0" applyBorder="0" applyAlignment="0" applyProtection="0"/>
    <xf numFmtId="49" fontId="13" fillId="0" borderId="0" applyNumberFormat="0" applyAlignment="0" applyProtection="0">
      <alignment horizontal="left"/>
    </xf>
    <xf numFmtId="49" fontId="13" fillId="0" borderId="71" applyNumberFormat="0" applyAlignment="0" applyProtection="0">
      <alignment horizontal="left" wrapText="1"/>
    </xf>
    <xf numFmtId="49" fontId="13" fillId="0" borderId="71" applyNumberFormat="0" applyAlignment="0" applyProtection="0">
      <alignment horizontal="left" wrapText="1"/>
    </xf>
    <xf numFmtId="49" fontId="13" fillId="0" borderId="71" applyNumberFormat="0" applyAlignment="0" applyProtection="0">
      <alignment horizontal="left" wrapText="1"/>
    </xf>
    <xf numFmtId="49" fontId="13" fillId="0" borderId="0" applyNumberFormat="0" applyAlignment="0" applyProtection="0">
      <alignment horizontal="left" wrapText="1"/>
    </xf>
    <xf numFmtId="49" fontId="13" fillId="0" borderId="0" applyAlignment="0" applyProtection="0">
      <alignment horizontal="left"/>
    </xf>
    <xf numFmtId="49" fontId="13" fillId="0" borderId="0" applyAlignment="0" applyProtection="0">
      <alignment horizontal="left"/>
    </xf>
    <xf numFmtId="49" fontId="13" fillId="0" borderId="0" applyAlignment="0" applyProtection="0">
      <alignment horizontal="left"/>
    </xf>
    <xf numFmtId="229" fontId="13" fillId="0" borderId="0"/>
    <xf numFmtId="186" fontId="13" fillId="0" borderId="2">
      <alignment horizontal="centerContinuous"/>
    </xf>
    <xf numFmtId="248" fontId="13" fillId="0" borderId="0" applyFont="0" applyFill="0" applyBorder="0" applyAlignment="0" applyProtection="0"/>
    <xf numFmtId="4" fontId="13" fillId="0" borderId="72">
      <alignment horizontal="centerContinuous"/>
    </xf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24" fillId="0" borderId="0" applyNumberFormat="0" applyFont="0" applyFill="0" applyBorder="0" applyProtection="0">
      <alignment horizontal="centerContinuous"/>
    </xf>
    <xf numFmtId="186" fontId="124" fillId="0" borderId="0" applyNumberFormat="0" applyFont="0" applyFill="0" applyBorder="0" applyProtection="0">
      <alignment horizontal="centerContinuous"/>
    </xf>
    <xf numFmtId="186" fontId="124" fillId="0" borderId="0" applyNumberFormat="0" applyFont="0" applyFill="0" applyBorder="0" applyProtection="0">
      <alignment horizontal="centerContinuous"/>
    </xf>
    <xf numFmtId="186" fontId="124" fillId="0" borderId="0" applyNumberFormat="0" applyFont="0" applyFill="0" applyBorder="0" applyProtection="0">
      <alignment horizontal="centerContinuous"/>
    </xf>
    <xf numFmtId="186" fontId="124" fillId="0" borderId="0" applyNumberFormat="0" applyFont="0" applyFill="0" applyBorder="0" applyProtection="0">
      <alignment horizontal="centerContinuous"/>
    </xf>
    <xf numFmtId="249" fontId="55" fillId="0" borderId="0" applyFill="0"/>
    <xf numFmtId="4" fontId="91" fillId="0" borderId="0">
      <alignment horizontal="right"/>
    </xf>
    <xf numFmtId="186" fontId="13" fillId="0" borderId="2" applyFill="0">
      <alignment horizontal="center"/>
    </xf>
    <xf numFmtId="249" fontId="125" fillId="0" borderId="56" applyFill="0"/>
    <xf numFmtId="186" fontId="13" fillId="0" borderId="0" applyFont="0" applyAlignment="0"/>
    <xf numFmtId="186" fontId="13" fillId="0" borderId="0" applyFont="0" applyAlignment="0"/>
    <xf numFmtId="186" fontId="13" fillId="0" borderId="0" applyFont="0" applyAlignment="0"/>
    <xf numFmtId="186" fontId="126" fillId="0" borderId="0" applyFill="0">
      <alignment vertical="top"/>
    </xf>
    <xf numFmtId="186" fontId="125" fillId="0" borderId="0" applyFill="0">
      <alignment horizontal="left" vertical="top"/>
    </xf>
    <xf numFmtId="249" fontId="91" fillId="0" borderId="54" applyFill="0"/>
    <xf numFmtId="186" fontId="13" fillId="0" borderId="0" applyNumberFormat="0" applyFont="0" applyAlignment="0"/>
    <xf numFmtId="186" fontId="13" fillId="0" borderId="0" applyNumberFormat="0" applyFont="0" applyAlignment="0"/>
    <xf numFmtId="186" fontId="126" fillId="0" borderId="0" applyFill="0">
      <alignment wrapText="1"/>
    </xf>
    <xf numFmtId="186" fontId="125" fillId="0" borderId="0" applyFill="0">
      <alignment horizontal="left" vertical="top" wrapText="1"/>
    </xf>
    <xf numFmtId="249" fontId="91" fillId="0" borderId="54" applyFill="0"/>
    <xf numFmtId="186" fontId="127" fillId="0" borderId="0" applyNumberFormat="0" applyFont="0" applyAlignment="0">
      <alignment horizontal="center"/>
    </xf>
    <xf numFmtId="186" fontId="128" fillId="0" borderId="0" applyFill="0">
      <alignment vertical="top" wrapText="1"/>
    </xf>
    <xf numFmtId="186" fontId="47" fillId="0" borderId="0" applyFill="0">
      <alignment horizontal="left" vertical="top" wrapText="1"/>
    </xf>
    <xf numFmtId="249" fontId="13" fillId="0" borderId="54" applyFill="0"/>
    <xf numFmtId="186" fontId="127" fillId="0" borderId="0" applyNumberFormat="0" applyFont="0" applyAlignment="0">
      <alignment horizontal="center"/>
    </xf>
    <xf numFmtId="186" fontId="129" fillId="0" borderId="0" applyFill="0">
      <alignment vertical="center" wrapText="1"/>
    </xf>
    <xf numFmtId="186" fontId="130" fillId="0" borderId="0">
      <alignment horizontal="left" vertical="center" wrapText="1"/>
    </xf>
    <xf numFmtId="249" fontId="131" fillId="0" borderId="54" applyFill="0"/>
    <xf numFmtId="186" fontId="127" fillId="0" borderId="0" applyNumberFormat="0" applyFont="0" applyAlignment="0">
      <alignment horizontal="center"/>
    </xf>
    <xf numFmtId="186" fontId="132" fillId="0" borderId="0" applyFill="0">
      <alignment horizontal="center" vertical="center" wrapText="1"/>
    </xf>
    <xf numFmtId="186" fontId="13" fillId="0" borderId="0" applyFill="0">
      <alignment horizontal="center" vertical="center" wrapText="1"/>
    </xf>
    <xf numFmtId="249" fontId="133" fillId="0" borderId="0" applyFill="0"/>
    <xf numFmtId="186" fontId="127" fillId="0" borderId="0" applyNumberFormat="0" applyFont="0" applyAlignment="0">
      <alignment horizontal="center"/>
    </xf>
    <xf numFmtId="186" fontId="134" fillId="0" borderId="0" applyFill="0">
      <alignment horizontal="center" vertical="center" wrapText="1"/>
    </xf>
    <xf numFmtId="186" fontId="135" fillId="0" borderId="0" applyFill="0">
      <alignment horizontal="center" vertical="center" wrapText="1"/>
    </xf>
    <xf numFmtId="249" fontId="136" fillId="0" borderId="0" applyFill="0"/>
    <xf numFmtId="186" fontId="127" fillId="0" borderId="0" applyNumberFormat="0" applyFont="0" applyAlignment="0">
      <alignment horizontal="center"/>
    </xf>
    <xf numFmtId="186" fontId="137" fillId="0" borderId="0">
      <alignment horizontal="center" wrapText="1"/>
    </xf>
    <xf numFmtId="186" fontId="133" fillId="0" borderId="0" applyFill="0">
      <alignment horizontal="center" wrapText="1"/>
    </xf>
    <xf numFmtId="186" fontId="13" fillId="0" borderId="0"/>
    <xf numFmtId="38" fontId="13" fillId="0" borderId="5">
      <alignment horizontal="right"/>
    </xf>
    <xf numFmtId="250" fontId="13" fillId="0" borderId="0" applyFill="0" applyBorder="0" applyAlignment="0"/>
    <xf numFmtId="251" fontId="13" fillId="0" borderId="5">
      <alignment horizontal="center"/>
    </xf>
    <xf numFmtId="186" fontId="13" fillId="59" borderId="67" applyNumberFormat="0" applyAlignment="0" applyProtection="0"/>
    <xf numFmtId="186" fontId="13" fillId="59" borderId="67" applyNumberFormat="0" applyAlignment="0" applyProtection="0"/>
    <xf numFmtId="250" fontId="13" fillId="16" borderId="0"/>
    <xf numFmtId="186" fontId="13" fillId="81" borderId="5" applyNumberFormat="0" applyFill="0" applyAlignment="0"/>
    <xf numFmtId="186" fontId="138" fillId="59" borderId="67" applyNumberFormat="0" applyAlignment="0" applyProtection="0"/>
    <xf numFmtId="186" fontId="138" fillId="59" borderId="67" applyNumberFormat="0" applyAlignment="0" applyProtection="0"/>
    <xf numFmtId="186" fontId="90" fillId="43" borderId="48" applyNumberFormat="0" applyAlignment="0" applyProtection="0"/>
    <xf numFmtId="186" fontId="138" fillId="59" borderId="67" applyNumberFormat="0" applyAlignment="0" applyProtection="0"/>
    <xf numFmtId="186" fontId="138" fillId="59" borderId="67" applyNumberFormat="0" applyAlignment="0" applyProtection="0"/>
    <xf numFmtId="186" fontId="138" fillId="59" borderId="67" applyNumberFormat="0" applyAlignment="0" applyProtection="0"/>
    <xf numFmtId="186" fontId="138" fillId="59" borderId="67" applyNumberFormat="0" applyAlignment="0" applyProtection="0"/>
    <xf numFmtId="186" fontId="138" fillId="59" borderId="67" applyNumberFormat="0" applyAlignment="0" applyProtection="0"/>
    <xf numFmtId="186" fontId="138" fillId="59" borderId="67" applyNumberFormat="0" applyAlignment="0" applyProtection="0"/>
    <xf numFmtId="252" fontId="139" fillId="0" borderId="0" applyFill="0" applyBorder="0" applyAlignment="0"/>
    <xf numFmtId="186" fontId="13" fillId="82" borderId="73">
      <alignment horizontal="center"/>
    </xf>
    <xf numFmtId="186" fontId="13" fillId="0" borderId="74">
      <alignment horizontal="right" vertical="center"/>
    </xf>
    <xf numFmtId="186" fontId="13" fillId="0" borderId="0"/>
    <xf numFmtId="253" fontId="55" fillId="0" borderId="0" applyFill="0" applyBorder="0"/>
    <xf numFmtId="253" fontId="55" fillId="0" borderId="0" applyFill="0" applyBorder="0"/>
    <xf numFmtId="253" fontId="55" fillId="0" borderId="0" applyFill="0" applyBorder="0">
      <alignment vertical="top"/>
    </xf>
    <xf numFmtId="254" fontId="13" fillId="0" borderId="0" applyFill="0" applyBorder="0">
      <alignment vertical="top"/>
    </xf>
    <xf numFmtId="253" fontId="55" fillId="0" borderId="0" applyFill="0" applyBorder="0"/>
    <xf numFmtId="253" fontId="55" fillId="0" borderId="0" applyFill="0" applyBorder="0"/>
    <xf numFmtId="253" fontId="55" fillId="0" borderId="0">
      <alignment vertical="top"/>
    </xf>
    <xf numFmtId="253" fontId="140" fillId="0" borderId="0" applyFill="0" applyBorder="0"/>
    <xf numFmtId="253" fontId="140" fillId="0" borderId="0" applyFill="0" applyBorder="0"/>
    <xf numFmtId="253" fontId="140" fillId="0" borderId="0" applyFill="0" applyBorder="0">
      <alignment vertical="top"/>
    </xf>
    <xf numFmtId="255" fontId="55" fillId="0" borderId="0" applyFill="0" applyBorder="0">
      <alignment vertical="top"/>
    </xf>
    <xf numFmtId="255" fontId="140" fillId="0" borderId="0" applyFill="0" applyBorder="0">
      <alignment vertical="top"/>
    </xf>
    <xf numFmtId="256" fontId="55" fillId="0" borderId="0" applyFill="0" applyBorder="0">
      <alignment vertical="top"/>
    </xf>
    <xf numFmtId="257" fontId="55" fillId="0" borderId="0" applyFill="0" applyBorder="0"/>
    <xf numFmtId="257" fontId="55" fillId="0" borderId="0" applyFill="0" applyBorder="0"/>
    <xf numFmtId="257" fontId="55" fillId="0" borderId="0" applyFill="0" applyBorder="0"/>
    <xf numFmtId="258" fontId="55" fillId="0" borderId="0" applyFill="0" applyBorder="0">
      <alignment vertical="top"/>
    </xf>
    <xf numFmtId="259" fontId="55" fillId="0" borderId="0" applyFill="0" applyBorder="0"/>
    <xf numFmtId="259" fontId="55" fillId="0" borderId="0" applyFill="0" applyBorder="0"/>
    <xf numFmtId="259" fontId="55" fillId="0" borderId="0" applyFill="0" applyBorder="0">
      <alignment vertical="top"/>
    </xf>
    <xf numFmtId="259" fontId="55" fillId="0" borderId="0" applyFill="0" applyBorder="0"/>
    <xf numFmtId="260" fontId="55" fillId="0" borderId="0" applyFill="0" applyBorder="0">
      <alignment vertical="top"/>
    </xf>
    <xf numFmtId="261" fontId="55" fillId="0" borderId="0" applyFill="0" applyBorder="0"/>
    <xf numFmtId="261" fontId="55" fillId="0" borderId="0" applyFill="0" applyBorder="0"/>
    <xf numFmtId="261" fontId="55" fillId="0" borderId="0" applyFill="0" applyBorder="0"/>
    <xf numFmtId="262" fontId="55" fillId="0" borderId="0" applyFill="0" applyBorder="0">
      <alignment vertical="top"/>
    </xf>
    <xf numFmtId="255" fontId="140" fillId="0" borderId="28" applyFill="0" applyBorder="0">
      <alignment vertical="top"/>
    </xf>
    <xf numFmtId="263" fontId="55" fillId="0" borderId="0" applyFill="0" applyBorder="0"/>
    <xf numFmtId="263" fontId="55" fillId="0" borderId="0" applyFill="0" applyBorder="0"/>
    <xf numFmtId="263" fontId="55" fillId="0" borderId="0" applyFill="0" applyBorder="0"/>
    <xf numFmtId="264" fontId="55" fillId="0" borderId="0" applyFill="0" applyBorder="0">
      <alignment vertical="top"/>
    </xf>
    <xf numFmtId="265" fontId="55" fillId="0" borderId="0" applyFill="0" applyBorder="0">
      <alignment vertical="top"/>
    </xf>
    <xf numFmtId="266" fontId="55" fillId="0" borderId="0" applyFill="0" applyBorder="0">
      <alignment vertical="top"/>
    </xf>
    <xf numFmtId="267" fontId="55" fillId="0" borderId="0" applyFill="0" applyBorder="0">
      <alignment vertical="top"/>
    </xf>
    <xf numFmtId="268" fontId="55" fillId="0" borderId="0" applyFill="0" applyBorder="0">
      <alignment vertical="top"/>
    </xf>
    <xf numFmtId="269" fontId="55" fillId="0" borderId="0" applyFill="0" applyBorder="0">
      <alignment vertical="top"/>
    </xf>
    <xf numFmtId="270" fontId="55" fillId="0" borderId="0" applyFill="0" applyBorder="0">
      <alignment vertical="top"/>
    </xf>
    <xf numFmtId="271" fontId="55" fillId="0" borderId="0" applyFill="0" applyBorder="0"/>
    <xf numFmtId="271" fontId="55" fillId="0" borderId="0" applyFill="0" applyBorder="0"/>
    <xf numFmtId="271" fontId="55" fillId="0" borderId="0" applyFill="0" applyBorder="0"/>
    <xf numFmtId="272" fontId="55" fillId="0" borderId="0" applyFill="0" applyBorder="0"/>
    <xf numFmtId="272" fontId="55" fillId="0" borderId="0" applyFill="0" applyBorder="0"/>
    <xf numFmtId="272" fontId="55" fillId="0" borderId="0" applyFill="0" applyBorder="0"/>
    <xf numFmtId="273" fontId="96" fillId="0" borderId="0" applyFill="0" applyBorder="0"/>
    <xf numFmtId="272" fontId="55" fillId="0" borderId="0" applyFill="0" applyBorder="0">
      <alignment vertical="top"/>
    </xf>
    <xf numFmtId="272" fontId="55" fillId="0" borderId="0" applyFill="0" applyBorder="0">
      <alignment vertical="top"/>
    </xf>
    <xf numFmtId="273" fontId="96" fillId="0" borderId="0" applyFill="0" applyBorder="0">
      <alignment vertical="top"/>
    </xf>
    <xf numFmtId="272" fontId="55" fillId="0" borderId="0" applyFill="0" applyBorder="0">
      <alignment vertical="top"/>
    </xf>
    <xf numFmtId="259" fontId="93" fillId="0" borderId="0" applyFill="0" applyBorder="0"/>
    <xf numFmtId="274" fontId="55" fillId="0" borderId="0" applyFill="0" applyBorder="0"/>
    <xf numFmtId="274" fontId="55" fillId="0" borderId="0" applyFill="0" applyBorder="0"/>
    <xf numFmtId="274" fontId="55" fillId="0" borderId="0" applyFill="0" applyBorder="0"/>
    <xf numFmtId="275" fontId="55" fillId="0" borderId="0" applyFill="0" applyBorder="0"/>
    <xf numFmtId="275" fontId="55" fillId="0" borderId="0" applyFill="0" applyBorder="0"/>
    <xf numFmtId="275" fontId="55" fillId="0" borderId="0" applyFill="0" applyBorder="0"/>
    <xf numFmtId="276" fontId="55" fillId="0" borderId="0" applyFill="0" applyBorder="0"/>
    <xf numFmtId="276" fontId="55" fillId="0" borderId="0" applyFill="0" applyBorder="0"/>
    <xf numFmtId="276" fontId="55" fillId="0" borderId="0" applyFill="0" applyBorder="0"/>
    <xf numFmtId="276" fontId="41" fillId="0" borderId="1" applyFill="0" applyBorder="0">
      <alignment horizontal="centerContinuous"/>
    </xf>
    <xf numFmtId="276" fontId="55" fillId="0" borderId="0" applyFill="0" applyBorder="0">
      <alignment horizontal="center"/>
    </xf>
    <xf numFmtId="276" fontId="55" fillId="0" borderId="0" applyFill="0" applyBorder="0">
      <alignment horizontal="center"/>
    </xf>
    <xf numFmtId="276" fontId="55" fillId="0" borderId="0" applyFill="0" applyBorder="0">
      <alignment horizontal="center"/>
    </xf>
    <xf numFmtId="186" fontId="13" fillId="36" borderId="27" applyNumberFormat="0" applyAlignment="0" applyProtection="0"/>
    <xf numFmtId="186" fontId="13" fillId="0" borderId="75" applyNumberFormat="0" applyFill="0" applyAlignment="0" applyProtection="0"/>
    <xf numFmtId="186" fontId="13" fillId="0" borderId="0" applyNumberFormat="0" applyFont="0" applyFill="0" applyBorder="0">
      <alignment horizontal="center" vertical="center"/>
      <protection locked="0"/>
    </xf>
    <xf numFmtId="186" fontId="13" fillId="0" borderId="75" applyNumberFormat="0" applyFill="0" applyAlignment="0" applyProtection="0"/>
    <xf numFmtId="186" fontId="13" fillId="36" borderId="27" applyNumberFormat="0" applyAlignment="0" applyProtection="0"/>
    <xf numFmtId="234" fontId="13" fillId="0" borderId="0" applyFill="0" applyBorder="0">
      <alignment horizontal="center" vertical="center"/>
    </xf>
    <xf numFmtId="235" fontId="13" fillId="0" borderId="0" applyFill="0" applyBorder="0">
      <alignment horizontal="center" vertical="center"/>
    </xf>
    <xf numFmtId="236" fontId="13" fillId="0" borderId="0" applyFill="0" applyBorder="0">
      <alignment horizontal="center" vertical="center"/>
    </xf>
    <xf numFmtId="237" fontId="13" fillId="0" borderId="0" applyFill="0" applyBorder="0">
      <alignment horizontal="center" vertical="center"/>
    </xf>
    <xf numFmtId="238" fontId="13" fillId="0" borderId="0" applyFill="0" applyBorder="0">
      <alignment horizontal="center" vertical="center"/>
    </xf>
    <xf numFmtId="239" fontId="13" fillId="0" borderId="0" applyFill="0" applyBorder="0">
      <alignment horizontal="center" vertical="center"/>
    </xf>
    <xf numFmtId="186" fontId="13" fillId="0" borderId="41" applyBorder="0">
      <alignment horizontal="center"/>
    </xf>
    <xf numFmtId="277" fontId="55" fillId="0" borderId="0" applyFill="0" applyBorder="0"/>
    <xf numFmtId="277" fontId="55" fillId="0" borderId="0" applyFill="0" applyBorder="0"/>
    <xf numFmtId="277" fontId="55" fillId="0" borderId="0" applyFill="0" applyBorder="0">
      <alignment vertical="top"/>
    </xf>
    <xf numFmtId="277" fontId="55" fillId="0" borderId="0" applyFill="0" applyBorder="0"/>
    <xf numFmtId="1" fontId="13" fillId="0" borderId="0"/>
    <xf numFmtId="278" fontId="13" fillId="0" borderId="76">
      <alignment horizontal="center" vertical="center"/>
    </xf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186" fontId="141" fillId="36" borderId="27" applyNumberFormat="0" applyAlignment="0" applyProtection="0"/>
    <xf numFmtId="279" fontId="13" fillId="0" borderId="0"/>
    <xf numFmtId="280" fontId="55" fillId="0" borderId="0" applyFill="0" applyBorder="0"/>
    <xf numFmtId="280" fontId="55" fillId="0" borderId="0" applyFill="0" applyBorder="0"/>
    <xf numFmtId="280" fontId="55" fillId="0" borderId="0" applyFill="0" applyBorder="0"/>
    <xf numFmtId="7" fontId="96" fillId="0" borderId="0" applyFill="0" applyBorder="0"/>
    <xf numFmtId="280" fontId="55" fillId="0" borderId="0" applyFill="0" applyBorder="0">
      <alignment vertical="top"/>
    </xf>
    <xf numFmtId="280" fontId="55" fillId="0" borderId="0" applyFill="0" applyBorder="0">
      <alignment vertical="top"/>
    </xf>
    <xf numFmtId="7" fontId="96" fillId="0" borderId="0" applyFill="0" applyBorder="0">
      <alignment vertical="top"/>
    </xf>
    <xf numFmtId="280" fontId="55" fillId="0" borderId="0" applyFill="0" applyBorder="0">
      <alignment vertical="top"/>
    </xf>
    <xf numFmtId="271" fontId="93" fillId="0" borderId="0" applyFill="0" applyBorder="0"/>
    <xf numFmtId="281" fontId="55" fillId="0" borderId="0" applyFill="0" applyBorder="0"/>
    <xf numFmtId="281" fontId="55" fillId="0" borderId="0" applyFill="0" applyBorder="0"/>
    <xf numFmtId="281" fontId="55" fillId="0" borderId="0" applyFill="0" applyBorder="0"/>
    <xf numFmtId="49" fontId="13" fillId="0" borderId="0">
      <alignment horizontal="right" vertical="center"/>
    </xf>
    <xf numFmtId="49" fontId="13" fillId="0" borderId="0">
      <alignment horizontal="right" vertical="center"/>
    </xf>
    <xf numFmtId="186" fontId="13" fillId="0" borderId="77">
      <alignment horizontal="right" vertical="center"/>
    </xf>
    <xf numFmtId="17" fontId="13" fillId="0" borderId="77">
      <alignment horizontal="right" vertical="center"/>
    </xf>
    <xf numFmtId="282" fontId="13" fillId="0" borderId="77">
      <alignment horizontal="right" vertical="center"/>
    </xf>
    <xf numFmtId="186" fontId="13" fillId="0" borderId="77">
      <alignment horizontal="right" vertical="center"/>
    </xf>
    <xf numFmtId="186" fontId="13" fillId="73" borderId="0" applyNumberFormat="0" applyBorder="0" applyAlignment="0" applyProtection="0"/>
    <xf numFmtId="186" fontId="13" fillId="33" borderId="0" applyNumberFormat="0" applyBorder="0" applyAlignment="0" applyProtection="0"/>
    <xf numFmtId="186" fontId="13" fillId="74" borderId="0" applyNumberFormat="0" applyBorder="0" applyAlignment="0" applyProtection="0"/>
    <xf numFmtId="186" fontId="13" fillId="62" borderId="0" applyNumberFormat="0" applyBorder="0" applyAlignment="0" applyProtection="0"/>
    <xf numFmtId="186" fontId="13" fillId="32" borderId="0" applyNumberFormat="0" applyBorder="0" applyAlignment="0" applyProtection="0"/>
    <xf numFmtId="186" fontId="13" fillId="28" borderId="0" applyNumberFormat="0" applyBorder="0" applyAlignment="0" applyProtection="0"/>
    <xf numFmtId="186" fontId="142" fillId="0" borderId="2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59">
      <alignment horizontal="center"/>
    </xf>
    <xf numFmtId="186" fontId="13" fillId="0" borderId="2">
      <alignment horizontal="center"/>
    </xf>
    <xf numFmtId="246" fontId="13" fillId="0" borderId="0"/>
    <xf numFmtId="246" fontId="13" fillId="0" borderId="0"/>
    <xf numFmtId="246" fontId="13" fillId="0" borderId="0"/>
    <xf numFmtId="246" fontId="13" fillId="0" borderId="0"/>
    <xf numFmtId="246" fontId="13" fillId="0" borderId="0"/>
    <xf numFmtId="246" fontId="13" fillId="0" borderId="0"/>
    <xf numFmtId="246" fontId="13" fillId="0" borderId="0"/>
    <xf numFmtId="246" fontId="13" fillId="0" borderId="0"/>
    <xf numFmtId="283" fontId="13" fillId="0" borderId="0" applyFont="0" applyFill="0" applyBorder="0" applyAlignment="0" applyProtection="0"/>
    <xf numFmtId="283" fontId="13" fillId="0" borderId="0" applyFont="0" applyFill="0" applyBorder="0" applyAlignment="0" applyProtection="0"/>
    <xf numFmtId="283" fontId="13" fillId="0" borderId="0" applyFont="0" applyFill="0" applyBorder="0" applyAlignment="0" applyProtection="0"/>
    <xf numFmtId="284" fontId="13" fillId="0" borderId="0" applyFont="0" applyFill="0" applyBorder="0" applyAlignment="0" applyProtection="0"/>
    <xf numFmtId="284" fontId="13" fillId="0" borderId="0" applyFont="0" applyFill="0" applyBorder="0" applyAlignment="0" applyProtection="0"/>
    <xf numFmtId="285" fontId="143" fillId="0" borderId="0" applyFont="0" applyFill="0" applyBorder="0" applyAlignment="0" applyProtection="0">
      <alignment horizontal="left"/>
      <protection locked="0"/>
    </xf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285" fontId="144" fillId="0" borderId="0" applyFont="0" applyFill="0" applyBorder="0" applyAlignment="0" applyProtection="0">
      <alignment horizontal="left"/>
      <protection locked="0"/>
    </xf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41" fontId="102" fillId="0" borderId="0" applyFont="0" applyFill="0" applyBorder="0" applyAlignment="0" applyProtection="0"/>
    <xf numFmtId="286" fontId="13" fillId="83" borderId="5" applyFont="0" applyFill="0" applyBorder="0" applyAlignment="0" applyProtection="0"/>
    <xf numFmtId="287" fontId="139" fillId="0" borderId="0" applyFont="0" applyFill="0" applyBorder="0" applyAlignment="0" applyProtection="0">
      <alignment horizontal="right"/>
    </xf>
    <xf numFmtId="288" fontId="139" fillId="0" borderId="0" applyFont="0" applyFill="0" applyBorder="0" applyAlignment="0" applyProtection="0"/>
    <xf numFmtId="250" fontId="13" fillId="0" borderId="0" applyFont="0" applyFill="0" applyBorder="0" applyAlignment="0" applyProtection="0">
      <alignment horizontal="right"/>
    </xf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186" fontId="145" fillId="0" borderId="0" applyAlignment="0">
      <alignment vertical="top" wrapText="1"/>
      <protection locked="0"/>
    </xf>
    <xf numFmtId="43" fontId="14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6" fontId="145" fillId="0" borderId="0" applyAlignment="0">
      <alignment vertical="top" wrapText="1"/>
      <protection locked="0"/>
    </xf>
    <xf numFmtId="43" fontId="102" fillId="0" borderId="0" applyFont="0" applyFill="0" applyBorder="0" applyAlignment="0" applyProtection="0"/>
    <xf numFmtId="186" fontId="145" fillId="0" borderId="0" applyAlignment="0">
      <alignment vertical="top" wrapText="1"/>
      <protection locked="0"/>
    </xf>
    <xf numFmtId="186" fontId="55" fillId="0" borderId="0" applyAlignment="0">
      <alignment vertical="top" wrapText="1"/>
      <protection locked="0"/>
    </xf>
    <xf numFmtId="43" fontId="55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289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7" fillId="0" borderId="0" applyFont="0" applyFill="0" applyBorder="0" applyAlignment="0" applyProtection="0"/>
    <xf numFmtId="289" fontId="4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290" fontId="49" fillId="18" borderId="0" applyFont="0" applyBorder="0" applyAlignment="0" applyProtection="0"/>
    <xf numFmtId="290" fontId="49" fillId="16" borderId="0" applyFont="0" applyBorder="0" applyAlignment="0" applyProtection="0"/>
    <xf numFmtId="290" fontId="49" fillId="16" borderId="0" applyFont="0" applyBorder="0" applyAlignment="0" applyProtection="0"/>
    <xf numFmtId="189" fontId="49" fillId="16" borderId="0" applyFont="0" applyBorder="0" applyProtection="0">
      <alignment horizontal="right"/>
    </xf>
    <xf numFmtId="189" fontId="49" fillId="16" borderId="0" applyFont="0" applyBorder="0" applyProtection="0">
      <alignment horizontal="right"/>
    </xf>
    <xf numFmtId="3" fontId="148" fillId="0" borderId="0" applyFont="0" applyFill="0" applyBorder="0" applyAlignment="0" applyProtection="0"/>
    <xf numFmtId="186" fontId="63" fillId="18" borderId="0" applyBorder="0"/>
    <xf numFmtId="186" fontId="149" fillId="16" borderId="0" applyBorder="0"/>
    <xf numFmtId="186" fontId="147" fillId="78" borderId="78">
      <alignment vertical="top" wrapText="1"/>
      <protection locked="0"/>
    </xf>
    <xf numFmtId="186" fontId="147" fillId="78" borderId="78">
      <alignment horizontal="left" vertical="top" wrapText="1" indent="1"/>
      <protection locked="0"/>
    </xf>
    <xf numFmtId="49" fontId="38" fillId="0" borderId="5">
      <alignment horizontal="left" vertical="top" wrapText="1"/>
      <protection locked="0"/>
    </xf>
    <xf numFmtId="186" fontId="147" fillId="78" borderId="78">
      <alignment vertical="top" wrapText="1"/>
      <protection locked="0"/>
    </xf>
    <xf numFmtId="186" fontId="149" fillId="16" borderId="0" applyBorder="0"/>
    <xf numFmtId="186" fontId="13" fillId="75" borderId="79" applyFont="0">
      <alignment wrapText="1"/>
    </xf>
    <xf numFmtId="186" fontId="63" fillId="18" borderId="0" applyBorder="0">
      <alignment wrapText="1"/>
    </xf>
    <xf numFmtId="186" fontId="149" fillId="16" borderId="0" applyBorder="0">
      <alignment wrapText="1"/>
    </xf>
    <xf numFmtId="186" fontId="149" fillId="16" borderId="0" applyBorder="0">
      <alignment wrapText="1"/>
    </xf>
    <xf numFmtId="186" fontId="13" fillId="0" borderId="0"/>
    <xf numFmtId="186" fontId="64" fillId="37" borderId="5">
      <alignment horizontal="center"/>
    </xf>
    <xf numFmtId="186" fontId="150" fillId="17" borderId="5">
      <alignment horizontal="center"/>
    </xf>
    <xf numFmtId="186" fontId="150" fillId="17" borderId="5">
      <alignment horizontal="center"/>
    </xf>
    <xf numFmtId="242" fontId="13" fillId="0" borderId="0" applyFill="0" applyBorder="0">
      <alignment horizontal="left"/>
    </xf>
    <xf numFmtId="186" fontId="13" fillId="0" borderId="53">
      <alignment horizontal="center"/>
    </xf>
    <xf numFmtId="186" fontId="13" fillId="0" borderId="0" applyNumberFormat="0" applyFont="0" applyBorder="0" applyAlignment="0" applyProtection="0"/>
    <xf numFmtId="186" fontId="13" fillId="17" borderId="0" applyNumberFormat="0" applyFont="0" applyBorder="0" applyAlignment="0" applyProtection="0"/>
    <xf numFmtId="186" fontId="13" fillId="80" borderId="0" applyNumberFormat="0" applyFont="0" applyBorder="0" applyAlignment="0" applyProtection="0"/>
    <xf numFmtId="186" fontId="13" fillId="16" borderId="0" applyNumberFormat="0" applyFont="0" applyBorder="0" applyAlignment="0" applyProtection="0"/>
    <xf numFmtId="186" fontId="13" fillId="77" borderId="0" applyNumberFormat="0" applyFont="0" applyBorder="0" applyAlignment="0" applyProtection="0"/>
    <xf numFmtId="186" fontId="13" fillId="0" borderId="0">
      <alignment horizontal="left" vertical="center" indent="1"/>
    </xf>
    <xf numFmtId="186" fontId="13" fillId="36" borderId="27" applyNumberFormat="0" applyAlignment="0" applyProtection="0"/>
    <xf numFmtId="186" fontId="13" fillId="0" borderId="0" applyNumberFormat="0" applyAlignment="0">
      <alignment horizontal="left"/>
    </xf>
    <xf numFmtId="186" fontId="151" fillId="0" borderId="0">
      <alignment horizontal="left"/>
    </xf>
    <xf numFmtId="186" fontId="13" fillId="0" borderId="0">
      <alignment horizontal="left" vertical="center" indent="2"/>
    </xf>
    <xf numFmtId="186" fontId="152" fillId="0" borderId="0"/>
    <xf numFmtId="186" fontId="153" fillId="0" borderId="0">
      <alignment horizontal="left"/>
    </xf>
    <xf numFmtId="291" fontId="55" fillId="0" borderId="0" applyFill="0" applyBorder="0"/>
    <xf numFmtId="292" fontId="55" fillId="0" borderId="0" applyFill="0" applyBorder="0"/>
    <xf numFmtId="292" fontId="55" fillId="0" borderId="0" applyFill="0" applyBorder="0">
      <alignment vertical="top"/>
    </xf>
    <xf numFmtId="292" fontId="55" fillId="0" borderId="0" applyFill="0" applyBorder="0"/>
    <xf numFmtId="292" fontId="140" fillId="0" borderId="0" applyFill="0" applyBorder="0"/>
    <xf numFmtId="293" fontId="104" fillId="0" borderId="0" applyFill="0" applyBorder="0"/>
    <xf numFmtId="293" fontId="104" fillId="0" borderId="0" applyFill="0" applyBorder="0"/>
    <xf numFmtId="293" fontId="104" fillId="0" borderId="0" applyFill="0" applyBorder="0"/>
    <xf numFmtId="294" fontId="55" fillId="0" borderId="0" applyFill="0" applyBorder="0"/>
    <xf numFmtId="294" fontId="55" fillId="0" borderId="0" applyFill="0" applyBorder="0"/>
    <xf numFmtId="294" fontId="55" fillId="0" borderId="0" applyFill="0" applyBorder="0"/>
    <xf numFmtId="294" fontId="140" fillId="0" borderId="0" applyFill="0" applyBorder="0">
      <alignment vertical="top"/>
    </xf>
    <xf numFmtId="295" fontId="55" fillId="0" borderId="0" applyFill="0" applyBorder="0"/>
    <xf numFmtId="295" fontId="55" fillId="0" borderId="0" applyFill="0" applyBorder="0"/>
    <xf numFmtId="295" fontId="55" fillId="0" borderId="0" applyFill="0" applyBorder="0"/>
    <xf numFmtId="296" fontId="55" fillId="0" borderId="0" applyFill="0" applyBorder="0"/>
    <xf numFmtId="296" fontId="55" fillId="0" borderId="0" applyFill="0" applyBorder="0"/>
    <xf numFmtId="296" fontId="55" fillId="0" borderId="0" applyFill="0" applyBorder="0"/>
    <xf numFmtId="0" fontId="55" fillId="0" borderId="0" applyFill="0" applyBorder="0">
      <alignment vertical="top"/>
    </xf>
    <xf numFmtId="297" fontId="55" fillId="0" borderId="0" applyFill="0" applyBorder="0">
      <alignment vertical="top"/>
    </xf>
    <xf numFmtId="0" fontId="55" fillId="0" borderId="0" applyFill="0" applyBorder="0"/>
    <xf numFmtId="0" fontId="55" fillId="0" borderId="0" applyFill="0" applyBorder="0"/>
    <xf numFmtId="0" fontId="55" fillId="0" borderId="0" applyFill="0" applyBorder="0"/>
    <xf numFmtId="298" fontId="55" fillId="0" borderId="0" applyFill="0" applyBorder="0"/>
    <xf numFmtId="298" fontId="55" fillId="0" borderId="0" applyFill="0" applyBorder="0"/>
    <xf numFmtId="298" fontId="55" fillId="0" borderId="0" applyFill="0" applyBorder="0"/>
    <xf numFmtId="299" fontId="55" fillId="0" borderId="0" applyFill="0" applyBorder="0"/>
    <xf numFmtId="299" fontId="55" fillId="0" borderId="0" applyFill="0" applyBorder="0"/>
    <xf numFmtId="299" fontId="55" fillId="0" borderId="0" applyFill="0" applyBorder="0"/>
    <xf numFmtId="300" fontId="55" fillId="0" borderId="0" applyFill="0" applyBorder="0"/>
    <xf numFmtId="300" fontId="55" fillId="0" borderId="0" applyFill="0" applyBorder="0"/>
    <xf numFmtId="300" fontId="55" fillId="0" borderId="0" applyFill="0" applyBorder="0"/>
    <xf numFmtId="201" fontId="13" fillId="16" borderId="0"/>
    <xf numFmtId="186" fontId="41" fillId="0" borderId="0"/>
    <xf numFmtId="186" fontId="41" fillId="0" borderId="0"/>
    <xf numFmtId="186" fontId="41" fillId="0" borderId="0"/>
    <xf numFmtId="186" fontId="92" fillId="0" borderId="2" applyNumberFormat="0" applyFont="0" applyFill="0" applyProtection="0">
      <alignment horizontal="centerContinuous"/>
    </xf>
    <xf numFmtId="301" fontId="13" fillId="0" borderId="0" applyFont="0" applyFill="0" applyBorder="0" applyAlignment="0" applyProtection="0">
      <protection locked="0"/>
    </xf>
    <xf numFmtId="194" fontId="154" fillId="0" borderId="0" applyFill="0" applyBorder="0">
      <protection locked="0"/>
    </xf>
    <xf numFmtId="302" fontId="13" fillId="0" borderId="0" applyFont="0" applyFill="0" applyBorder="0" applyAlignment="0" applyProtection="0"/>
    <xf numFmtId="303" fontId="154" fillId="0" borderId="0" applyFill="0" applyBorder="0">
      <protection locked="0"/>
    </xf>
    <xf numFmtId="302" fontId="13" fillId="0" borderId="0" applyFont="0" applyFill="0" applyBorder="0" applyAlignment="0" applyProtection="0"/>
    <xf numFmtId="304" fontId="139" fillId="0" borderId="0" applyFont="0" applyFill="0" applyBorder="0" applyAlignment="0" applyProtection="0">
      <alignment horizontal="right"/>
    </xf>
    <xf numFmtId="305" fontId="13" fillId="0" borderId="40" applyBorder="0"/>
    <xf numFmtId="44" fontId="15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5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47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56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02" fillId="0" borderId="0" applyFont="0" applyFill="0" applyBorder="0" applyAlignment="0" applyProtection="0"/>
    <xf numFmtId="306" fontId="13" fillId="0" borderId="0" applyFont="0" applyFill="0" applyBorder="0" applyAlignment="0" applyProtection="0"/>
    <xf numFmtId="307" fontId="13" fillId="0" borderId="0" applyFont="0" applyFill="0" applyBorder="0" applyAlignment="0" applyProtection="0"/>
    <xf numFmtId="308" fontId="13" fillId="0" borderId="0" applyFont="0" applyFill="0" applyBorder="0" applyAlignment="0" applyProtection="0"/>
    <xf numFmtId="41" fontId="13" fillId="0" borderId="28"/>
    <xf numFmtId="309" fontId="13" fillId="0" borderId="0" applyFill="0" applyBorder="0"/>
    <xf numFmtId="310" fontId="13" fillId="0" borderId="0" applyFont="0" applyFill="0" applyBorder="0" applyAlignment="0" applyProtection="0"/>
    <xf numFmtId="2" fontId="13" fillId="0" borderId="0" applyNumberFormat="0" applyFill="0" applyBorder="0" applyAlignment="0" applyProtection="0">
      <protection locked="0"/>
    </xf>
    <xf numFmtId="186" fontId="157" fillId="9" borderId="80" applyFill="0">
      <alignment horizontal="right"/>
      <protection locked="0"/>
    </xf>
    <xf numFmtId="186" fontId="158" fillId="78" borderId="81" applyFill="0">
      <alignment horizontal="right"/>
      <protection locked="0"/>
    </xf>
    <xf numFmtId="186" fontId="158" fillId="78" borderId="81" applyFill="0">
      <alignment horizontal="right"/>
      <protection locked="0"/>
    </xf>
    <xf numFmtId="186" fontId="158" fillId="0" borderId="5">
      <protection locked="0"/>
    </xf>
    <xf numFmtId="186" fontId="38" fillId="0" borderId="5" applyNumberFormat="0">
      <alignment horizontal="left"/>
      <protection locked="0"/>
    </xf>
    <xf numFmtId="186" fontId="40" fillId="0" borderId="5">
      <alignment horizontal="center"/>
      <protection locked="0"/>
    </xf>
    <xf numFmtId="186" fontId="158" fillId="0" borderId="5">
      <alignment horizontal="center"/>
      <protection locked="0"/>
    </xf>
    <xf numFmtId="186" fontId="158" fillId="0" borderId="5">
      <alignment horizontal="center"/>
      <protection locked="0"/>
    </xf>
    <xf numFmtId="186" fontId="158" fillId="0" borderId="5">
      <protection locked="0"/>
    </xf>
    <xf numFmtId="186" fontId="13" fillId="16" borderId="0"/>
    <xf numFmtId="186" fontId="147" fillId="83" borderId="0"/>
    <xf numFmtId="186" fontId="159" fillId="84" borderId="0"/>
    <xf numFmtId="186" fontId="147" fillId="83" borderId="0"/>
    <xf numFmtId="186" fontId="147" fillId="83" borderId="0"/>
    <xf numFmtId="186" fontId="160" fillId="84" borderId="0"/>
    <xf numFmtId="186" fontId="69" fillId="83" borderId="0"/>
    <xf numFmtId="186" fontId="69" fillId="83" borderId="0"/>
    <xf numFmtId="186" fontId="49" fillId="16" borderId="0" applyAlignment="0"/>
    <xf numFmtId="186" fontId="13" fillId="16" borderId="0"/>
    <xf numFmtId="186" fontId="13" fillId="16" borderId="0"/>
    <xf numFmtId="186" fontId="49" fillId="16" borderId="0" applyAlignment="0"/>
    <xf numFmtId="2" fontId="13" fillId="0" borderId="0" applyNumberFormat="0" applyFill="0" applyBorder="0" applyProtection="0">
      <alignment horizontal="left"/>
    </xf>
    <xf numFmtId="186" fontId="41" fillId="16" borderId="0" applyFont="0" applyFill="0" applyBorder="0" applyAlignment="0" applyProtection="0">
      <alignment horizontal="center" wrapText="1"/>
    </xf>
    <xf numFmtId="186" fontId="161" fillId="0" borderId="0" applyFont="0" applyFill="0" applyBorder="0" applyAlignment="0" applyProtection="0">
      <alignment wrapText="1"/>
    </xf>
    <xf numFmtId="311" fontId="162" fillId="0" borderId="0" applyFont="0" applyFill="0" applyBorder="0" applyAlignment="0" applyProtection="0"/>
    <xf numFmtId="311" fontId="13" fillId="0" borderId="0" applyFont="0" applyFill="0" applyBorder="0" applyAlignment="0" applyProtection="0"/>
    <xf numFmtId="311" fontId="13" fillId="0" borderId="0" applyFont="0" applyFill="0" applyBorder="0" applyAlignment="0" applyProtection="0"/>
    <xf numFmtId="311" fontId="13" fillId="0" borderId="0" applyFill="0" applyBorder="0" applyAlignment="0" applyProtection="0"/>
    <xf numFmtId="312" fontId="13" fillId="0" borderId="0" applyFont="0" applyFill="0" applyBorder="0" applyAlignment="0" applyProtection="0"/>
    <xf numFmtId="14" fontId="13" fillId="0" borderId="0" applyFont="0" applyFill="0" applyBorder="0" applyAlignment="0" applyProtection="0"/>
    <xf numFmtId="313" fontId="39" fillId="0" borderId="0" applyFont="0" applyFill="0" applyBorder="0" applyAlignment="0" applyProtection="0"/>
    <xf numFmtId="17" fontId="13" fillId="0" borderId="0" applyFont="0" applyFill="0" applyBorder="0" applyAlignment="0" applyProtection="0"/>
    <xf numFmtId="17" fontId="13" fillId="0" borderId="0" applyFont="0" applyFill="0" applyBorder="0" applyAlignment="0" applyProtection="0"/>
    <xf numFmtId="17" fontId="13" fillId="0" borderId="0" applyFont="0" applyFill="0" applyBorder="0" applyAlignment="0" applyProtection="0"/>
    <xf numFmtId="15" fontId="163" fillId="68" borderId="0" applyFont="0" applyFill="0" applyBorder="0" applyAlignment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86" fontId="13" fillId="0" borderId="5" applyFont="0" applyFill="0" applyBorder="0" applyAlignment="0" applyProtection="0">
      <alignment horizontal="left"/>
      <protection locked="0"/>
    </xf>
    <xf numFmtId="186" fontId="13" fillId="0" borderId="5" applyFont="0" applyFill="0" applyBorder="0" applyAlignment="0" applyProtection="0">
      <alignment horizontal="left"/>
      <protection locked="0"/>
    </xf>
    <xf numFmtId="186" fontId="144" fillId="0" borderId="0" applyFont="0" applyFill="0" applyBorder="0" applyProtection="0">
      <protection locked="0"/>
    </xf>
    <xf numFmtId="186" fontId="144" fillId="0" borderId="0" applyFont="0" applyFill="0" applyBorder="0" applyProtection="0">
      <protection locked="0"/>
    </xf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15" fontId="13" fillId="0" borderId="0" applyFont="0" applyFill="0" applyBorder="0" applyAlignment="0" applyProtection="0"/>
    <xf numFmtId="314" fontId="139" fillId="0" borderId="0" applyFont="0" applyFill="0" applyBorder="0" applyAlignment="0" applyProtection="0"/>
    <xf numFmtId="186" fontId="144" fillId="0" borderId="0" applyFont="0" applyFill="0" applyBorder="0" applyAlignment="0" applyProtection="0">
      <protection locked="0"/>
    </xf>
    <xf numFmtId="186" fontId="144" fillId="0" borderId="0" applyFont="0" applyFill="0" applyBorder="0" applyAlignment="0" applyProtection="0">
      <protection locked="0"/>
    </xf>
    <xf numFmtId="186" fontId="38" fillId="0" borderId="5" applyFont="0" applyFill="0" applyBorder="0" applyAlignment="0">
      <alignment horizontal="left"/>
      <protection locked="0"/>
    </xf>
    <xf numFmtId="186" fontId="144" fillId="0" borderId="0" applyFont="0" applyFill="0" applyBorder="0" applyAlignment="0" applyProtection="0">
      <protection locked="0"/>
    </xf>
    <xf numFmtId="186" fontId="13" fillId="0" borderId="0"/>
    <xf numFmtId="15" fontId="154" fillId="0" borderId="0" applyFill="0" applyBorder="0">
      <protection locked="0"/>
    </xf>
    <xf numFmtId="312" fontId="13" fillId="0" borderId="0" applyFill="0" applyBorder="0" applyProtection="0"/>
    <xf numFmtId="14" fontId="13" fillId="0" borderId="0" applyFill="0" applyBorder="0" applyProtection="0"/>
    <xf numFmtId="15" fontId="164" fillId="0" borderId="0" applyBorder="0"/>
    <xf numFmtId="198" fontId="13" fillId="0" borderId="0"/>
    <xf numFmtId="313" fontId="13" fillId="68" borderId="0">
      <alignment horizontal="center"/>
    </xf>
    <xf numFmtId="315" fontId="165" fillId="85" borderId="0" applyFont="0" applyFill="0" applyBorder="0" applyAlignment="0"/>
    <xf numFmtId="316" fontId="166" fillId="86" borderId="0" applyFont="0" applyFill="0" applyBorder="0" applyAlignment="0"/>
    <xf numFmtId="317" fontId="165" fillId="0" borderId="0" applyFont="0" applyFill="0" applyBorder="0" applyAlignment="0"/>
    <xf numFmtId="17" fontId="93" fillId="0" borderId="0" applyFont="0" applyFill="0" applyBorder="0" applyAlignment="0" applyProtection="0"/>
    <xf numFmtId="15" fontId="13" fillId="0" borderId="0">
      <alignment horizontal="right" vertical="center"/>
    </xf>
    <xf numFmtId="14" fontId="13" fillId="0" borderId="0" applyFont="0" applyFill="0" applyBorder="0" applyAlignment="0" applyProtection="0"/>
    <xf numFmtId="14" fontId="13" fillId="0" borderId="0" applyFont="0" applyFill="0" applyBorder="0" applyAlignment="0" applyProtection="0"/>
    <xf numFmtId="220" fontId="13" fillId="0" borderId="0" applyFont="0" applyFill="0" applyBorder="0" applyProtection="0">
      <alignment horizontal="right"/>
    </xf>
    <xf numFmtId="186" fontId="13" fillId="0" borderId="0"/>
    <xf numFmtId="15" fontId="13" fillId="0" borderId="0" applyFont="0" applyFill="0" applyBorder="0" applyAlignment="0" applyProtection="0"/>
    <xf numFmtId="166" fontId="135" fillId="87" borderId="0" applyNumberFormat="0" applyBorder="0" applyAlignment="0"/>
    <xf numFmtId="186" fontId="13" fillId="0" borderId="0">
      <alignment horizontal="right"/>
      <protection locked="0"/>
    </xf>
    <xf numFmtId="318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19" fontId="13" fillId="0" borderId="0" applyFont="0" applyFill="0" applyBorder="0" applyAlignment="0"/>
    <xf numFmtId="320" fontId="13" fillId="0" borderId="0" applyFont="0" applyFill="0" applyBorder="0" applyAlignment="0"/>
    <xf numFmtId="2" fontId="154" fillId="0" borderId="0" applyFill="0" applyBorder="0">
      <protection locked="0"/>
    </xf>
    <xf numFmtId="320" fontId="13" fillId="0" borderId="0" applyFont="0" applyFill="0" applyBorder="0" applyAlignment="0"/>
    <xf numFmtId="321" fontId="13" fillId="0" borderId="0" applyFont="0" applyFill="0" applyBorder="0" applyAlignment="0" applyProtection="0"/>
    <xf numFmtId="169" fontId="154" fillId="0" borderId="0" applyFill="0" applyBorder="0">
      <protection locked="0"/>
    </xf>
    <xf numFmtId="321" fontId="13" fillId="0" borderId="0" applyFont="0" applyFill="0" applyBorder="0" applyAlignment="0" applyProtection="0"/>
    <xf numFmtId="195" fontId="13" fillId="0" borderId="0" applyFont="0" applyFill="0" applyBorder="0" applyAlignment="0" applyProtection="0"/>
    <xf numFmtId="40" fontId="13" fillId="0" borderId="0" applyFont="0" applyFill="0" applyBorder="0" applyAlignment="0" applyProtection="0"/>
    <xf numFmtId="49" fontId="13" fillId="0" borderId="0" applyFill="0" applyBorder="0" applyProtection="0">
      <alignment horizontal="left"/>
    </xf>
    <xf numFmtId="164" fontId="150" fillId="17" borderId="5">
      <alignment horizontal="center" vertical="center"/>
    </xf>
    <xf numFmtId="164" fontId="150" fillId="17" borderId="5">
      <alignment horizontal="center" vertical="center"/>
    </xf>
    <xf numFmtId="194" fontId="13" fillId="0" borderId="97" applyFill="0"/>
    <xf numFmtId="322" fontId="13" fillId="0" borderId="0" applyFont="0" applyFill="0" applyBorder="0" applyAlignment="0" applyProtection="0">
      <alignment horizontal="left"/>
    </xf>
    <xf numFmtId="186" fontId="13" fillId="0" borderId="0"/>
    <xf numFmtId="5" fontId="13" fillId="0" borderId="0" applyFont="0" applyFill="0" applyBorder="0" applyAlignment="0" applyProtection="0">
      <protection locked="0"/>
    </xf>
    <xf numFmtId="323" fontId="13" fillId="0" borderId="0" applyFont="0" applyFill="0" applyBorder="0" applyAlignment="0" applyProtection="0"/>
    <xf numFmtId="324" fontId="13" fillId="0" borderId="0" applyFont="0" applyFill="0" applyBorder="0" applyAlignment="0" applyProtection="0"/>
    <xf numFmtId="325" fontId="139" fillId="0" borderId="82" applyNumberFormat="0" applyFont="0" applyFill="0" applyAlignment="0" applyProtection="0"/>
    <xf numFmtId="250" fontId="13" fillId="83" borderId="54"/>
    <xf numFmtId="191" fontId="167" fillId="0" borderId="0"/>
    <xf numFmtId="4" fontId="13" fillId="0" borderId="0" applyProtection="0"/>
    <xf numFmtId="186" fontId="168" fillId="0" borderId="0">
      <alignment horizontal="left" vertical="top"/>
    </xf>
    <xf numFmtId="186" fontId="13" fillId="88" borderId="5" applyNumberFormat="0"/>
    <xf numFmtId="186" fontId="13" fillId="73" borderId="0" applyNumberFormat="0" applyBorder="0" applyAlignment="0" applyProtection="0"/>
    <xf numFmtId="186" fontId="13" fillId="33" borderId="0" applyNumberFormat="0" applyBorder="0" applyAlignment="0" applyProtection="0"/>
    <xf numFmtId="186" fontId="13" fillId="74" borderId="0" applyNumberFormat="0" applyBorder="0" applyAlignment="0" applyProtection="0"/>
    <xf numFmtId="186" fontId="13" fillId="62" borderId="0" applyNumberFormat="0" applyBorder="0" applyAlignment="0" applyProtection="0"/>
    <xf numFmtId="186" fontId="13" fillId="32" borderId="0" applyNumberFormat="0" applyBorder="0" applyAlignment="0" applyProtection="0"/>
    <xf numFmtId="186" fontId="13" fillId="28" borderId="0" applyNumberFormat="0" applyBorder="0" applyAlignment="0" applyProtection="0"/>
    <xf numFmtId="186" fontId="13" fillId="0" borderId="0" applyNumberFormat="0" applyAlignment="0">
      <alignment horizontal="left"/>
    </xf>
    <xf numFmtId="186" fontId="13" fillId="24" borderId="67" applyNumberFormat="0" applyAlignment="0" applyProtection="0"/>
    <xf numFmtId="186" fontId="13" fillId="0" borderId="0">
      <alignment horizontal="left"/>
    </xf>
    <xf numFmtId="186" fontId="44" fillId="17" borderId="5" applyFill="0">
      <alignment horizontal="center"/>
    </xf>
    <xf numFmtId="186" fontId="169" fillId="0" borderId="78" applyFill="0">
      <alignment horizontal="center"/>
    </xf>
    <xf numFmtId="186" fontId="44" fillId="17" borderId="5" applyFill="0">
      <alignment horizontal="center"/>
    </xf>
    <xf numFmtId="186" fontId="169" fillId="0" borderId="78" applyFill="0">
      <alignment horizontal="center"/>
    </xf>
    <xf numFmtId="186" fontId="44" fillId="17" borderId="5" applyFill="0">
      <alignment horizontal="center"/>
    </xf>
    <xf numFmtId="186" fontId="169" fillId="0" borderId="78" applyFill="0">
      <alignment horizontal="center"/>
    </xf>
    <xf numFmtId="186" fontId="44" fillId="17" borderId="5" applyFill="0">
      <alignment horizontal="center" vertical="center"/>
    </xf>
    <xf numFmtId="186" fontId="169" fillId="0" borderId="78" applyFill="0">
      <alignment horizontal="center" vertical="center"/>
    </xf>
    <xf numFmtId="186" fontId="44" fillId="17" borderId="5" applyFill="0">
      <alignment horizontal="center" vertical="center"/>
    </xf>
    <xf numFmtId="186" fontId="169" fillId="0" borderId="78" applyFill="0">
      <alignment horizontal="center" vertical="center"/>
      <protection locked="0"/>
    </xf>
    <xf numFmtId="186" fontId="44" fillId="17" borderId="5" applyFill="0">
      <alignment horizontal="center" vertical="center"/>
    </xf>
    <xf numFmtId="186" fontId="44" fillId="17" borderId="5" applyFill="0">
      <alignment horizontal="center" vertical="center"/>
    </xf>
    <xf numFmtId="186" fontId="169" fillId="0" borderId="78" applyFill="0">
      <alignment horizontal="center" vertical="center"/>
      <protection locked="0"/>
    </xf>
    <xf numFmtId="186" fontId="13" fillId="0" borderId="0">
      <alignment horizontal="left"/>
    </xf>
    <xf numFmtId="8" fontId="13" fillId="0" borderId="0">
      <protection locked="0"/>
    </xf>
    <xf numFmtId="8" fontId="13" fillId="0" borderId="0">
      <protection locked="0"/>
    </xf>
    <xf numFmtId="186" fontId="135" fillId="75" borderId="0" applyNumberFormat="0" applyBorder="0" applyAlignment="0"/>
    <xf numFmtId="186" fontId="13" fillId="89" borderId="83" applyNumberFormat="0" applyAlignment="0">
      <alignment horizontal="center"/>
    </xf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36" fillId="0" borderId="0"/>
    <xf numFmtId="186" fontId="36" fillId="0" borderId="0"/>
    <xf numFmtId="186" fontId="36" fillId="0" borderId="0"/>
    <xf numFmtId="40" fontId="13" fillId="0" borderId="0" applyFill="0" applyBorder="0" applyAlignment="0" applyProtection="0">
      <alignment horizontal="left"/>
      <protection locked="0"/>
    </xf>
    <xf numFmtId="174" fontId="13" fillId="0" borderId="109" applyFont="0" applyFill="0" applyBorder="0" applyAlignment="0" applyProtection="0">
      <alignment horizontal="left"/>
      <protection locked="0"/>
    </xf>
    <xf numFmtId="186" fontId="170" fillId="0" borderId="0" applyNumberFormat="0" applyFill="0" applyBorder="0" applyAlignment="0" applyProtection="0"/>
    <xf numFmtId="186" fontId="170" fillId="0" borderId="0" applyNumberFormat="0" applyFill="0" applyBorder="0" applyAlignment="0" applyProtection="0"/>
    <xf numFmtId="49" fontId="171" fillId="16" borderId="0" applyFill="0">
      <alignment horizontal="left"/>
    </xf>
    <xf numFmtId="49" fontId="172" fillId="0" borderId="0" applyFill="0" applyProtection="0">
      <alignment horizontal="left" indent="1"/>
    </xf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326" fontId="13" fillId="0" borderId="0" applyFill="0" applyBorder="0">
      <alignment horizontal="right" vertical="top"/>
    </xf>
    <xf numFmtId="186" fontId="13" fillId="0" borderId="84">
      <alignment horizontal="right" wrapText="1"/>
    </xf>
    <xf numFmtId="327" fontId="13" fillId="0" borderId="84">
      <alignment horizontal="left"/>
    </xf>
    <xf numFmtId="41" fontId="13" fillId="0" borderId="84" applyFill="0" applyBorder="0" applyProtection="0">
      <alignment horizontal="right" vertical="top"/>
    </xf>
    <xf numFmtId="327" fontId="13" fillId="0" borderId="0"/>
    <xf numFmtId="327" fontId="13" fillId="0" borderId="0">
      <alignment horizontal="left" vertical="top"/>
    </xf>
    <xf numFmtId="186" fontId="13" fillId="0" borderId="0" applyFill="0" applyBorder="0">
      <alignment horizontal="left" vertical="top" wrapText="1"/>
    </xf>
    <xf numFmtId="328" fontId="13" fillId="0" borderId="0" applyBorder="0"/>
    <xf numFmtId="186" fontId="13" fillId="0" borderId="0">
      <protection locked="0"/>
    </xf>
    <xf numFmtId="186" fontId="13" fillId="0" borderId="0">
      <protection locked="0"/>
    </xf>
    <xf numFmtId="186" fontId="13" fillId="0" borderId="0">
      <protection locked="0"/>
    </xf>
    <xf numFmtId="186" fontId="13" fillId="0" borderId="0">
      <protection locked="0"/>
    </xf>
    <xf numFmtId="186" fontId="13" fillId="0" borderId="0">
      <protection locked="0"/>
    </xf>
    <xf numFmtId="186" fontId="13" fillId="0" borderId="0">
      <protection locked="0"/>
    </xf>
    <xf numFmtId="186" fontId="13" fillId="0" borderId="0">
      <protection locked="0"/>
    </xf>
    <xf numFmtId="186" fontId="13" fillId="0" borderId="0"/>
    <xf numFmtId="186" fontId="13" fillId="78" borderId="0" applyNumberFormat="0" applyFont="0" applyAlignment="0"/>
    <xf numFmtId="329" fontId="13" fillId="0" borderId="0" applyFont="0" applyFill="0" applyBorder="0" applyProtection="0">
      <alignment horizontal="center" vertical="center"/>
    </xf>
    <xf numFmtId="186" fontId="13" fillId="90" borderId="0"/>
    <xf numFmtId="2" fontId="148" fillId="0" borderId="0" applyFont="0" applyFill="0" applyBorder="0" applyAlignment="0" applyProtection="0"/>
    <xf numFmtId="318" fontId="13" fillId="91" borderId="67"/>
    <xf numFmtId="186" fontId="13" fillId="0" borderId="0" applyNumberFormat="0" applyFill="0" applyBorder="0" applyAlignment="0" applyProtection="0">
      <alignment vertical="top"/>
      <protection locked="0"/>
    </xf>
    <xf numFmtId="186" fontId="173" fillId="0" borderId="0">
      <alignment vertical="center"/>
    </xf>
    <xf numFmtId="49" fontId="13" fillId="0" borderId="0"/>
    <xf numFmtId="186" fontId="174" fillId="0" borderId="0" applyNumberFormat="0" applyFill="0" applyBorder="0" applyAlignment="0" applyProtection="0">
      <alignment vertical="top"/>
      <protection locked="0"/>
    </xf>
    <xf numFmtId="193" fontId="175" fillId="0" borderId="0" applyNumberFormat="0" applyFill="0" applyBorder="0" applyAlignment="0" applyProtection="0"/>
    <xf numFmtId="186" fontId="176" fillId="0" borderId="0">
      <alignment horizontal="left"/>
    </xf>
    <xf numFmtId="186" fontId="177" fillId="0" borderId="0">
      <alignment horizontal="left"/>
    </xf>
    <xf numFmtId="186" fontId="178" fillId="18" borderId="0" applyNumberFormat="0" applyBorder="0">
      <alignment horizontal="left"/>
    </xf>
    <xf numFmtId="186" fontId="179" fillId="16" borderId="0" applyNumberFormat="0" applyBorder="0">
      <alignment horizontal="left"/>
    </xf>
    <xf numFmtId="186" fontId="65" fillId="0" borderId="0">
      <alignment horizontal="left"/>
    </xf>
    <xf numFmtId="186" fontId="179" fillId="16" borderId="0" applyNumberFormat="0" applyBorder="0">
      <alignment horizontal="left"/>
    </xf>
    <xf numFmtId="37" fontId="13" fillId="0" borderId="0" applyFill="0" applyBorder="0" applyAlignment="0"/>
    <xf numFmtId="201" fontId="13" fillId="0" borderId="0" applyFill="0" applyBorder="0" applyAlignment="0"/>
    <xf numFmtId="186" fontId="13" fillId="0" borderId="2" applyProtection="0">
      <alignment horizontal="center"/>
    </xf>
    <xf numFmtId="186" fontId="180" fillId="0" borderId="0"/>
    <xf numFmtId="186" fontId="181" fillId="0" borderId="0"/>
    <xf numFmtId="186" fontId="13" fillId="0" borderId="75" applyNumberFormat="0" applyFill="0" applyAlignment="0" applyProtection="0"/>
    <xf numFmtId="186" fontId="13" fillId="0" borderId="0"/>
    <xf numFmtId="186" fontId="13" fillId="0" borderId="0"/>
    <xf numFmtId="186" fontId="13" fillId="0" borderId="0"/>
    <xf numFmtId="186" fontId="13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186" fontId="182" fillId="58" borderId="0" applyNumberFormat="0" applyBorder="0" applyAlignment="0" applyProtection="0"/>
    <xf numFmtId="330" fontId="13" fillId="82" borderId="0" applyNumberFormat="0" applyBorder="0" applyAlignment="0" applyProtection="0"/>
    <xf numFmtId="38" fontId="55" fillId="56" borderId="0" applyNumberFormat="0" applyBorder="0" applyAlignment="0" applyProtection="0"/>
    <xf numFmtId="186" fontId="13" fillId="92" borderId="76" applyNumberFormat="0" applyFont="0" applyAlignment="0"/>
    <xf numFmtId="186" fontId="183" fillId="0" borderId="0">
      <alignment vertical="top"/>
    </xf>
    <xf numFmtId="9" fontId="13" fillId="16" borderId="0">
      <alignment horizontal="right"/>
      <protection locked="0"/>
    </xf>
    <xf numFmtId="186" fontId="13" fillId="0" borderId="0" applyNumberFormat="0" applyFill="0" applyProtection="0">
      <alignment horizontal="left"/>
    </xf>
    <xf numFmtId="186" fontId="125" fillId="0" borderId="0" applyFill="0" applyBorder="0"/>
    <xf numFmtId="186" fontId="125" fillId="0" borderId="0" applyFill="0" applyBorder="0"/>
    <xf numFmtId="186" fontId="125" fillId="0" borderId="0" applyFill="0" applyBorder="0"/>
    <xf numFmtId="186" fontId="13" fillId="0" borderId="85">
      <alignment horizontal="centerContinuous"/>
    </xf>
    <xf numFmtId="186" fontId="47" fillId="0" borderId="0" applyFill="0" applyBorder="0"/>
    <xf numFmtId="186" fontId="47" fillId="0" borderId="0" applyFill="0" applyBorder="0"/>
    <xf numFmtId="186" fontId="184" fillId="93" borderId="52" applyFill="0" applyBorder="0">
      <alignment vertical="top"/>
    </xf>
    <xf numFmtId="186" fontId="184" fillId="0" borderId="0" applyFill="0" applyBorder="0">
      <alignment vertical="top"/>
    </xf>
    <xf numFmtId="186" fontId="47" fillId="0" borderId="0" applyFill="0" applyBorder="0"/>
    <xf numFmtId="186" fontId="13" fillId="0" borderId="85">
      <alignment horizontal="centerContinuous"/>
    </xf>
    <xf numFmtId="186" fontId="13" fillId="0" borderId="0">
      <alignment horizontal="centerContinuous"/>
    </xf>
    <xf numFmtId="186" fontId="41" fillId="0" borderId="0" applyFill="0" applyBorder="0"/>
    <xf numFmtId="186" fontId="41" fillId="0" borderId="0" applyFill="0" applyBorder="0"/>
    <xf numFmtId="186" fontId="41" fillId="0" borderId="0" applyFill="0" applyBorder="0"/>
    <xf numFmtId="186" fontId="41" fillId="0" borderId="0" applyFill="0" applyBorder="0"/>
    <xf numFmtId="186" fontId="185" fillId="0" borderId="0" applyFill="0" applyBorder="0">
      <alignment vertical="top"/>
    </xf>
    <xf numFmtId="186" fontId="41" fillId="0" borderId="0" applyFill="0" applyBorder="0"/>
    <xf numFmtId="186" fontId="13" fillId="0" borderId="0">
      <alignment horizontal="centerContinuous"/>
    </xf>
    <xf numFmtId="186" fontId="140" fillId="0" borderId="0" applyFill="0" applyBorder="0"/>
    <xf numFmtId="186" fontId="140" fillId="0" borderId="0" applyFill="0" applyBorder="0"/>
    <xf numFmtId="186" fontId="186" fillId="0" borderId="0" applyFill="0" applyBorder="0">
      <alignment vertical="top"/>
    </xf>
    <xf numFmtId="186" fontId="140" fillId="0" borderId="0" applyFill="0" applyBorder="0"/>
    <xf numFmtId="331" fontId="139" fillId="0" borderId="0" applyFont="0" applyFill="0" applyBorder="0" applyAlignment="0" applyProtection="0">
      <alignment horizontal="right"/>
    </xf>
    <xf numFmtId="186" fontId="13" fillId="94" borderId="0"/>
    <xf numFmtId="186" fontId="13" fillId="0" borderId="0" applyAlignment="0" applyProtection="0"/>
    <xf numFmtId="186" fontId="13" fillId="0" borderId="0" applyAlignment="0" applyProtection="0"/>
    <xf numFmtId="186" fontId="13" fillId="0" borderId="0" applyAlignment="0" applyProtection="0"/>
    <xf numFmtId="186" fontId="187" fillId="0" borderId="0" applyProtection="0">
      <alignment horizontal="right"/>
    </xf>
    <xf numFmtId="186" fontId="13" fillId="71" borderId="0"/>
    <xf numFmtId="186" fontId="67" fillId="37" borderId="28" applyBorder="0"/>
    <xf numFmtId="186" fontId="188" fillId="17" borderId="28" applyBorder="0"/>
    <xf numFmtId="186" fontId="188" fillId="17" borderId="28" applyBorder="0"/>
    <xf numFmtId="186" fontId="68" fillId="37" borderId="0" applyNumberFormat="0" applyBorder="0">
      <alignment horizontal="right"/>
    </xf>
    <xf numFmtId="186" fontId="189" fillId="17" borderId="0" applyNumberFormat="0" applyBorder="0">
      <alignment horizontal="right"/>
    </xf>
    <xf numFmtId="186" fontId="189" fillId="17" borderId="0" applyNumberFormat="0" applyBorder="0">
      <alignment horizontal="right"/>
    </xf>
    <xf numFmtId="186" fontId="190" fillId="0" borderId="0">
      <alignment horizontal="left"/>
    </xf>
    <xf numFmtId="186" fontId="69" fillId="37" borderId="0" applyFont="0" applyAlignment="0"/>
    <xf numFmtId="186" fontId="69" fillId="17" borderId="0" applyFont="0" applyAlignment="0"/>
    <xf numFmtId="186" fontId="69" fillId="17" borderId="0" applyFont="0" applyAlignment="0"/>
    <xf numFmtId="186" fontId="70" fillId="37" borderId="0" applyBorder="0">
      <alignment vertical="top" wrapText="1"/>
    </xf>
    <xf numFmtId="186" fontId="191" fillId="17" borderId="0" applyBorder="0">
      <alignment vertical="top" wrapText="1"/>
    </xf>
    <xf numFmtId="186" fontId="191" fillId="17" borderId="0" applyBorder="0">
      <alignment vertical="top" wrapText="1"/>
    </xf>
    <xf numFmtId="186" fontId="63" fillId="37" borderId="0" applyAlignment="0">
      <alignment horizontal="center"/>
    </xf>
    <xf numFmtId="186" fontId="149" fillId="17" borderId="0" applyAlignment="0">
      <alignment horizontal="center"/>
    </xf>
    <xf numFmtId="186" fontId="149" fillId="17" borderId="0" applyAlignment="0">
      <alignment horizontal="center"/>
    </xf>
    <xf numFmtId="186" fontId="13" fillId="0" borderId="0" applyProtection="0">
      <alignment horizontal="right"/>
    </xf>
    <xf numFmtId="186" fontId="13" fillId="0" borderId="86" applyNumberFormat="0" applyAlignment="0" applyProtection="0">
      <alignment horizontal="left" vertical="center"/>
    </xf>
    <xf numFmtId="186" fontId="13" fillId="0" borderId="54">
      <alignment horizontal="left" vertical="center"/>
    </xf>
    <xf numFmtId="186" fontId="13" fillId="0" borderId="0"/>
    <xf numFmtId="186" fontId="13" fillId="0" borderId="0"/>
    <xf numFmtId="186" fontId="47" fillId="0" borderId="0" applyNumberFormat="0" applyFill="0" applyBorder="0" applyAlignment="0" applyProtection="0"/>
    <xf numFmtId="186" fontId="13" fillId="0" borderId="5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87" applyNumberFormat="0" applyFill="0" applyAlignment="0" applyProtection="0"/>
    <xf numFmtId="332" fontId="111" fillId="64" borderId="0">
      <alignment horizontal="left"/>
    </xf>
    <xf numFmtId="186" fontId="13" fillId="0" borderId="0" applyNumberFormat="0" applyFill="0" applyBorder="0"/>
    <xf numFmtId="186" fontId="13" fillId="0" borderId="96" applyFont="0" applyFill="0" applyBorder="0" applyAlignment="0" applyProtection="0">
      <alignment horizontal="left"/>
      <protection locked="0"/>
    </xf>
    <xf numFmtId="186" fontId="192" fillId="0" borderId="0" applyNumberFormat="0" applyFill="0" applyAlignment="0"/>
    <xf numFmtId="186" fontId="193" fillId="0" borderId="88" applyNumberFormat="0" applyFill="0" applyAlignment="0" applyProtection="0"/>
    <xf numFmtId="186" fontId="192" fillId="0" borderId="0" applyNumberFormat="0" applyFill="0" applyAlignment="0"/>
    <xf numFmtId="186" fontId="194" fillId="0" borderId="0" applyNumberFormat="0" applyFill="0" applyAlignment="0"/>
    <xf numFmtId="186" fontId="195" fillId="0" borderId="0" applyNumberFormat="0" applyFill="0" applyAlignment="0"/>
    <xf numFmtId="186" fontId="195" fillId="0" borderId="0" applyNumberFormat="0" applyFill="0" applyAlignment="0"/>
    <xf numFmtId="186" fontId="192" fillId="0" borderId="0" applyNumberFormat="0" applyFill="0" applyAlignment="0"/>
    <xf numFmtId="186" fontId="192" fillId="0" borderId="0" applyNumberFormat="0" applyFill="0" applyAlignment="0"/>
    <xf numFmtId="186" fontId="193" fillId="0" borderId="88" applyNumberFormat="0" applyFill="0" applyAlignment="0" applyProtection="0"/>
    <xf numFmtId="186" fontId="13" fillId="0" borderId="88" applyNumberFormat="0" applyFill="0" applyAlignment="0" applyProtection="0"/>
    <xf numFmtId="186" fontId="13" fillId="0" borderId="88" applyNumberFormat="0" applyFill="0" applyAlignment="0" applyProtection="0"/>
    <xf numFmtId="186" fontId="196" fillId="0" borderId="0">
      <alignment horizontal="left"/>
    </xf>
    <xf numFmtId="186" fontId="197" fillId="0" borderId="28">
      <alignment horizontal="left" vertical="top"/>
    </xf>
    <xf numFmtId="332" fontId="198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332" fontId="13" fillId="95" borderId="0"/>
    <xf numFmtId="186" fontId="47" fillId="17" borderId="0" applyNumberFormat="0" applyFill="0" applyAlignment="0"/>
    <xf numFmtId="186" fontId="192" fillId="0" borderId="0" applyNumberFormat="0" applyFill="0" applyAlignment="0" applyProtection="0"/>
    <xf numFmtId="186" fontId="199" fillId="0" borderId="0" applyNumberFormat="0" applyFill="0" applyAlignment="0" applyProtection="0"/>
    <xf numFmtId="186" fontId="47" fillId="17" borderId="0" applyNumberFormat="0" applyFill="0" applyAlignment="0"/>
    <xf numFmtId="186" fontId="199" fillId="0" borderId="0" applyNumberFormat="0" applyFill="0" applyAlignment="0" applyProtection="0"/>
    <xf numFmtId="184" fontId="38" fillId="0" borderId="96" applyFont="0" applyFill="0" applyBorder="0" applyAlignment="0" applyProtection="0">
      <alignment horizontal="left"/>
      <protection locked="0"/>
    </xf>
    <xf numFmtId="186" fontId="200" fillId="0" borderId="68" applyNumberFormat="0" applyFill="0" applyAlignment="0" applyProtection="0"/>
    <xf numFmtId="186" fontId="201" fillId="0" borderId="0" applyNumberFormat="0" applyFill="0" applyAlignment="0"/>
    <xf numFmtId="186" fontId="13" fillId="0" borderId="68" applyNumberFormat="0" applyFill="0" applyAlignment="0" applyProtection="0"/>
    <xf numFmtId="186" fontId="13" fillId="0" borderId="68" applyNumberFormat="0" applyFill="0" applyAlignment="0" applyProtection="0"/>
    <xf numFmtId="186" fontId="13" fillId="0" borderId="68" applyNumberFormat="0" applyFill="0" applyAlignment="0" applyProtection="0"/>
    <xf numFmtId="186" fontId="13" fillId="0" borderId="68" applyNumberFormat="0" applyFill="0" applyAlignment="0" applyProtection="0"/>
    <xf numFmtId="186" fontId="13" fillId="0" borderId="68" applyNumberFormat="0" applyFill="0" applyAlignment="0" applyProtection="0"/>
    <xf numFmtId="186" fontId="39" fillId="0" borderId="0">
      <alignment horizontal="left"/>
    </xf>
    <xf numFmtId="186" fontId="13" fillId="0" borderId="0">
      <alignment horizontal="left"/>
    </xf>
    <xf numFmtId="186" fontId="13" fillId="0" borderId="0">
      <alignment horizontal="left"/>
    </xf>
    <xf numFmtId="186" fontId="202" fillId="0" borderId="0">
      <alignment horizontal="left"/>
    </xf>
    <xf numFmtId="186" fontId="13" fillId="56" borderId="89" applyFont="0" applyBorder="0">
      <alignment horizontal="left"/>
    </xf>
    <xf numFmtId="186" fontId="203" fillId="0" borderId="28">
      <alignment horizontal="left" vertical="top"/>
    </xf>
    <xf numFmtId="49" fontId="204" fillId="16" borderId="0" applyFill="0" applyBorder="0">
      <alignment horizontal="left"/>
    </xf>
    <xf numFmtId="186" fontId="205" fillId="0" borderId="90" applyNumberFormat="0" applyFill="0" applyAlignment="0" applyProtection="0"/>
    <xf numFmtId="186" fontId="87" fillId="0" borderId="47" applyNumberFormat="0" applyFill="0" applyAlignment="0" applyProtection="0"/>
    <xf numFmtId="186" fontId="102" fillId="0" borderId="0"/>
    <xf numFmtId="186" fontId="205" fillId="0" borderId="90" applyNumberFormat="0" applyFill="0" applyAlignment="0" applyProtection="0"/>
    <xf numFmtId="49" fontId="204" fillId="16" borderId="0" applyFill="0" applyBorder="0">
      <alignment horizontal="left"/>
    </xf>
    <xf numFmtId="186" fontId="13" fillId="0" borderId="90" applyNumberFormat="0" applyFill="0" applyAlignment="0" applyProtection="0"/>
    <xf numFmtId="186" fontId="13" fillId="0" borderId="90" applyNumberFormat="0" applyFill="0" applyAlignment="0" applyProtection="0"/>
    <xf numFmtId="186" fontId="13" fillId="0" borderId="90" applyNumberFormat="0" applyFill="0" applyAlignment="0" applyProtection="0"/>
    <xf numFmtId="186" fontId="13" fillId="0" borderId="90" applyNumberFormat="0" applyFill="0" applyAlignment="0" applyProtection="0"/>
    <xf numFmtId="49" fontId="206" fillId="16" borderId="0" applyFill="0">
      <alignment horizontal="center"/>
    </xf>
    <xf numFmtId="49" fontId="207" fillId="16" borderId="0" applyFill="0">
      <alignment horizontal="center"/>
    </xf>
    <xf numFmtId="49" fontId="207" fillId="16" borderId="0" applyFill="0">
      <alignment horizontal="center"/>
    </xf>
    <xf numFmtId="186" fontId="208" fillId="0" borderId="0">
      <alignment horizontal="left"/>
    </xf>
    <xf numFmtId="186" fontId="144" fillId="16" borderId="0" applyFill="0" applyBorder="0"/>
    <xf numFmtId="186" fontId="205" fillId="0" borderId="0" applyNumberFormat="0" applyFill="0" applyBorder="0" applyAlignment="0" applyProtection="0"/>
    <xf numFmtId="186" fontId="205" fillId="0" borderId="0" applyNumberFormat="0" applyFill="0" applyBorder="0" applyAlignment="0" applyProtection="0"/>
    <xf numFmtId="186" fontId="87" fillId="0" borderId="0" applyNumberFormat="0" applyFill="0" applyBorder="0" applyAlignment="0" applyProtection="0"/>
    <xf numFmtId="186" fontId="144" fillId="16" borderId="0" applyFill="0" applyBorder="0"/>
    <xf numFmtId="186" fontId="144" fillId="16" borderId="0" applyFill="0" applyBorder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0" borderId="0" applyNumberFormat="0" applyFill="0" applyBorder="0" applyAlignment="0" applyProtection="0"/>
    <xf numFmtId="186" fontId="13" fillId="96" borderId="0">
      <alignment vertical="center"/>
    </xf>
    <xf numFmtId="186" fontId="13" fillId="0" borderId="0" applyFill="0" applyAlignment="0" applyProtection="0">
      <protection locked="0"/>
    </xf>
    <xf numFmtId="186" fontId="13" fillId="96" borderId="0">
      <alignment horizontal="left" vertical="center"/>
    </xf>
    <xf numFmtId="186" fontId="13" fillId="0" borderId="0" applyNumberFormat="0" applyFill="0" applyBorder="0" applyAlignment="0"/>
    <xf numFmtId="186" fontId="13" fillId="0" borderId="0" applyNumberFormat="0" applyFill="0" applyBorder="0" applyAlignment="0"/>
    <xf numFmtId="186" fontId="13" fillId="0" borderId="2" applyFill="0" applyAlignment="0" applyProtection="0">
      <protection locked="0"/>
    </xf>
    <xf numFmtId="1" fontId="13" fillId="0" borderId="0"/>
    <xf numFmtId="186" fontId="13" fillId="0" borderId="0"/>
    <xf numFmtId="186" fontId="209" fillId="18" borderId="0" applyBorder="0"/>
    <xf numFmtId="186" fontId="210" fillId="16" borderId="0" applyBorder="0"/>
    <xf numFmtId="186" fontId="210" fillId="16" borderId="0" applyBorder="0"/>
    <xf numFmtId="186" fontId="211" fillId="18" borderId="0" applyBorder="0"/>
    <xf numFmtId="186" fontId="41" fillId="0" borderId="2" applyNumberFormat="0"/>
    <xf numFmtId="186" fontId="212" fillId="16" borderId="0" applyBorder="0"/>
    <xf numFmtId="186" fontId="41" fillId="0" borderId="2" applyNumberFormat="0"/>
    <xf numFmtId="186" fontId="74" fillId="18" borderId="0" applyBorder="0">
      <alignment horizontal="left"/>
    </xf>
    <xf numFmtId="186" fontId="213" fillId="16" borderId="0" applyBorder="0">
      <alignment horizontal="left"/>
    </xf>
    <xf numFmtId="186" fontId="213" fillId="16" borderId="0" applyBorder="0">
      <alignment horizontal="left"/>
    </xf>
    <xf numFmtId="186" fontId="74" fillId="18" borderId="0" applyBorder="0">
      <alignment horizontal="center" vertical="center" wrapText="1"/>
    </xf>
    <xf numFmtId="186" fontId="213" fillId="16" borderId="0" applyBorder="0">
      <alignment horizontal="center" vertical="center" wrapText="1"/>
    </xf>
    <xf numFmtId="186" fontId="213" fillId="16" borderId="0" applyBorder="0">
      <alignment horizontal="center" vertical="center" wrapText="1"/>
    </xf>
    <xf numFmtId="186" fontId="74" fillId="18" borderId="0" applyBorder="0">
      <alignment horizontal="center" wrapText="1"/>
    </xf>
    <xf numFmtId="186" fontId="213" fillId="16" borderId="0" applyBorder="0">
      <alignment horizontal="center" wrapText="1"/>
    </xf>
    <xf numFmtId="186" fontId="213" fillId="16" borderId="0" applyBorder="0">
      <alignment horizontal="center" wrapText="1"/>
    </xf>
    <xf numFmtId="186" fontId="13" fillId="0" borderId="0">
      <alignment horizontal="left"/>
    </xf>
    <xf numFmtId="201" fontId="13" fillId="0" borderId="0" applyProtection="0"/>
    <xf numFmtId="186" fontId="49" fillId="16" borderId="3" applyNumberFormat="0" applyFont="0" applyAlignment="0"/>
    <xf numFmtId="186" fontId="49" fillId="16" borderId="3" applyNumberFormat="0" applyFont="0" applyAlignment="0"/>
    <xf numFmtId="186" fontId="147" fillId="83" borderId="81" applyNumberFormat="0">
      <alignment horizontal="left"/>
    </xf>
    <xf numFmtId="186" fontId="49" fillId="16" borderId="3" applyNumberFormat="0" applyFont="0" applyAlignment="0"/>
    <xf numFmtId="178" fontId="13" fillId="16" borderId="3" applyNumberFormat="0">
      <alignment horizontal="left"/>
    </xf>
    <xf numFmtId="178" fontId="13" fillId="16" borderId="3" applyNumberFormat="0">
      <alignment horizontal="left"/>
    </xf>
    <xf numFmtId="186" fontId="49" fillId="16" borderId="3" applyNumberFormat="0" applyFont="0" applyAlignment="0"/>
    <xf numFmtId="333" fontId="13" fillId="0" borderId="0" applyAlignment="0">
      <alignment horizontal="right"/>
      <protection hidden="1"/>
    </xf>
    <xf numFmtId="38" fontId="13" fillId="97" borderId="0" applyNumberFormat="0" applyBorder="0" applyAlignment="0" applyProtection="0">
      <alignment horizontal="left"/>
    </xf>
    <xf numFmtId="186" fontId="13" fillId="0" borderId="0"/>
    <xf numFmtId="186" fontId="214" fillId="0" borderId="0" applyFill="0" applyBorder="0">
      <alignment horizontal="left"/>
      <protection hidden="1"/>
    </xf>
    <xf numFmtId="186" fontId="214" fillId="0" borderId="0" applyFill="0" applyBorder="0">
      <alignment horizontal="left"/>
      <protection hidden="1"/>
    </xf>
    <xf numFmtId="186" fontId="214" fillId="0" borderId="0" applyFill="0" applyBorder="0">
      <alignment horizontal="left"/>
      <protection hidden="1"/>
    </xf>
    <xf numFmtId="186" fontId="214" fillId="0" borderId="0" applyFill="0" applyBorder="0">
      <alignment horizontal="left" indent="1"/>
      <protection hidden="1"/>
    </xf>
    <xf numFmtId="186" fontId="214" fillId="0" borderId="0" applyFill="0" applyBorder="0">
      <alignment horizontal="left" indent="1"/>
      <protection hidden="1"/>
    </xf>
    <xf numFmtId="186" fontId="214" fillId="0" borderId="0" applyFill="0" applyBorder="0">
      <alignment horizontal="left" indent="1"/>
      <protection hidden="1"/>
    </xf>
    <xf numFmtId="186" fontId="214" fillId="0" borderId="0" applyFill="0" applyBorder="0">
      <alignment horizontal="left" indent="2"/>
      <protection hidden="1"/>
    </xf>
    <xf numFmtId="186" fontId="214" fillId="0" borderId="0" applyFill="0" applyBorder="0">
      <alignment horizontal="left" indent="2"/>
      <protection hidden="1"/>
    </xf>
    <xf numFmtId="186" fontId="214" fillId="0" borderId="0" applyFill="0" applyBorder="0">
      <alignment horizontal="left" indent="2"/>
      <protection hidden="1"/>
    </xf>
    <xf numFmtId="186" fontId="214" fillId="0" borderId="0" applyFill="0" applyBorder="0">
      <alignment horizontal="left" indent="3"/>
      <protection hidden="1"/>
    </xf>
    <xf numFmtId="186" fontId="214" fillId="0" borderId="0" applyFill="0" applyBorder="0">
      <alignment horizontal="left" indent="3"/>
      <protection hidden="1"/>
    </xf>
    <xf numFmtId="186" fontId="214" fillId="0" borderId="0" applyFill="0" applyBorder="0">
      <alignment horizontal="left" indent="3"/>
      <protection hidden="1"/>
    </xf>
    <xf numFmtId="186" fontId="215" fillId="0" borderId="0" applyNumberFormat="0" applyFill="0" applyBorder="0" applyAlignment="0" applyProtection="0">
      <alignment vertical="top"/>
      <protection locked="0"/>
    </xf>
    <xf numFmtId="186" fontId="215" fillId="0" borderId="0" applyNumberFormat="0" applyFill="0" applyBorder="0" applyAlignment="0" applyProtection="0">
      <alignment vertical="top"/>
      <protection locked="0"/>
    </xf>
    <xf numFmtId="192" fontId="215" fillId="0" borderId="0" applyNumberFormat="0" applyFill="0" applyBorder="0" applyAlignment="0" applyProtection="0">
      <alignment vertical="top"/>
      <protection locked="0"/>
    </xf>
    <xf numFmtId="186" fontId="102" fillId="0" borderId="0"/>
    <xf numFmtId="192" fontId="215" fillId="0" borderId="0" applyNumberFormat="0" applyFill="0" applyBorder="0" applyAlignment="0" applyProtection="0">
      <alignment vertical="top"/>
      <protection locked="0"/>
    </xf>
    <xf numFmtId="186" fontId="216" fillId="0" borderId="0" applyNumberFormat="0" applyFill="0" applyBorder="0" applyAlignment="0" applyProtection="0">
      <alignment vertical="top"/>
      <protection locked="0"/>
    </xf>
    <xf numFmtId="186" fontId="102" fillId="0" borderId="0"/>
    <xf numFmtId="186" fontId="217" fillId="0" borderId="0" applyNumberFormat="0" applyFill="0" applyBorder="0" applyAlignment="0" applyProtection="0">
      <alignment vertical="top"/>
      <protection locked="0"/>
    </xf>
    <xf numFmtId="186" fontId="214" fillId="0" borderId="0" applyNumberFormat="0" applyFill="0" applyBorder="0" applyAlignment="0" applyProtection="0">
      <alignment vertical="top"/>
      <protection locked="0"/>
    </xf>
    <xf numFmtId="186" fontId="218" fillId="0" borderId="0" applyNumberFormat="0" applyFill="0" applyBorder="0" applyAlignment="0" applyProtection="0">
      <alignment vertical="top" wrapText="1"/>
      <protection locked="0"/>
    </xf>
    <xf numFmtId="186" fontId="13" fillId="0" borderId="0" applyFill="0" applyBorder="0">
      <alignment horizontal="center" vertical="center"/>
      <protection locked="0"/>
    </xf>
    <xf numFmtId="186" fontId="13" fillId="0" borderId="0" applyFill="0" applyBorder="0">
      <alignment horizontal="left" vertical="center"/>
      <protection locked="0"/>
    </xf>
    <xf numFmtId="253" fontId="219" fillId="0" borderId="0" applyFill="0" applyBorder="0">
      <protection locked="0"/>
    </xf>
    <xf numFmtId="253" fontId="219" fillId="0" borderId="0" applyFill="0" applyBorder="0">
      <protection locked="0"/>
    </xf>
    <xf numFmtId="0" fontId="13" fillId="0" borderId="0" applyFill="0" applyBorder="0">
      <protection locked="0"/>
    </xf>
    <xf numFmtId="253" fontId="219" fillId="0" borderId="0" applyFill="0" applyBorder="0">
      <protection locked="0"/>
    </xf>
    <xf numFmtId="253" fontId="220" fillId="0" borderId="0" applyFill="0" applyBorder="0">
      <protection locked="0"/>
    </xf>
    <xf numFmtId="253" fontId="220" fillId="0" borderId="0" applyFill="0" applyBorder="0">
      <protection locked="0"/>
    </xf>
    <xf numFmtId="253" fontId="220" fillId="0" borderId="0" applyFill="0" applyBorder="0">
      <protection locked="0"/>
    </xf>
    <xf numFmtId="255" fontId="219" fillId="0" borderId="0" applyFill="0" applyBorder="0">
      <alignment vertical="top"/>
      <protection locked="0"/>
    </xf>
    <xf numFmtId="256" fontId="219" fillId="0" borderId="0" applyFill="0" applyBorder="0">
      <alignment vertical="top"/>
      <protection locked="0"/>
    </xf>
    <xf numFmtId="257" fontId="219" fillId="0" borderId="0" applyFill="0" applyBorder="0">
      <protection locked="0"/>
    </xf>
    <xf numFmtId="257" fontId="219" fillId="0" borderId="0" applyFill="0" applyBorder="0">
      <protection locked="0"/>
    </xf>
    <xf numFmtId="257" fontId="219" fillId="0" borderId="0" applyFill="0" applyBorder="0">
      <protection locked="0"/>
    </xf>
    <xf numFmtId="259" fontId="219" fillId="0" borderId="0" applyFill="0" applyBorder="0">
      <protection locked="0"/>
    </xf>
    <xf numFmtId="259" fontId="219" fillId="0" borderId="0" applyFill="0" applyBorder="0">
      <protection locked="0"/>
    </xf>
    <xf numFmtId="259" fontId="219" fillId="0" borderId="0" applyFill="0" applyBorder="0">
      <protection locked="0"/>
    </xf>
    <xf numFmtId="261" fontId="219" fillId="0" borderId="0" applyFill="0" applyBorder="0">
      <protection locked="0"/>
    </xf>
    <xf numFmtId="261" fontId="219" fillId="0" borderId="0" applyFill="0" applyBorder="0">
      <protection locked="0"/>
    </xf>
    <xf numFmtId="261" fontId="219" fillId="0" borderId="0" applyFill="0" applyBorder="0">
      <protection locked="0"/>
    </xf>
    <xf numFmtId="263" fontId="219" fillId="0" borderId="0" applyFill="0" applyBorder="0">
      <protection locked="0"/>
    </xf>
    <xf numFmtId="263" fontId="219" fillId="0" borderId="0" applyFill="0" applyBorder="0">
      <protection locked="0"/>
    </xf>
    <xf numFmtId="263" fontId="219" fillId="0" borderId="0" applyFill="0" applyBorder="0">
      <protection locked="0"/>
    </xf>
    <xf numFmtId="270" fontId="219" fillId="0" borderId="0" applyFill="0" applyBorder="0">
      <alignment vertical="top"/>
      <protection locked="0"/>
    </xf>
    <xf numFmtId="334" fontId="219" fillId="0" borderId="0" applyFill="0" applyBorder="0">
      <protection locked="0"/>
    </xf>
    <xf numFmtId="334" fontId="219" fillId="0" borderId="0" applyFill="0" applyBorder="0">
      <protection locked="0"/>
    </xf>
    <xf numFmtId="334" fontId="219" fillId="0" borderId="0" applyFill="0" applyBorder="0">
      <protection locked="0"/>
    </xf>
    <xf numFmtId="335" fontId="219" fillId="0" borderId="0" applyFill="0" applyBorder="0">
      <protection locked="0"/>
    </xf>
    <xf numFmtId="335" fontId="219" fillId="0" borderId="0" applyFill="0" applyBorder="0">
      <protection locked="0"/>
    </xf>
    <xf numFmtId="335" fontId="219" fillId="0" borderId="0" applyFill="0" applyBorder="0">
      <protection locked="0"/>
    </xf>
    <xf numFmtId="336" fontId="196" fillId="0" borderId="0" applyFill="0" applyBorder="0">
      <protection locked="0"/>
    </xf>
    <xf numFmtId="335" fontId="219" fillId="0" borderId="0" applyFill="0" applyBorder="0">
      <alignment vertical="top"/>
      <protection locked="0"/>
    </xf>
    <xf numFmtId="335" fontId="219" fillId="0" borderId="0" applyFill="0" applyBorder="0">
      <alignment vertical="top"/>
      <protection locked="0"/>
    </xf>
    <xf numFmtId="336" fontId="196" fillId="0" borderId="0" applyFill="0" applyBorder="0">
      <alignment vertical="top"/>
      <protection locked="0"/>
    </xf>
    <xf numFmtId="335" fontId="219" fillId="0" borderId="0" applyFill="0" applyBorder="0">
      <alignment vertical="top"/>
      <protection locked="0"/>
    </xf>
    <xf numFmtId="275" fontId="96" fillId="0" borderId="0" applyFill="0" applyBorder="0">
      <protection locked="0"/>
    </xf>
    <xf numFmtId="274" fontId="219" fillId="0" borderId="0" applyFill="0" applyBorder="0">
      <protection locked="0"/>
    </xf>
    <xf numFmtId="274" fontId="219" fillId="0" borderId="0" applyFill="0" applyBorder="0">
      <protection locked="0"/>
    </xf>
    <xf numFmtId="274" fontId="219" fillId="0" borderId="0" applyFill="0" applyBorder="0">
      <alignment vertical="top"/>
      <protection locked="0"/>
    </xf>
    <xf numFmtId="275" fontId="219" fillId="0" borderId="0" applyFill="0" applyBorder="0">
      <protection locked="0"/>
    </xf>
    <xf numFmtId="275" fontId="219" fillId="0" borderId="0" applyFill="0" applyBorder="0">
      <protection locked="0"/>
    </xf>
    <xf numFmtId="275" fontId="219" fillId="0" borderId="0" applyFill="0" applyBorder="0">
      <alignment vertical="top"/>
      <protection locked="0"/>
    </xf>
    <xf numFmtId="276" fontId="219" fillId="0" borderId="0" applyFill="0" applyBorder="0">
      <protection locked="0"/>
    </xf>
    <xf numFmtId="276" fontId="219" fillId="0" borderId="0" applyFill="0" applyBorder="0">
      <protection locked="0"/>
    </xf>
    <xf numFmtId="276" fontId="219" fillId="0" borderId="0" applyFill="0" applyBorder="0">
      <alignment vertical="top"/>
      <protection locked="0"/>
    </xf>
    <xf numFmtId="277" fontId="219" fillId="0" borderId="0" applyFill="0" applyBorder="0">
      <protection locked="0"/>
    </xf>
    <xf numFmtId="277" fontId="219" fillId="0" borderId="0" applyFill="0" applyBorder="0">
      <protection locked="0"/>
    </xf>
    <xf numFmtId="277" fontId="219" fillId="0" borderId="0" applyFill="0" applyBorder="0">
      <alignment vertical="top"/>
      <protection locked="0"/>
    </xf>
    <xf numFmtId="277" fontId="220" fillId="0" borderId="0" applyFill="0" applyBorder="0">
      <protection locked="0"/>
    </xf>
    <xf numFmtId="277" fontId="220" fillId="0" borderId="0" applyFill="0" applyBorder="0">
      <protection locked="0"/>
    </xf>
    <xf numFmtId="277" fontId="220" fillId="0" borderId="0" applyFill="0" applyBorder="0">
      <alignment vertical="top"/>
      <protection locked="0"/>
    </xf>
    <xf numFmtId="277" fontId="219" fillId="0" borderId="0" applyFill="0" applyBorder="0">
      <protection locked="0"/>
    </xf>
    <xf numFmtId="277" fontId="219" fillId="0" borderId="0" applyFill="0" applyBorder="0">
      <protection locked="0"/>
    </xf>
    <xf numFmtId="277" fontId="219" fillId="0" borderId="0" applyFill="0" applyBorder="0">
      <alignment vertical="top"/>
      <protection locked="0"/>
    </xf>
    <xf numFmtId="49" fontId="219" fillId="0" borderId="0" applyFill="0" applyBorder="0">
      <alignment vertical="top"/>
      <protection locked="0"/>
    </xf>
    <xf numFmtId="49" fontId="219" fillId="0" borderId="0" applyFill="0" applyBorder="0">
      <alignment vertical="top"/>
      <protection locked="0"/>
    </xf>
    <xf numFmtId="186" fontId="102" fillId="0" borderId="0"/>
    <xf numFmtId="49" fontId="220" fillId="0" borderId="0" applyFill="0" applyBorder="0">
      <alignment vertical="top"/>
      <protection locked="0"/>
    </xf>
    <xf numFmtId="186" fontId="219" fillId="0" borderId="0" applyFill="0" applyBorder="0">
      <alignment vertical="top" wrapText="1"/>
      <protection locked="0"/>
    </xf>
    <xf numFmtId="280" fontId="219" fillId="0" borderId="0" applyFill="0" applyBorder="0">
      <protection locked="0"/>
    </xf>
    <xf numFmtId="280" fontId="219" fillId="0" borderId="0" applyFill="0" applyBorder="0">
      <protection locked="0"/>
    </xf>
    <xf numFmtId="280" fontId="219" fillId="0" borderId="0" applyFill="0" applyBorder="0">
      <protection locked="0"/>
    </xf>
    <xf numFmtId="7" fontId="196" fillId="0" borderId="0" applyFill="0" applyBorder="0">
      <protection locked="0"/>
    </xf>
    <xf numFmtId="280" fontId="219" fillId="0" borderId="0" applyFill="0" applyBorder="0">
      <alignment vertical="top"/>
      <protection locked="0"/>
    </xf>
    <xf numFmtId="280" fontId="219" fillId="0" borderId="0" applyFill="0" applyBorder="0">
      <alignment vertical="top"/>
      <protection locked="0"/>
    </xf>
    <xf numFmtId="7" fontId="196" fillId="0" borderId="0" applyFill="0" applyBorder="0">
      <alignment vertical="top"/>
      <protection locked="0"/>
    </xf>
    <xf numFmtId="280" fontId="219" fillId="0" borderId="0" applyFill="0" applyBorder="0">
      <alignment vertical="top"/>
      <protection locked="0"/>
    </xf>
    <xf numFmtId="271" fontId="96" fillId="0" borderId="0" applyFill="0" applyBorder="0">
      <protection locked="0"/>
    </xf>
    <xf numFmtId="281" fontId="219" fillId="0" borderId="0" applyFill="0" applyBorder="0">
      <protection locked="0"/>
    </xf>
    <xf numFmtId="281" fontId="219" fillId="0" borderId="0" applyFill="0" applyBorder="0">
      <protection locked="0"/>
    </xf>
    <xf numFmtId="281" fontId="219" fillId="0" borderId="0" applyFill="0" applyBorder="0">
      <alignment vertical="top"/>
      <protection locked="0"/>
    </xf>
    <xf numFmtId="186" fontId="13" fillId="78" borderId="0"/>
    <xf numFmtId="186" fontId="13" fillId="27" borderId="0" applyNumberFormat="0" applyBorder="0" applyAlignment="0" applyProtection="0"/>
    <xf numFmtId="186" fontId="13" fillId="0" borderId="0" applyNumberFormat="0" applyFill="0" applyBorder="0">
      <alignment horizontal="left"/>
    </xf>
    <xf numFmtId="0" fontId="221" fillId="0" borderId="91"/>
    <xf numFmtId="337" fontId="221" fillId="0" borderId="91"/>
    <xf numFmtId="0" fontId="13" fillId="0" borderId="91"/>
    <xf numFmtId="15" fontId="221" fillId="0" borderId="91"/>
    <xf numFmtId="338" fontId="221" fillId="0" borderId="91"/>
    <xf numFmtId="15" fontId="13" fillId="98" borderId="92"/>
    <xf numFmtId="339" fontId="13" fillId="16" borderId="92"/>
    <xf numFmtId="10" fontId="55" fillId="83" borderId="5" applyNumberFormat="0" applyBorder="0" applyAlignment="0" applyProtection="0"/>
    <xf numFmtId="181" fontId="38" fillId="0" borderId="96" applyFont="0" applyFill="0" applyBorder="0" applyAlignment="0" applyProtection="0">
      <alignment horizontal="left"/>
      <protection locked="0"/>
    </xf>
    <xf numFmtId="186" fontId="222" fillId="24" borderId="67" applyNumberFormat="0" applyAlignment="0" applyProtection="0"/>
    <xf numFmtId="186" fontId="88" fillId="42" borderId="48" applyNumberFormat="0" applyAlignment="0" applyProtection="0"/>
    <xf numFmtId="186" fontId="102" fillId="0" borderId="0"/>
    <xf numFmtId="186" fontId="222" fillId="24" borderId="67" applyNumberFormat="0" applyAlignment="0" applyProtection="0"/>
    <xf numFmtId="186" fontId="222" fillId="24" borderId="67" applyNumberFormat="0" applyAlignment="0" applyProtection="0"/>
    <xf numFmtId="186" fontId="222" fillId="24" borderId="67" applyNumberFormat="0" applyAlignment="0" applyProtection="0"/>
    <xf numFmtId="186" fontId="222" fillId="24" borderId="67" applyNumberFormat="0" applyAlignment="0" applyProtection="0"/>
    <xf numFmtId="186" fontId="222" fillId="24" borderId="67" applyNumberFormat="0" applyAlignment="0" applyProtection="0"/>
    <xf numFmtId="186" fontId="222" fillId="24" borderId="67" applyNumberFormat="0" applyAlignment="0" applyProtection="0"/>
    <xf numFmtId="10" fontId="13" fillId="75" borderId="5" applyNumberFormat="0"/>
    <xf numFmtId="15" fontId="13" fillId="16" borderId="0">
      <alignment horizontal="right" vertical="center"/>
      <protection locked="0"/>
    </xf>
    <xf numFmtId="206" fontId="13" fillId="16" borderId="0">
      <alignment horizontal="right" vertical="center"/>
      <protection locked="0"/>
    </xf>
    <xf numFmtId="208" fontId="13" fillId="16" borderId="0" applyProtection="0">
      <alignment horizontal="right" vertical="center"/>
      <protection locked="0"/>
    </xf>
    <xf numFmtId="282" fontId="13" fillId="16" borderId="0">
      <alignment horizontal="right" vertical="center"/>
      <protection locked="0"/>
    </xf>
    <xf numFmtId="340" fontId="13" fillId="0" borderId="0" applyFill="0" applyBorder="0" applyProtection="0"/>
    <xf numFmtId="341" fontId="13" fillId="0" borderId="0" applyFill="0" applyBorder="0" applyProtection="0"/>
    <xf numFmtId="325" fontId="13" fillId="0" borderId="0" applyFill="0" applyBorder="0" applyProtection="0"/>
    <xf numFmtId="186" fontId="13" fillId="0" borderId="0" applyNumberFormat="0" applyFill="0" applyBorder="0" applyAlignment="0">
      <protection locked="0"/>
    </xf>
    <xf numFmtId="186" fontId="13" fillId="0" borderId="0" applyNumberFormat="0" applyFill="0" applyBorder="0" applyAlignment="0"/>
    <xf numFmtId="9" fontId="220" fillId="0" borderId="0" applyNumberFormat="0" applyFill="0" applyBorder="0" applyAlignment="0">
      <alignment vertical="top" wrapText="1"/>
      <protection locked="0"/>
    </xf>
    <xf numFmtId="186" fontId="13" fillId="75" borderId="79">
      <protection locked="0"/>
    </xf>
    <xf numFmtId="186" fontId="223" fillId="99" borderId="0" applyNumberFormat="0"/>
    <xf numFmtId="186" fontId="13" fillId="0" borderId="5" applyNumberFormat="0"/>
    <xf numFmtId="1" fontId="13" fillId="0" borderId="0"/>
    <xf numFmtId="186" fontId="13" fillId="77" borderId="93" applyNumberFormat="0" applyAlignment="0"/>
    <xf numFmtId="186" fontId="13" fillId="24" borderId="67" applyNumberFormat="0" applyAlignment="0" applyProtection="0"/>
    <xf numFmtId="292" fontId="219" fillId="0" borderId="0" applyFill="0" applyBorder="0">
      <protection locked="0"/>
    </xf>
    <xf numFmtId="292" fontId="219" fillId="0" borderId="0" applyFill="0" applyBorder="0">
      <protection locked="0"/>
    </xf>
    <xf numFmtId="292" fontId="219" fillId="0" borderId="0" applyFill="0" applyBorder="0">
      <alignment vertical="top"/>
      <protection locked="0"/>
    </xf>
    <xf numFmtId="293" fontId="219" fillId="0" borderId="0" applyFill="0" applyBorder="0">
      <protection locked="0"/>
    </xf>
    <xf numFmtId="293" fontId="219" fillId="0" borderId="0" applyFill="0" applyBorder="0">
      <protection locked="0"/>
    </xf>
    <xf numFmtId="293" fontId="219" fillId="0" borderId="0" applyFill="0" applyBorder="0">
      <alignment vertical="top"/>
      <protection locked="0"/>
    </xf>
    <xf numFmtId="294" fontId="219" fillId="0" borderId="0" applyFill="0" applyBorder="0">
      <protection locked="0"/>
    </xf>
    <xf numFmtId="294" fontId="219" fillId="0" borderId="0" applyFill="0" applyBorder="0">
      <protection locked="0"/>
    </xf>
    <xf numFmtId="294" fontId="219" fillId="0" borderId="0" applyFill="0" applyBorder="0">
      <alignment vertical="top"/>
      <protection locked="0"/>
    </xf>
    <xf numFmtId="295" fontId="219" fillId="0" borderId="0" applyFill="0" applyBorder="0">
      <protection locked="0"/>
    </xf>
    <xf numFmtId="295" fontId="219" fillId="0" borderId="0" applyFill="0" applyBorder="0">
      <protection locked="0"/>
    </xf>
    <xf numFmtId="295" fontId="219" fillId="0" borderId="0" applyFill="0" applyBorder="0">
      <alignment vertical="top"/>
      <protection locked="0"/>
    </xf>
    <xf numFmtId="296" fontId="219" fillId="0" borderId="0" applyFill="0" applyBorder="0">
      <protection locked="0"/>
    </xf>
    <xf numFmtId="296" fontId="219" fillId="0" borderId="0" applyFill="0" applyBorder="0">
      <protection locked="0"/>
    </xf>
    <xf numFmtId="342" fontId="219" fillId="0" borderId="0" applyFill="0" applyBorder="0">
      <alignment vertical="top"/>
      <protection locked="0"/>
    </xf>
    <xf numFmtId="0" fontId="219" fillId="0" borderId="0" applyFill="0" applyBorder="0">
      <alignment vertical="top"/>
      <protection locked="0"/>
    </xf>
    <xf numFmtId="297" fontId="219" fillId="0" borderId="0" applyFill="0" applyBorder="0">
      <alignment vertical="top"/>
      <protection locked="0"/>
    </xf>
    <xf numFmtId="0" fontId="219" fillId="0" borderId="0" applyFill="0" applyBorder="0">
      <protection locked="0"/>
    </xf>
    <xf numFmtId="0" fontId="219" fillId="0" borderId="0" applyFill="0" applyBorder="0">
      <protection locked="0"/>
    </xf>
    <xf numFmtId="343" fontId="219" fillId="0" borderId="0" applyFill="0" applyBorder="0">
      <alignment vertical="top"/>
      <protection locked="0"/>
    </xf>
    <xf numFmtId="298" fontId="219" fillId="0" borderId="0" applyFill="0" applyBorder="0">
      <protection locked="0"/>
    </xf>
    <xf numFmtId="298" fontId="219" fillId="0" borderId="0" applyFill="0" applyBorder="0">
      <protection locked="0"/>
    </xf>
    <xf numFmtId="344" fontId="219" fillId="0" borderId="0" applyFill="0" applyBorder="0">
      <alignment vertical="top"/>
      <protection locked="0"/>
    </xf>
    <xf numFmtId="299" fontId="219" fillId="0" borderId="0" applyFill="0" applyBorder="0">
      <protection locked="0"/>
    </xf>
    <xf numFmtId="299" fontId="219" fillId="0" borderId="0" applyFill="0" applyBorder="0">
      <protection locked="0"/>
    </xf>
    <xf numFmtId="345" fontId="219" fillId="0" borderId="0" applyFill="0" applyBorder="0">
      <alignment vertical="top"/>
      <protection locked="0"/>
    </xf>
    <xf numFmtId="300" fontId="219" fillId="0" borderId="0" applyFill="0" applyBorder="0">
      <protection locked="0"/>
    </xf>
    <xf numFmtId="300" fontId="219" fillId="0" borderId="0" applyFill="0" applyBorder="0">
      <protection locked="0"/>
    </xf>
    <xf numFmtId="346" fontId="219" fillId="0" borderId="0" applyFill="0" applyBorder="0">
      <alignment vertical="top"/>
      <protection locked="0"/>
    </xf>
    <xf numFmtId="49" fontId="219" fillId="0" borderId="0" applyFill="0" applyBorder="0">
      <alignment horizontal="left" vertical="top"/>
      <protection locked="0"/>
    </xf>
    <xf numFmtId="49" fontId="219" fillId="0" borderId="0" applyFill="0" applyBorder="0">
      <alignment horizontal="left" vertical="top" indent="1"/>
      <protection locked="0"/>
    </xf>
    <xf numFmtId="49" fontId="219" fillId="0" borderId="0" applyFill="0" applyBorder="0">
      <alignment horizontal="left" vertical="top" indent="2"/>
      <protection locked="0"/>
    </xf>
    <xf numFmtId="49" fontId="219" fillId="0" borderId="0" applyFill="0" applyBorder="0">
      <alignment horizontal="left" vertical="top" indent="3"/>
      <protection locked="0"/>
    </xf>
    <xf numFmtId="49" fontId="219" fillId="0" borderId="0" applyFill="0" applyBorder="0">
      <alignment horizontal="left" vertical="top" indent="4"/>
      <protection locked="0"/>
    </xf>
    <xf numFmtId="49" fontId="219" fillId="0" borderId="0" applyFill="0" applyBorder="0">
      <alignment horizontal="center"/>
      <protection locked="0"/>
    </xf>
    <xf numFmtId="49" fontId="219" fillId="0" borderId="0" applyFill="0" applyBorder="0">
      <alignment horizontal="center" wrapText="1"/>
      <protection locked="0"/>
    </xf>
    <xf numFmtId="347" fontId="13" fillId="0" borderId="0" applyFont="0" applyFill="0" applyBorder="0" applyAlignment="0" applyProtection="0"/>
    <xf numFmtId="1" fontId="13" fillId="0" borderId="0" applyFont="0" applyFill="0" applyBorder="0" applyProtection="0">
      <alignment horizontal="center"/>
    </xf>
    <xf numFmtId="186" fontId="13" fillId="0" borderId="88" applyNumberFormat="0" applyFill="0" applyAlignment="0" applyProtection="0"/>
    <xf numFmtId="186" fontId="13" fillId="0" borderId="68" applyNumberFormat="0" applyFill="0" applyAlignment="0" applyProtection="0"/>
    <xf numFmtId="186" fontId="13" fillId="0" borderId="90" applyNumberFormat="0" applyFill="0" applyAlignment="0" applyProtection="0"/>
    <xf numFmtId="186" fontId="13" fillId="0" borderId="0" applyNumberFormat="0" applyFill="0" applyBorder="0" applyAlignment="0" applyProtection="0"/>
    <xf numFmtId="38" fontId="13" fillId="0" borderId="0"/>
    <xf numFmtId="38" fontId="13" fillId="0" borderId="0"/>
    <xf numFmtId="38" fontId="13" fillId="0" borderId="0"/>
    <xf numFmtId="38" fontId="13" fillId="0" borderId="0"/>
    <xf numFmtId="186" fontId="13" fillId="0" borderId="0"/>
    <xf numFmtId="186" fontId="13" fillId="0" borderId="0"/>
    <xf numFmtId="186" fontId="13" fillId="0" borderId="0"/>
    <xf numFmtId="179" fontId="38" fillId="0" borderId="96" applyFont="0" applyFill="0" applyBorder="0" applyAlignment="0" applyProtection="0">
      <alignment horizontal="left"/>
      <protection locked="0"/>
    </xf>
    <xf numFmtId="49" fontId="52" fillId="17" borderId="0" applyFill="0" applyBorder="0">
      <alignment horizontal="right" indent="1"/>
    </xf>
    <xf numFmtId="49" fontId="224" fillId="0" borderId="0" applyFill="0" applyBorder="0">
      <alignment horizontal="right"/>
    </xf>
    <xf numFmtId="49" fontId="41" fillId="16" borderId="0" applyFill="0" applyBorder="0">
      <alignment horizontal="center" wrapText="1"/>
    </xf>
    <xf numFmtId="49" fontId="225" fillId="0" borderId="0" applyFill="0" applyBorder="0">
      <alignment horizontal="center" wrapText="1"/>
    </xf>
    <xf numFmtId="186" fontId="41" fillId="16" borderId="0" applyFill="0" applyBorder="0">
      <alignment horizontal="centerContinuous" wrapText="1"/>
    </xf>
    <xf numFmtId="186" fontId="41" fillId="16" borderId="0" applyFill="0" applyBorder="0">
      <alignment horizontal="centerContinuous" wrapText="1"/>
    </xf>
    <xf numFmtId="186" fontId="225" fillId="0" borderId="0" applyFill="0" applyBorder="0">
      <alignment horizontal="centerContinuous" wrapText="1"/>
    </xf>
    <xf numFmtId="186" fontId="225" fillId="0" borderId="0" applyFill="0" applyBorder="0">
      <alignment horizontal="center" wrapText="1"/>
    </xf>
    <xf numFmtId="186" fontId="41" fillId="16" borderId="0" applyFill="0" applyBorder="0">
      <alignment horizontal="center" wrapText="1"/>
    </xf>
    <xf numFmtId="186" fontId="225" fillId="0" borderId="0" applyFill="0" applyBorder="0">
      <alignment horizontal="center" wrapText="1"/>
    </xf>
    <xf numFmtId="49" fontId="225" fillId="0" borderId="0" applyFill="0" applyBorder="0">
      <alignment horizontal="center" wrapText="1"/>
    </xf>
    <xf numFmtId="49" fontId="147" fillId="0" borderId="0" applyFill="0" applyBorder="0">
      <alignment horizontal="left" indent="1"/>
    </xf>
    <xf numFmtId="49" fontId="13" fillId="16" borderId="0" applyFill="0" applyBorder="0">
      <alignment horizontal="left" indent="1"/>
    </xf>
    <xf numFmtId="49" fontId="13" fillId="16" borderId="0" applyFill="0" applyBorder="0">
      <alignment horizontal="left" wrapText="1" indent="2"/>
    </xf>
    <xf numFmtId="49" fontId="147" fillId="0" borderId="0" applyFill="0" applyBorder="0">
      <alignment horizontal="left" wrapText="1"/>
    </xf>
    <xf numFmtId="49" fontId="147" fillId="0" borderId="0" applyFill="0" applyBorder="0">
      <alignment horizontal="left"/>
    </xf>
    <xf numFmtId="186" fontId="13" fillId="0" borderId="0"/>
    <xf numFmtId="186" fontId="206" fillId="84" borderId="0" applyFill="0">
      <alignment horizontal="center" vertical="center" wrapText="1"/>
    </xf>
    <xf numFmtId="186" fontId="207" fillId="83" borderId="0" applyFill="0">
      <alignment horizontal="center" vertical="center" wrapText="1"/>
    </xf>
    <xf numFmtId="186" fontId="207" fillId="83" borderId="0" applyFill="0">
      <alignment horizontal="center" vertical="center" wrapText="1"/>
    </xf>
    <xf numFmtId="186" fontId="13" fillId="0" borderId="94" applyNumberFormat="0" applyFont="0" applyFill="0" applyAlignment="0"/>
    <xf numFmtId="186" fontId="49" fillId="16" borderId="5" applyNumberFormat="0"/>
    <xf numFmtId="178" fontId="13" fillId="16" borderId="5" applyNumberFormat="0">
      <alignment horizontal="left"/>
    </xf>
    <xf numFmtId="186" fontId="49" fillId="16" borderId="5" applyNumberFormat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102" fillId="0" borderId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226" fillId="0" borderId="75" applyNumberFormat="0" applyFill="0" applyAlignment="0" applyProtection="0"/>
    <xf numFmtId="186" fontId="13" fillId="0" borderId="0" applyFill="0" applyBorder="0">
      <alignment vertical="center"/>
    </xf>
    <xf numFmtId="186" fontId="13" fillId="0" borderId="0" applyNumberFormat="0" applyFont="0" applyFill="0" applyBorder="0" applyAlignment="0"/>
    <xf numFmtId="15" fontId="13" fillId="0" borderId="0" applyFill="0" applyBorder="0">
      <alignment horizontal="right"/>
    </xf>
    <xf numFmtId="166" fontId="135" fillId="100" borderId="0" applyNumberFormat="0" applyBorder="0" applyAlignment="0">
      <protection locked="0"/>
    </xf>
    <xf numFmtId="186" fontId="13" fillId="0" borderId="5" applyFill="0">
      <alignment horizontal="center" vertical="center"/>
    </xf>
    <xf numFmtId="186" fontId="13" fillId="0" borderId="5" applyFill="0">
      <alignment horizontal="center" vertical="center"/>
    </xf>
    <xf numFmtId="348" fontId="13" fillId="0" borderId="5" applyFill="0">
      <alignment horizontal="center" vertical="center"/>
    </xf>
    <xf numFmtId="186" fontId="13" fillId="101" borderId="0" applyNumberFormat="0" applyBorder="0" applyAlignment="0">
      <protection locked="0"/>
    </xf>
    <xf numFmtId="4" fontId="227" fillId="102" borderId="0">
      <alignment vertical="top"/>
      <protection locked="0"/>
    </xf>
    <xf numFmtId="49" fontId="55" fillId="0" borderId="0" applyFill="0" applyBorder="0">
      <alignment vertical="top"/>
    </xf>
    <xf numFmtId="49" fontId="55" fillId="0" borderId="0" applyFill="0" applyBorder="0">
      <alignment vertical="top"/>
    </xf>
    <xf numFmtId="49" fontId="55" fillId="0" borderId="0" applyFill="0" applyBorder="0">
      <alignment vertical="top"/>
    </xf>
    <xf numFmtId="186" fontId="55" fillId="0" borderId="0" applyFill="0" applyBorder="0">
      <alignment vertical="top" wrapText="1"/>
    </xf>
    <xf numFmtId="349" fontId="13" fillId="0" borderId="0" applyFill="0" applyBorder="0" applyProtection="0"/>
    <xf numFmtId="186" fontId="13" fillId="0" borderId="0" applyNumberFormat="0" applyFill="0" applyBorder="0" applyAlignment="0" applyProtection="0"/>
    <xf numFmtId="186" fontId="13" fillId="0" borderId="0"/>
    <xf numFmtId="186" fontId="13" fillId="0" borderId="0"/>
    <xf numFmtId="186" fontId="13" fillId="0" borderId="0"/>
    <xf numFmtId="186" fontId="13" fillId="0" borderId="0" applyFont="0" applyFill="0" applyBorder="0" applyAlignment="0" applyProtection="0"/>
    <xf numFmtId="186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201" fontId="13" fillId="0" borderId="0" applyFont="0" applyFill="0" applyBorder="0" applyAlignment="0" applyProtection="0"/>
    <xf numFmtId="224" fontId="13" fillId="0" borderId="0" applyFont="0" applyFill="0" applyBorder="0" applyAlignment="0" applyProtection="0"/>
    <xf numFmtId="186" fontId="110" fillId="103" borderId="0"/>
    <xf numFmtId="186" fontId="13" fillId="0" borderId="53"/>
    <xf numFmtId="186" fontId="13" fillId="0" borderId="0" applyFill="0" applyBorder="0">
      <alignment horizontal="left" vertical="center"/>
    </xf>
    <xf numFmtId="186" fontId="13" fillId="0" borderId="53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220" fontId="13" fillId="0" borderId="40" applyBorder="0"/>
    <xf numFmtId="42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6" fontId="102" fillId="0" borderId="0"/>
    <xf numFmtId="186" fontId="13" fillId="0" borderId="0"/>
    <xf numFmtId="186" fontId="13" fillId="0" borderId="0">
      <alignment horizontal="centerContinuous"/>
    </xf>
    <xf numFmtId="186" fontId="13" fillId="0" borderId="0" applyFill="0" applyBorder="0" applyAlignment="0" applyProtection="0"/>
    <xf numFmtId="186" fontId="13" fillId="0" borderId="68" applyNumberFormat="0">
      <alignment horizontal="center" vertical="center"/>
    </xf>
    <xf numFmtId="186" fontId="139" fillId="0" borderId="0" applyFont="0" applyFill="0" applyBorder="0" applyAlignment="0" applyProtection="0">
      <alignment horizontal="right"/>
    </xf>
    <xf numFmtId="314" fontId="13" fillId="0" borderId="0" applyFill="0" applyBorder="0" applyProtection="0">
      <alignment horizontal="right"/>
    </xf>
    <xf numFmtId="331" fontId="13" fillId="0" borderId="0" applyFill="0" applyBorder="0" applyProtection="0">
      <alignment horizontal="right"/>
    </xf>
    <xf numFmtId="186" fontId="13" fillId="0" borderId="0" applyFont="0" applyFill="0" applyBorder="0" applyAlignment="0" applyProtection="0">
      <alignment horizontal="right"/>
    </xf>
    <xf numFmtId="350" fontId="13" fillId="0" borderId="0" applyFont="0" applyFill="0" applyBorder="0" applyProtection="0">
      <alignment horizontal="right"/>
    </xf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3" fillId="0" borderId="0">
      <alignment horizontal="right"/>
    </xf>
    <xf numFmtId="208" fontId="13" fillId="0" borderId="0">
      <alignment horizontal="left" vertical="center"/>
    </xf>
    <xf numFmtId="0" fontId="13" fillId="0" borderId="0" applyFont="0" applyFill="0" applyBorder="0" applyAlignment="0" applyProtection="0"/>
    <xf numFmtId="351" fontId="13" fillId="0" borderId="0" applyFont="0" applyFill="0" applyBorder="0" applyAlignment="0" applyProtection="0"/>
    <xf numFmtId="186" fontId="102" fillId="0" borderId="0"/>
    <xf numFmtId="186" fontId="13" fillId="26" borderId="0" applyNumberFormat="0" applyBorder="0" applyAlignment="0" applyProtection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102" fillId="0" borderId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228" fillId="26" borderId="0" applyNumberFormat="0" applyBorder="0" applyAlignment="0" applyProtection="0"/>
    <xf numFmtId="186" fontId="13" fillId="26" borderId="0" applyNumberFormat="0" applyBorder="0" applyAlignment="0" applyProtection="0"/>
    <xf numFmtId="186" fontId="13" fillId="0" borderId="0"/>
    <xf numFmtId="186" fontId="13" fillId="0" borderId="95" applyNumberFormat="0" applyAlignment="0"/>
    <xf numFmtId="186" fontId="13" fillId="0" borderId="0"/>
    <xf numFmtId="186" fontId="13" fillId="0" borderId="0"/>
    <xf numFmtId="283" fontId="13" fillId="0" borderId="54"/>
    <xf numFmtId="0" fontId="13" fillId="0" borderId="0"/>
    <xf numFmtId="37" fontId="229" fillId="0" borderId="0"/>
    <xf numFmtId="1" fontId="13" fillId="0" borderId="0" applyFill="0" applyBorder="0" applyProtection="0"/>
    <xf numFmtId="3" fontId="13" fillId="0" borderId="0" applyFont="0" applyFill="0" applyBorder="0" applyProtection="0"/>
    <xf numFmtId="186" fontId="13" fillId="75" borderId="0" applyNumberFormat="0" applyBorder="0" applyAlignment="0">
      <alignment horizontal="right"/>
      <protection hidden="1"/>
    </xf>
    <xf numFmtId="0" fontId="139" fillId="0" borderId="0"/>
    <xf numFmtId="166" fontId="13" fillId="0" borderId="40" applyBorder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 applyBorder="0"/>
    <xf numFmtId="186" fontId="13" fillId="0" borderId="0"/>
    <xf numFmtId="186" fontId="13" fillId="0" borderId="0"/>
    <xf numFmtId="186" fontId="13" fillId="0" borderId="0"/>
    <xf numFmtId="186" fontId="1" fillId="0" borderId="0"/>
    <xf numFmtId="186" fontId="13" fillId="0" borderId="0"/>
    <xf numFmtId="186" fontId="13" fillId="0" borderId="0"/>
    <xf numFmtId="186" fontId="102" fillId="0" borderId="0"/>
    <xf numFmtId="186" fontId="1" fillId="0" borderId="0"/>
    <xf numFmtId="186" fontId="1" fillId="0" borderId="0"/>
    <xf numFmtId="186" fontId="13" fillId="0" borderId="0"/>
    <xf numFmtId="186" fontId="13" fillId="0" borderId="0"/>
    <xf numFmtId="186" fontId="13" fillId="0" borderId="0"/>
    <xf numFmtId="186" fontId="102" fillId="0" borderId="0"/>
    <xf numFmtId="186" fontId="1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" fillId="0" borderId="0"/>
    <xf numFmtId="186" fontId="102" fillId="0" borderId="0"/>
    <xf numFmtId="186" fontId="102" fillId="0" borderId="0"/>
    <xf numFmtId="186" fontId="102" fillId="0" borderId="0"/>
    <xf numFmtId="186" fontId="72" fillId="0" borderId="0"/>
    <xf numFmtId="186" fontId="102" fillId="0" borderId="0"/>
    <xf numFmtId="186" fontId="13" fillId="0" borderId="0"/>
    <xf numFmtId="192" fontId="102" fillId="0" borderId="0"/>
    <xf numFmtId="192" fontId="102" fillId="0" borderId="0"/>
    <xf numFmtId="186" fontId="102" fillId="0" borderId="0"/>
    <xf numFmtId="186" fontId="13" fillId="0" borderId="0"/>
    <xf numFmtId="192" fontId="102" fillId="0" borderId="0"/>
    <xf numFmtId="186" fontId="13" fillId="0" borderId="0">
      <alignment vertical="center"/>
    </xf>
    <xf numFmtId="186" fontId="155" fillId="0" borderId="0"/>
    <xf numFmtId="186" fontId="27" fillId="0" borderId="0"/>
    <xf numFmtId="0" fontId="13" fillId="0" borderId="0"/>
    <xf numFmtId="192" fontId="102" fillId="0" borderId="0"/>
    <xf numFmtId="186" fontId="13" fillId="0" borderId="0"/>
    <xf numFmtId="186" fontId="102" fillId="0" borderId="0"/>
    <xf numFmtId="192" fontId="102" fillId="0" borderId="0"/>
    <xf numFmtId="186" fontId="13" fillId="0" borderId="0"/>
    <xf numFmtId="186" fontId="102" fillId="0" borderId="0"/>
    <xf numFmtId="192" fontId="102" fillId="0" borderId="0"/>
    <xf numFmtId="186" fontId="156" fillId="0" borderId="0"/>
    <xf numFmtId="186" fontId="102" fillId="0" borderId="0"/>
    <xf numFmtId="186" fontId="13" fillId="0" borderId="0" applyBorder="0"/>
    <xf numFmtId="192" fontId="102" fillId="0" borderId="0"/>
    <xf numFmtId="192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230" fillId="0" borderId="0"/>
    <xf numFmtId="186" fontId="32" fillId="0" borderId="0"/>
    <xf numFmtId="186" fontId="13" fillId="0" borderId="0"/>
    <xf numFmtId="186" fontId="13" fillId="0" borderId="0"/>
    <xf numFmtId="192" fontId="102" fillId="0" borderId="0"/>
    <xf numFmtId="192" fontId="102" fillId="0" borderId="0"/>
    <xf numFmtId="192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02" fillId="0" borderId="0"/>
    <xf numFmtId="186" fontId="13" fillId="0" borderId="0"/>
    <xf numFmtId="186" fontId="13" fillId="0" borderId="0"/>
    <xf numFmtId="186" fontId="13" fillId="0" borderId="0" applyBorder="0"/>
    <xf numFmtId="186" fontId="1" fillId="0" borderId="0"/>
    <xf numFmtId="186" fontId="102" fillId="0" borderId="0"/>
    <xf numFmtId="186" fontId="13" fillId="0" borderId="0"/>
    <xf numFmtId="186" fontId="13" fillId="0" borderId="0"/>
    <xf numFmtId="186" fontId="155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92" fontId="102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27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55" fillId="0" borderId="0" applyFill="0" applyBorder="0"/>
    <xf numFmtId="186" fontId="102" fillId="0" borderId="0"/>
    <xf numFmtId="186" fontId="102" fillId="0" borderId="0"/>
    <xf numFmtId="186" fontId="102" fillId="0" borderId="0"/>
    <xf numFmtId="186" fontId="147" fillId="0" borderId="0">
      <alignment horizontal="right"/>
    </xf>
    <xf numFmtId="186" fontId="13" fillId="0" borderId="0"/>
    <xf numFmtId="186" fontId="13" fillId="0" borderId="0"/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72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45" fillId="0" borderId="0" applyAlignment="0">
      <alignment vertical="top" wrapText="1"/>
      <protection locked="0"/>
    </xf>
    <xf numFmtId="186" fontId="55" fillId="0" borderId="0" applyFill="0" applyBorder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" fillId="0" borderId="0"/>
    <xf numFmtId="186" fontId="1" fillId="0" borderId="0"/>
    <xf numFmtId="186" fontId="1" fillId="0" borderId="0"/>
    <xf numFmtId="186" fontId="102" fillId="0" borderId="0"/>
    <xf numFmtId="186" fontId="72" fillId="0" borderId="0"/>
    <xf numFmtId="186" fontId="72" fillId="0" borderId="0"/>
    <xf numFmtId="192" fontId="102" fillId="0" borderId="0"/>
    <xf numFmtId="192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92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92" fontId="102" fillId="0" borderId="0"/>
    <xf numFmtId="186" fontId="79" fillId="0" borderId="0"/>
    <xf numFmtId="186" fontId="79" fillId="0" borderId="0"/>
    <xf numFmtId="186" fontId="13" fillId="0" borderId="0"/>
    <xf numFmtId="0" fontId="1" fillId="0" borderId="0"/>
    <xf numFmtId="0" fontId="1" fillId="0" borderId="0"/>
    <xf numFmtId="0" fontId="1" fillId="0" borderId="0"/>
    <xf numFmtId="174" fontId="13" fillId="0" borderId="96" applyFont="0" applyFill="0" applyBorder="0" applyAlignment="0" applyProtection="0">
      <alignment horizontal="left"/>
      <protection locked="0"/>
    </xf>
    <xf numFmtId="186" fontId="13" fillId="0" borderId="0"/>
    <xf numFmtId="192" fontId="102" fillId="0" borderId="0"/>
    <xf numFmtId="192" fontId="102" fillId="0" borderId="0"/>
    <xf numFmtId="186" fontId="102" fillId="0" borderId="0"/>
    <xf numFmtId="186" fontId="146" fillId="0" borderId="0"/>
    <xf numFmtId="186" fontId="146" fillId="0" borderId="0"/>
    <xf numFmtId="186" fontId="102" fillId="0" borderId="0"/>
    <xf numFmtId="192" fontId="102" fillId="0" borderId="0"/>
    <xf numFmtId="192" fontId="102" fillId="0" borderId="0"/>
    <xf numFmtId="186" fontId="102" fillId="0" borderId="0"/>
    <xf numFmtId="192" fontId="102" fillId="0" borderId="0"/>
    <xf numFmtId="192" fontId="102" fillId="0" borderId="0"/>
    <xf numFmtId="192" fontId="102" fillId="0" borderId="0"/>
    <xf numFmtId="186" fontId="102" fillId="0" borderId="0"/>
    <xf numFmtId="192" fontId="102" fillId="0" borderId="0"/>
    <xf numFmtId="186" fontId="102" fillId="0" borderId="0"/>
    <xf numFmtId="186" fontId="1" fillId="0" borderId="0"/>
    <xf numFmtId="186" fontId="1" fillId="0" borderId="0"/>
    <xf numFmtId="186" fontId="13" fillId="0" borderId="0"/>
    <xf numFmtId="186" fontId="13" fillId="0" borderId="0"/>
    <xf numFmtId="186" fontId="13" fillId="0" borderId="0" applyBorder="0"/>
    <xf numFmtId="186" fontId="13" fillId="0" borderId="0" applyBorder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58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02" fillId="0" borderId="0"/>
    <xf numFmtId="186" fontId="13" fillId="0" borderId="0"/>
    <xf numFmtId="186" fontId="102" fillId="0" borderId="0"/>
    <xf numFmtId="186" fontId="102" fillId="0" borderId="0"/>
    <xf numFmtId="186" fontId="54" fillId="0" borderId="0"/>
    <xf numFmtId="186" fontId="54" fillId="0" borderId="0"/>
    <xf numFmtId="186" fontId="102" fillId="0" borderId="0"/>
    <xf numFmtId="186" fontId="54" fillId="0" borderId="0"/>
    <xf numFmtId="186" fontId="54" fillId="0" borderId="0"/>
    <xf numFmtId="186" fontId="102" fillId="0" borderId="0"/>
    <xf numFmtId="186" fontId="13" fillId="0" borderId="0"/>
    <xf numFmtId="186" fontId="13" fillId="0" borderId="0" applyBorder="0"/>
    <xf numFmtId="186" fontId="13" fillId="0" borderId="0"/>
    <xf numFmtId="186" fontId="13" fillId="0" borderId="0"/>
    <xf numFmtId="186" fontId="102" fillId="0" borderId="0"/>
    <xf numFmtId="186" fontId="13" fillId="0" borderId="0"/>
    <xf numFmtId="186" fontId="102" fillId="0" borderId="0"/>
    <xf numFmtId="186" fontId="7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02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47" fillId="0" borderId="0"/>
    <xf numFmtId="186" fontId="130" fillId="0" borderId="0"/>
    <xf numFmtId="186" fontId="102" fillId="0" borderId="0"/>
    <xf numFmtId="186" fontId="102" fillId="0" borderId="0"/>
    <xf numFmtId="186" fontId="13" fillId="0" borderId="0"/>
    <xf numFmtId="186" fontId="102" fillId="0" borderId="0"/>
    <xf numFmtId="186" fontId="102" fillId="0" borderId="0"/>
    <xf numFmtId="186" fontId="102" fillId="0" borderId="0"/>
    <xf numFmtId="186" fontId="13" fillId="0" borderId="0"/>
    <xf numFmtId="186" fontId="13" fillId="0" borderId="0"/>
    <xf numFmtId="186" fontId="102" fillId="0" borderId="0"/>
    <xf numFmtId="186" fontId="154" fillId="0" borderId="0" applyFill="0" applyBorder="0">
      <protection locked="0"/>
    </xf>
    <xf numFmtId="186" fontId="102" fillId="0" borderId="0"/>
    <xf numFmtId="186" fontId="102" fillId="0" borderId="0"/>
    <xf numFmtId="186" fontId="13" fillId="0" borderId="0" applyFill="0" applyBorder="0" applyProtection="0"/>
    <xf numFmtId="186" fontId="102" fillId="0" borderId="0"/>
    <xf numFmtId="186" fontId="102" fillId="0" borderId="0"/>
    <xf numFmtId="186" fontId="13" fillId="0" borderId="0" applyFill="0" applyBorder="0" applyProtection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89" fillId="43" borderId="49" applyNumberFormat="0" applyAlignment="0" applyProtection="0"/>
    <xf numFmtId="186" fontId="89" fillId="43" borderId="49" applyNumberFormat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49" fontId="55" fillId="16" borderId="23">
      <alignment horizontal="right" indent="2"/>
    </xf>
    <xf numFmtId="49" fontId="55" fillId="16" borderId="23">
      <alignment horizontal="right" indent="2"/>
    </xf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02" fillId="0" borderId="0"/>
    <xf numFmtId="179" fontId="38" fillId="0" borderId="5" applyFont="0" applyFill="0" applyBorder="0" applyAlignment="0" applyProtection="0">
      <alignment horizontal="left"/>
      <protection locked="0"/>
    </xf>
    <xf numFmtId="186" fontId="102" fillId="0" borderId="0"/>
    <xf numFmtId="0" fontId="30" fillId="0" borderId="0" applyFont="0" applyFill="0" applyBorder="0" applyAlignment="0" applyProtection="0">
      <alignment horizontal="center" vertical="top" wrapText="1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1" fontId="38" fillId="0" borderId="5" applyFont="0" applyFill="0" applyBorder="0" applyAlignment="0" applyProtection="0">
      <alignment horizontal="left"/>
      <protection locked="0"/>
    </xf>
    <xf numFmtId="181" fontId="38" fillId="0" borderId="5" applyFont="0" applyFill="0" applyBorder="0" applyAlignment="0" applyProtection="0">
      <alignment horizontal="left"/>
      <protection locked="0"/>
    </xf>
    <xf numFmtId="186" fontId="102" fillId="0" borderId="0"/>
    <xf numFmtId="186" fontId="102" fillId="0" borderId="0"/>
    <xf numFmtId="183" fontId="38" fillId="0" borderId="5" applyFont="0" applyFill="0" applyBorder="0" applyAlignment="0" applyProtection="0">
      <alignment horizontal="left"/>
      <protection locked="0"/>
    </xf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13" fillId="0" borderId="0" applyFill="0" applyBorder="0" applyAlignment="0" applyProtection="0"/>
    <xf numFmtId="9" fontId="13" fillId="0" borderId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9" fontId="146" fillId="0" borderId="0" applyFont="0" applyFill="0" applyBorder="0" applyAlignment="0" applyProtection="0"/>
    <xf numFmtId="9" fontId="146" fillId="0" borderId="0" applyFont="0" applyFill="0" applyBorder="0" applyAlignment="0" applyProtection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352" fontId="49" fillId="18" borderId="0" applyFont="0" applyBorder="0" applyAlignment="0" applyProtection="0"/>
    <xf numFmtId="186" fontId="102" fillId="0" borderId="0"/>
    <xf numFmtId="186" fontId="102" fillId="0" borderId="0"/>
    <xf numFmtId="186" fontId="63" fillId="18" borderId="0" applyNumberFormat="0" applyBorder="0" applyProtection="0">
      <alignment horizontal="right"/>
    </xf>
    <xf numFmtId="186" fontId="102" fillId="0" borderId="0"/>
    <xf numFmtId="186" fontId="102" fillId="0" borderId="0"/>
    <xf numFmtId="186" fontId="63" fillId="18" borderId="32">
      <alignment horizontal="right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311" fontId="49" fillId="18" borderId="0" applyFont="0" applyBorder="0" applyAlignment="0" applyProtection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3" fillId="16" borderId="25" applyNumberFormat="0">
      <alignment horizontal="left"/>
    </xf>
    <xf numFmtId="186" fontId="13" fillId="16" borderId="25" applyNumberFormat="0">
      <alignment horizontal="left"/>
    </xf>
    <xf numFmtId="186" fontId="102" fillId="0" borderId="0"/>
    <xf numFmtId="186" fontId="74" fillId="18" borderId="5" applyAlignment="0">
      <alignment horizontal="center" vertical="center" wrapText="1"/>
    </xf>
    <xf numFmtId="186" fontId="102" fillId="0" borderId="0"/>
    <xf numFmtId="186" fontId="102" fillId="0" borderId="0"/>
    <xf numFmtId="186" fontId="231" fillId="18" borderId="5" applyProtection="0">
      <alignment horizontal="center" vertical="center" wrapText="1"/>
    </xf>
    <xf numFmtId="186" fontId="102" fillId="0" borderId="0"/>
    <xf numFmtId="186" fontId="102" fillId="0" borderId="0"/>
    <xf numFmtId="186" fontId="231" fillId="18" borderId="5" applyAlignment="0">
      <alignment horizontal="center" vertical="top" wrapText="1"/>
    </xf>
    <xf numFmtId="186" fontId="102" fillId="0" borderId="0"/>
    <xf numFmtId="186" fontId="102" fillId="0" borderId="0"/>
    <xf numFmtId="186" fontId="231" fillId="18" borderId="5" applyAlignment="0" applyProtection="0">
      <alignment vertical="top" wrapText="1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4" fontId="38" fillId="0" borderId="5" applyFont="0" applyFill="0" applyBorder="0" applyAlignment="0" applyProtection="0">
      <alignment horizontal="left"/>
      <protection locked="0"/>
    </xf>
    <xf numFmtId="184" fontId="38" fillId="0" borderId="5" applyFont="0" applyFill="0" applyBorder="0" applyAlignment="0" applyProtection="0">
      <alignment horizontal="left"/>
      <protection locked="0"/>
    </xf>
    <xf numFmtId="186" fontId="102" fillId="0" borderId="0"/>
    <xf numFmtId="185" fontId="38" fillId="0" borderId="5">
      <alignment horizontal="left"/>
      <protection locked="0"/>
    </xf>
    <xf numFmtId="186" fontId="102" fillId="0" borderId="0"/>
    <xf numFmtId="186" fontId="102" fillId="0" borderId="0"/>
    <xf numFmtId="0" fontId="13" fillId="0" borderId="0">
      <alignment vertical="center"/>
    </xf>
    <xf numFmtId="186" fontId="3" fillId="0" borderId="50" applyNumberFormat="0" applyFill="0" applyAlignment="0" applyProtection="0"/>
    <xf numFmtId="186" fontId="145" fillId="0" borderId="0" applyAlignment="0">
      <alignment vertical="top" wrapText="1"/>
      <protection locked="0"/>
    </xf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186" fontId="145" fillId="0" borderId="0" applyAlignment="0">
      <alignment vertical="top" wrapText="1"/>
      <protection locked="0"/>
    </xf>
    <xf numFmtId="186" fontId="102" fillId="0" borderId="0"/>
    <xf numFmtId="186" fontId="102" fillId="0" borderId="0"/>
    <xf numFmtId="0" fontId="37" fillId="0" borderId="0" applyFont="0" applyFill="0" applyBorder="0" applyAlignment="0" applyProtection="0">
      <alignment horizontal="left"/>
      <protection locked="0"/>
    </xf>
    <xf numFmtId="186" fontId="63" fillId="18" borderId="0" applyBorder="0">
      <alignment horizontal="center" wrapText="1"/>
    </xf>
    <xf numFmtId="186" fontId="102" fillId="0" borderId="0"/>
    <xf numFmtId="186" fontId="102" fillId="0" borderId="0"/>
    <xf numFmtId="0" fontId="1" fillId="0" borderId="0"/>
    <xf numFmtId="194" fontId="13" fillId="0" borderId="54" applyFill="0"/>
    <xf numFmtId="195" fontId="13" fillId="0" borderId="0" applyFont="0" applyFill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94" fontId="92" fillId="0" borderId="2" applyFont="0" applyFill="0" applyBorder="0" applyAlignment="0" applyProtection="0"/>
    <xf numFmtId="204" fontId="13" fillId="0" borderId="0"/>
    <xf numFmtId="204" fontId="13" fillId="0" borderId="0"/>
    <xf numFmtId="0" fontId="13" fillId="0" borderId="0"/>
    <xf numFmtId="0" fontId="13" fillId="0" borderId="0"/>
    <xf numFmtId="194" fontId="13" fillId="0" borderId="87" applyFill="0"/>
    <xf numFmtId="194" fontId="13" fillId="0" borderId="54" applyFill="0"/>
    <xf numFmtId="0" fontId="13" fillId="0" borderId="2" applyNumberFormat="0" applyFill="0" applyProtection="0"/>
    <xf numFmtId="0" fontId="13" fillId="0" borderId="56" applyNumberFormat="0" applyFont="0" applyFill="0" applyAlignment="0" applyProtection="0"/>
    <xf numFmtId="3" fontId="13" fillId="0" borderId="87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 applyNumberFormat="0" applyFill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97" fillId="0" borderId="0" applyNumberFormat="0" applyFill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97" fillId="0" borderId="0" applyNumberFormat="0" applyFill="0" applyBorder="0" applyProtection="0">
      <alignment vertical="top"/>
    </xf>
    <xf numFmtId="0" fontId="13" fillId="0" borderId="0" applyNumberFormat="0" applyFill="0" applyBorder="0" applyProtection="0">
      <alignment vertical="top"/>
    </xf>
    <xf numFmtId="0" fontId="13" fillId="0" borderId="57" applyNumberFormat="0" applyFill="0" applyAlignment="0" applyProtection="0"/>
    <xf numFmtId="0" fontId="13" fillId="0" borderId="57" applyNumberFormat="0" applyFill="0" applyAlignment="0" applyProtection="0"/>
    <xf numFmtId="0" fontId="13" fillId="0" borderId="58" applyNumberFormat="0" applyFill="0" applyProtection="0">
      <alignment horizontal="center"/>
    </xf>
    <xf numFmtId="0" fontId="13" fillId="0" borderId="58" applyNumberFormat="0" applyFill="0" applyProtection="0">
      <alignment horizontal="center"/>
    </xf>
    <xf numFmtId="0" fontId="13" fillId="0" borderId="0" applyNumberFormat="0" applyFill="0" applyBorder="0" applyProtection="0">
      <alignment horizontal="left"/>
    </xf>
    <xf numFmtId="0" fontId="13" fillId="0" borderId="0" applyNumberFormat="0" applyFill="0" applyBorder="0" applyProtection="0">
      <alignment horizontal="left"/>
    </xf>
    <xf numFmtId="0" fontId="13" fillId="0" borderId="0" applyNumberFormat="0" applyFill="0" applyBorder="0" applyProtection="0">
      <alignment horizontal="centerContinuous"/>
    </xf>
    <xf numFmtId="0" fontId="13" fillId="0" borderId="0" applyNumberFormat="0" applyFill="0" applyBorder="0" applyProtection="0">
      <alignment horizontal="centerContinuous"/>
    </xf>
    <xf numFmtId="1" fontId="13" fillId="0" borderId="2">
      <alignment horizontal="right"/>
    </xf>
    <xf numFmtId="219" fontId="13" fillId="0" borderId="2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221" fontId="13" fillId="0" borderId="53">
      <alignment horizontal="right"/>
    </xf>
    <xf numFmtId="0" fontId="1" fillId="44" borderId="0" applyNumberFormat="0" applyBorder="0" applyAlignment="0" applyProtection="0"/>
    <xf numFmtId="0" fontId="1" fillId="46" borderId="0" applyNumberFormat="0" applyBorder="0" applyAlignment="0" applyProtection="0"/>
    <xf numFmtId="0" fontId="1" fillId="48" borderId="0" applyNumberFormat="0" applyBorder="0" applyAlignment="0" applyProtection="0"/>
    <xf numFmtId="0" fontId="1" fillId="50" borderId="0" applyNumberFormat="0" applyBorder="0" applyAlignment="0" applyProtection="0"/>
    <xf numFmtId="0" fontId="1" fillId="52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222" fontId="13" fillId="0" borderId="53">
      <alignment horizontal="right"/>
    </xf>
    <xf numFmtId="225" fontId="13" fillId="0" borderId="2">
      <alignment horizontal="right"/>
    </xf>
    <xf numFmtId="226" fontId="13" fillId="0" borderId="2">
      <alignment horizontal="right"/>
    </xf>
    <xf numFmtId="0" fontId="1" fillId="45" borderId="0" applyNumberFormat="0" applyBorder="0" applyAlignment="0" applyProtection="0"/>
    <xf numFmtId="0" fontId="1" fillId="47" borderId="0" applyNumberFormat="0" applyBorder="0" applyAlignment="0" applyProtection="0"/>
    <xf numFmtId="0" fontId="1" fillId="49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55" borderId="0" applyNumberFormat="0" applyBorder="0" applyAlignment="0" applyProtection="0"/>
    <xf numFmtId="0" fontId="13" fillId="0" borderId="2" applyAlignment="0"/>
    <xf numFmtId="201" fontId="13" fillId="0" borderId="87" applyBorder="0"/>
    <xf numFmtId="6" fontId="13" fillId="0" borderId="87" applyBorder="0"/>
    <xf numFmtId="6" fontId="13" fillId="0" borderId="87" applyBorder="0"/>
    <xf numFmtId="6" fontId="13" fillId="0" borderId="87" applyBorder="0"/>
    <xf numFmtId="6" fontId="13" fillId="0" borderId="87" applyBorder="0"/>
    <xf numFmtId="6" fontId="13" fillId="0" borderId="87" applyBorder="0"/>
    <xf numFmtId="193" fontId="13" fillId="67" borderId="87" applyBorder="0">
      <alignment horizontal="right"/>
    </xf>
    <xf numFmtId="193" fontId="13" fillId="0" borderId="87" applyBorder="0">
      <alignment horizontal="right"/>
    </xf>
    <xf numFmtId="0" fontId="112" fillId="0" borderId="54"/>
    <xf numFmtId="3" fontId="13" fillId="16" borderId="5">
      <alignment horizontal="center"/>
      <protection locked="0"/>
    </xf>
    <xf numFmtId="353" fontId="232" fillId="0" borderId="65">
      <alignment vertical="center"/>
      <protection locked="0"/>
    </xf>
    <xf numFmtId="17" fontId="13" fillId="16" borderId="96">
      <alignment horizontal="center"/>
      <protection locked="0"/>
    </xf>
    <xf numFmtId="194" fontId="13" fillId="0" borderId="110" applyFill="0"/>
    <xf numFmtId="194" fontId="13" fillId="0" borderId="97" applyFill="0"/>
    <xf numFmtId="183" fontId="38" fillId="0" borderId="109" applyFont="0" applyFill="0" applyBorder="0" applyAlignment="0" applyProtection="0">
      <alignment horizontal="left"/>
      <protection locked="0"/>
    </xf>
    <xf numFmtId="181" fontId="38" fillId="0" borderId="109" applyFont="0" applyFill="0" applyBorder="0" applyAlignment="0" applyProtection="0">
      <alignment horizontal="left"/>
      <protection locked="0"/>
    </xf>
    <xf numFmtId="181" fontId="38" fillId="0" borderId="109" applyFont="0" applyFill="0" applyBorder="0" applyAlignment="0" applyProtection="0">
      <alignment horizontal="left"/>
      <protection locked="0"/>
    </xf>
    <xf numFmtId="179" fontId="38" fillId="0" borderId="109" applyFont="0" applyFill="0" applyBorder="0" applyAlignment="0" applyProtection="0">
      <alignment horizontal="left"/>
      <protection locked="0"/>
    </xf>
    <xf numFmtId="194" fontId="13" fillId="0" borderId="97" applyFill="0"/>
    <xf numFmtId="186" fontId="13" fillId="0" borderId="0"/>
    <xf numFmtId="186" fontId="13" fillId="0" borderId="0"/>
    <xf numFmtId="186" fontId="13" fillId="0" borderId="0"/>
    <xf numFmtId="283" fontId="13" fillId="0" borderId="110"/>
    <xf numFmtId="348" fontId="13" fillId="0" borderId="109" applyFill="0">
      <alignment horizontal="center" vertical="center"/>
    </xf>
    <xf numFmtId="186" fontId="13" fillId="0" borderId="109" applyFill="0">
      <alignment horizontal="center" vertical="center"/>
    </xf>
    <xf numFmtId="186" fontId="13" fillId="0" borderId="109" applyFill="0">
      <alignment horizontal="center" vertical="center"/>
    </xf>
    <xf numFmtId="178" fontId="13" fillId="16" borderId="109" applyNumberFormat="0">
      <alignment horizontal="left"/>
    </xf>
    <xf numFmtId="186" fontId="49" fillId="16" borderId="109" applyNumberFormat="0"/>
    <xf numFmtId="186" fontId="13" fillId="0" borderId="109" applyNumberFormat="0"/>
    <xf numFmtId="10" fontId="13" fillId="75" borderId="109" applyNumberFormat="0"/>
    <xf numFmtId="10" fontId="55" fillId="83" borderId="109" applyNumberFormat="0" applyBorder="0" applyAlignment="0" applyProtection="0"/>
    <xf numFmtId="186" fontId="13" fillId="0" borderId="109" applyNumberFormat="0" applyFill="0" applyBorder="0" applyAlignment="0" applyProtection="0"/>
    <xf numFmtId="186" fontId="13" fillId="0" borderId="110">
      <alignment horizontal="left" vertical="center"/>
    </xf>
    <xf numFmtId="186" fontId="44" fillId="17" borderId="109" applyFill="0">
      <alignment horizontal="center" vertical="center"/>
    </xf>
    <xf numFmtId="186" fontId="44" fillId="17" borderId="109" applyFill="0">
      <alignment horizontal="center" vertical="center"/>
    </xf>
    <xf numFmtId="186" fontId="44" fillId="17" borderId="109" applyFill="0">
      <alignment horizontal="center"/>
    </xf>
    <xf numFmtId="250" fontId="13" fillId="83" borderId="110"/>
    <xf numFmtId="164" fontId="150" fillId="17" borderId="109">
      <alignment horizontal="center" vertical="center"/>
    </xf>
    <xf numFmtId="164" fontId="64" fillId="37" borderId="109">
      <alignment horizontal="center" vertical="center"/>
    </xf>
    <xf numFmtId="186" fontId="38" fillId="0" borderId="109" applyFont="0" applyFill="0" applyBorder="0" applyAlignment="0">
      <alignment horizontal="left"/>
      <protection locked="0"/>
    </xf>
    <xf numFmtId="186" fontId="13" fillId="0" borderId="109" applyFont="0" applyFill="0" applyBorder="0" applyAlignment="0" applyProtection="0">
      <alignment horizontal="left"/>
      <protection locked="0"/>
    </xf>
    <xf numFmtId="186" fontId="13" fillId="0" borderId="109" applyFont="0" applyFill="0" applyBorder="0" applyAlignment="0" applyProtection="0">
      <alignment horizontal="left"/>
      <protection locked="0"/>
    </xf>
    <xf numFmtId="186" fontId="158" fillId="0" borderId="109">
      <alignment horizontal="center"/>
      <protection locked="0"/>
    </xf>
    <xf numFmtId="186" fontId="40" fillId="0" borderId="109">
      <alignment horizontal="center"/>
      <protection locked="0"/>
    </xf>
    <xf numFmtId="186" fontId="38" fillId="0" borderId="109" applyNumberFormat="0">
      <alignment horizontal="left"/>
      <protection locked="0"/>
    </xf>
    <xf numFmtId="186" fontId="158" fillId="0" borderId="109">
      <protection locked="0"/>
    </xf>
    <xf numFmtId="0" fontId="38" fillId="0" borderId="109" applyNumberFormat="0">
      <alignment horizontal="left"/>
      <protection locked="0"/>
    </xf>
    <xf numFmtId="186" fontId="150" fillId="17" borderId="109">
      <alignment horizontal="center"/>
    </xf>
    <xf numFmtId="186" fontId="64" fillId="37" borderId="109">
      <alignment horizontal="center"/>
    </xf>
    <xf numFmtId="49" fontId="38" fillId="0" borderId="109">
      <alignment horizontal="left" vertical="top" wrapText="1"/>
      <protection locked="0"/>
    </xf>
    <xf numFmtId="186" fontId="13" fillId="81" borderId="109" applyNumberFormat="0" applyFill="0" applyAlignment="0"/>
    <xf numFmtId="38" fontId="13" fillId="0" borderId="109">
      <alignment horizontal="right"/>
    </xf>
    <xf numFmtId="249" fontId="131" fillId="0" borderId="110" applyFill="0"/>
    <xf numFmtId="249" fontId="13" fillId="0" borderId="110" applyFill="0"/>
    <xf numFmtId="249" fontId="91" fillId="0" borderId="110" applyFill="0"/>
    <xf numFmtId="249" fontId="91" fillId="0" borderId="110" applyFill="0"/>
    <xf numFmtId="223" fontId="13" fillId="0" borderId="110"/>
    <xf numFmtId="244" fontId="13" fillId="0" borderId="110"/>
    <xf numFmtId="3" fontId="13" fillId="16" borderId="109">
      <alignment horizontal="center"/>
      <protection locked="0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42" fillId="0" borderId="110">
      <alignment horizontal="center" vertical="center"/>
    </xf>
    <xf numFmtId="186" fontId="114" fillId="0" borderId="109">
      <alignment horizontal="center"/>
    </xf>
    <xf numFmtId="186" fontId="113" fillId="0" borderId="109">
      <alignment horizontal="center"/>
    </xf>
    <xf numFmtId="186" fontId="112" fillId="0" borderId="110"/>
    <xf numFmtId="186" fontId="13" fillId="77" borderId="111" applyNumberFormat="0"/>
    <xf numFmtId="186" fontId="112" fillId="0" borderId="97"/>
    <xf numFmtId="186" fontId="113" fillId="0" borderId="96">
      <alignment horizontal="center"/>
    </xf>
    <xf numFmtId="186" fontId="114" fillId="0" borderId="96">
      <alignment horizont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42" fillId="0" borderId="97">
      <alignment horizontal="center" vertical="center"/>
    </xf>
    <xf numFmtId="186" fontId="13" fillId="77" borderId="98" applyNumberFormat="0"/>
    <xf numFmtId="3" fontId="13" fillId="16" borderId="96">
      <alignment horizontal="center"/>
      <protection locked="0"/>
    </xf>
    <xf numFmtId="186" fontId="13" fillId="59" borderId="112" applyNumberFormat="0" applyAlignment="0" applyProtection="0"/>
    <xf numFmtId="186" fontId="13" fillId="59" borderId="99" applyNumberFormat="0" applyAlignment="0" applyProtection="0"/>
    <xf numFmtId="186" fontId="13" fillId="68" borderId="113"/>
    <xf numFmtId="186" fontId="13" fillId="68" borderId="100"/>
    <xf numFmtId="244" fontId="13" fillId="0" borderId="97"/>
    <xf numFmtId="223" fontId="13" fillId="0" borderId="97"/>
    <xf numFmtId="4" fontId="13" fillId="0" borderId="114">
      <alignment horizontal="centerContinuous"/>
    </xf>
    <xf numFmtId="4" fontId="13" fillId="0" borderId="101">
      <alignment horizontal="centerContinuous"/>
    </xf>
    <xf numFmtId="249" fontId="91" fillId="0" borderId="97" applyFill="0"/>
    <xf numFmtId="249" fontId="91" fillId="0" borderId="97" applyFill="0"/>
    <xf numFmtId="249" fontId="13" fillId="0" borderId="97" applyFill="0"/>
    <xf numFmtId="249" fontId="131" fillId="0" borderId="97" applyFill="0"/>
    <xf numFmtId="186" fontId="13" fillId="59" borderId="112" applyNumberFormat="0" applyAlignment="0" applyProtection="0"/>
    <xf numFmtId="186" fontId="13" fillId="59" borderId="112" applyNumberFormat="0" applyAlignment="0" applyProtection="0"/>
    <xf numFmtId="186" fontId="138" fillId="59" borderId="112" applyNumberFormat="0" applyAlignment="0" applyProtection="0"/>
    <xf numFmtId="38" fontId="13" fillId="0" borderId="96">
      <alignment horizontal="right"/>
    </xf>
    <xf numFmtId="186" fontId="138" fillId="59" borderId="112" applyNumberFormat="0" applyAlignment="0" applyProtection="0"/>
    <xf numFmtId="186" fontId="13" fillId="59" borderId="99" applyNumberFormat="0" applyAlignment="0" applyProtection="0"/>
    <xf numFmtId="186" fontId="13" fillId="59" borderId="99" applyNumberFormat="0" applyAlignment="0" applyProtection="0"/>
    <xf numFmtId="186" fontId="13" fillId="81" borderId="96" applyNumberFormat="0" applyFill="0" applyAlignment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112" applyNumberFormat="0" applyAlignment="0" applyProtection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99" applyNumberFormat="0" applyAlignment="0" applyProtection="0"/>
    <xf numFmtId="186" fontId="138" fillId="59" borderId="112" applyNumberFormat="0" applyAlignment="0" applyProtection="0"/>
    <xf numFmtId="186" fontId="138" fillId="59" borderId="112" applyNumberFormat="0" applyAlignment="0" applyProtection="0"/>
    <xf numFmtId="186" fontId="138" fillId="59" borderId="112" applyNumberFormat="0" applyAlignment="0" applyProtection="0"/>
    <xf numFmtId="186" fontId="138" fillId="59" borderId="112" applyNumberFormat="0" applyAlignment="0" applyProtection="0"/>
    <xf numFmtId="186" fontId="138" fillId="59" borderId="112" applyNumberFormat="0" applyAlignment="0" applyProtection="0"/>
    <xf numFmtId="278" fontId="13" fillId="0" borderId="102">
      <alignment horizontal="center" vertical="center"/>
    </xf>
    <xf numFmtId="278" fontId="13" fillId="0" borderId="115">
      <alignment horizontal="center" vertical="center"/>
    </xf>
    <xf numFmtId="286" fontId="13" fillId="83" borderId="96" applyFont="0" applyFill="0" applyBorder="0" applyAlignment="0" applyProtection="0"/>
    <xf numFmtId="186" fontId="147" fillId="78" borderId="103">
      <alignment vertical="top" wrapText="1"/>
      <protection locked="0"/>
    </xf>
    <xf numFmtId="186" fontId="147" fillId="78" borderId="103">
      <alignment horizontal="left" vertical="top" wrapText="1" indent="1"/>
      <protection locked="0"/>
    </xf>
    <xf numFmtId="49" fontId="38" fillId="0" borderId="96">
      <alignment horizontal="left" vertical="top" wrapText="1"/>
      <protection locked="0"/>
    </xf>
    <xf numFmtId="186" fontId="147" fillId="78" borderId="116">
      <alignment vertical="top" wrapText="1"/>
      <protection locked="0"/>
    </xf>
    <xf numFmtId="186" fontId="13" fillId="75" borderId="104" applyFont="0">
      <alignment wrapText="1"/>
    </xf>
    <xf numFmtId="186" fontId="147" fillId="78" borderId="116">
      <alignment horizontal="left" vertical="top" wrapText="1" indent="1"/>
      <protection locked="0"/>
    </xf>
    <xf numFmtId="186" fontId="13" fillId="75" borderId="117" applyFont="0">
      <alignment wrapText="1"/>
    </xf>
    <xf numFmtId="186" fontId="64" fillId="37" borderId="96">
      <alignment horizontal="center"/>
    </xf>
    <xf numFmtId="186" fontId="150" fillId="17" borderId="96">
      <alignment horizontal="center"/>
    </xf>
    <xf numFmtId="0" fontId="38" fillId="0" borderId="96" applyNumberFormat="0">
      <alignment horizontal="left"/>
      <protection locked="0"/>
    </xf>
    <xf numFmtId="186" fontId="158" fillId="0" borderId="96">
      <protection locked="0"/>
    </xf>
    <xf numFmtId="186" fontId="38" fillId="0" borderId="96" applyNumberFormat="0">
      <alignment horizontal="left"/>
      <protection locked="0"/>
    </xf>
    <xf numFmtId="186" fontId="40" fillId="0" borderId="96">
      <alignment horizontal="center"/>
      <protection locked="0"/>
    </xf>
    <xf numFmtId="186" fontId="158" fillId="0" borderId="96">
      <alignment horizontal="center"/>
      <protection locked="0"/>
    </xf>
    <xf numFmtId="186" fontId="13" fillId="0" borderId="96" applyFont="0" applyFill="0" applyBorder="0" applyAlignment="0" applyProtection="0">
      <alignment horizontal="left"/>
      <protection locked="0"/>
    </xf>
    <xf numFmtId="186" fontId="13" fillId="0" borderId="96" applyFont="0" applyFill="0" applyBorder="0" applyAlignment="0" applyProtection="0">
      <alignment horizontal="left"/>
      <protection locked="0"/>
    </xf>
    <xf numFmtId="186" fontId="38" fillId="0" borderId="96" applyFont="0" applyFill="0" applyBorder="0" applyAlignment="0">
      <alignment horizontal="left"/>
      <protection locked="0"/>
    </xf>
    <xf numFmtId="164" fontId="64" fillId="37" borderId="96">
      <alignment horizontal="center" vertical="center"/>
    </xf>
    <xf numFmtId="164" fontId="150" fillId="17" borderId="96">
      <alignment horizontal="center" vertical="center"/>
    </xf>
    <xf numFmtId="250" fontId="13" fillId="83" borderId="97"/>
    <xf numFmtId="186" fontId="13" fillId="24" borderId="99" applyNumberFormat="0" applyAlignment="0" applyProtection="0"/>
    <xf numFmtId="186" fontId="44" fillId="17" borderId="96" applyFill="0">
      <alignment horizontal="center"/>
    </xf>
    <xf numFmtId="186" fontId="169" fillId="0" borderId="103" applyFill="0">
      <alignment horizontal="center"/>
    </xf>
    <xf numFmtId="186" fontId="169" fillId="0" borderId="103" applyFill="0">
      <alignment horizontal="center"/>
    </xf>
    <xf numFmtId="186" fontId="44" fillId="17" borderId="96" applyFill="0">
      <alignment horizontal="center"/>
    </xf>
    <xf numFmtId="186" fontId="44" fillId="17" borderId="96" applyFill="0">
      <alignment horizontal="center" vertical="center"/>
    </xf>
    <xf numFmtId="186" fontId="169" fillId="0" borderId="103" applyFill="0">
      <alignment horizontal="center" vertical="center"/>
    </xf>
    <xf numFmtId="186" fontId="169" fillId="0" borderId="103" applyFill="0">
      <alignment horizontal="center" vertical="center"/>
      <protection locked="0"/>
    </xf>
    <xf numFmtId="186" fontId="44" fillId="17" borderId="96" applyFill="0">
      <alignment horizontal="center" vertical="center"/>
    </xf>
    <xf numFmtId="186" fontId="44" fillId="17" borderId="96" applyFill="0">
      <alignment horizontal="center" vertical="center"/>
    </xf>
    <xf numFmtId="186" fontId="13" fillId="89" borderId="105" applyNumberFormat="0" applyAlignment="0">
      <alignment horizontal="center"/>
    </xf>
    <xf numFmtId="186" fontId="13" fillId="24" borderId="112" applyNumberFormat="0" applyAlignment="0" applyProtection="0"/>
    <xf numFmtId="186" fontId="169" fillId="0" borderId="116" applyFill="0">
      <alignment horizontal="center"/>
    </xf>
    <xf numFmtId="186" fontId="169" fillId="0" borderId="116" applyFill="0">
      <alignment horizontal="center"/>
    </xf>
    <xf numFmtId="186" fontId="13" fillId="0" borderId="106">
      <alignment horizontal="right" wrapText="1"/>
    </xf>
    <xf numFmtId="327" fontId="13" fillId="0" borderId="106">
      <alignment horizontal="left"/>
    </xf>
    <xf numFmtId="41" fontId="13" fillId="0" borderId="106" applyFill="0" applyBorder="0" applyProtection="0">
      <alignment horizontal="right" vertical="top"/>
    </xf>
    <xf numFmtId="186" fontId="169" fillId="0" borderId="116" applyFill="0">
      <alignment horizontal="center" vertical="center"/>
    </xf>
    <xf numFmtId="186" fontId="169" fillId="0" borderId="116" applyFill="0">
      <alignment horizontal="center" vertical="center"/>
      <protection locked="0"/>
    </xf>
    <xf numFmtId="186" fontId="13" fillId="89" borderId="118" applyNumberFormat="0" applyAlignment="0">
      <alignment horizontal="center"/>
    </xf>
    <xf numFmtId="318" fontId="13" fillId="91" borderId="99"/>
    <xf numFmtId="186" fontId="13" fillId="0" borderId="119">
      <alignment horizontal="right" wrapText="1"/>
    </xf>
    <xf numFmtId="327" fontId="13" fillId="0" borderId="119">
      <alignment horizontal="left"/>
    </xf>
    <xf numFmtId="41" fontId="13" fillId="0" borderId="119" applyFill="0" applyBorder="0" applyProtection="0">
      <alignment horizontal="right" vertical="top"/>
    </xf>
    <xf numFmtId="318" fontId="13" fillId="91" borderId="112"/>
    <xf numFmtId="186" fontId="13" fillId="92" borderId="102" applyNumberFormat="0" applyFont="0" applyAlignment="0"/>
    <xf numFmtId="186" fontId="13" fillId="0" borderId="97">
      <alignment horizontal="left" vertical="center"/>
    </xf>
    <xf numFmtId="186" fontId="13" fillId="0" borderId="96" applyNumberFormat="0" applyFill="0" applyBorder="0" applyAlignment="0" applyProtection="0"/>
    <xf numFmtId="186" fontId="13" fillId="0" borderId="107" applyNumberFormat="0" applyFill="0" applyAlignment="0" applyProtection="0"/>
    <xf numFmtId="10" fontId="55" fillId="83" borderId="96" applyNumberFormat="0" applyBorder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86" fontId="222" fillId="24" borderId="99" applyNumberFormat="0" applyAlignment="0" applyProtection="0"/>
    <xf numFmtId="10" fontId="13" fillId="75" borderId="96" applyNumberFormat="0"/>
    <xf numFmtId="186" fontId="222" fillId="24" borderId="112" applyNumberFormat="0" applyAlignment="0" applyProtection="0"/>
    <xf numFmtId="186" fontId="222" fillId="24" borderId="112" applyNumberFormat="0" applyAlignment="0" applyProtection="0"/>
    <xf numFmtId="186" fontId="13" fillId="75" borderId="104">
      <protection locked="0"/>
    </xf>
    <xf numFmtId="186" fontId="222" fillId="24" borderId="112" applyNumberFormat="0" applyAlignment="0" applyProtection="0"/>
    <xf numFmtId="186" fontId="13" fillId="0" borderId="96" applyNumberFormat="0"/>
    <xf numFmtId="186" fontId="222" fillId="24" borderId="112" applyNumberFormat="0" applyAlignment="0" applyProtection="0"/>
    <xf numFmtId="186" fontId="13" fillId="77" borderId="108" applyNumberFormat="0" applyAlignment="0"/>
    <xf numFmtId="186" fontId="13" fillId="24" borderId="99" applyNumberFormat="0" applyAlignment="0" applyProtection="0"/>
    <xf numFmtId="186" fontId="222" fillId="24" borderId="112" applyNumberFormat="0" applyAlignment="0" applyProtection="0"/>
    <xf numFmtId="186" fontId="222" fillId="24" borderId="112" applyNumberFormat="0" applyAlignment="0" applyProtection="0"/>
    <xf numFmtId="186" fontId="13" fillId="75" borderId="117">
      <protection locked="0"/>
    </xf>
    <xf numFmtId="186" fontId="13" fillId="77" borderId="121" applyNumberFormat="0" applyAlignment="0"/>
    <xf numFmtId="186" fontId="13" fillId="24" borderId="112" applyNumberFormat="0" applyAlignment="0" applyProtection="0"/>
    <xf numFmtId="186" fontId="49" fillId="16" borderId="96" applyNumberFormat="0"/>
    <xf numFmtId="178" fontId="13" fillId="16" borderId="96" applyNumberFormat="0">
      <alignment horizontal="left"/>
    </xf>
    <xf numFmtId="186" fontId="13" fillId="0" borderId="96" applyFill="0">
      <alignment horizontal="center" vertical="center"/>
    </xf>
    <xf numFmtId="186" fontId="13" fillId="0" borderId="96" applyFill="0">
      <alignment horizontal="center" vertical="center"/>
    </xf>
    <xf numFmtId="348" fontId="13" fillId="0" borderId="96" applyFill="0">
      <alignment horizontal="center" vertical="center"/>
    </xf>
    <xf numFmtId="283" fontId="13" fillId="0" borderId="97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86" fontId="13" fillId="0" borderId="0"/>
    <xf numFmtId="194" fontId="13" fillId="0" borderId="110" applyFill="0"/>
    <xf numFmtId="179" fontId="38" fillId="0" borderId="96" applyFont="0" applyFill="0" applyBorder="0" applyAlignment="0" applyProtection="0">
      <alignment horizontal="left"/>
      <protection locked="0"/>
    </xf>
    <xf numFmtId="181" fontId="38" fillId="0" borderId="96" applyFont="0" applyFill="0" applyBorder="0" applyAlignment="0" applyProtection="0">
      <alignment horizontal="left"/>
      <protection locked="0"/>
    </xf>
    <xf numFmtId="181" fontId="38" fillId="0" borderId="96" applyFont="0" applyFill="0" applyBorder="0" applyAlignment="0" applyProtection="0">
      <alignment horizontal="left"/>
      <protection locked="0"/>
    </xf>
    <xf numFmtId="183" fontId="38" fillId="0" borderId="96" applyFont="0" applyFill="0" applyBorder="0" applyAlignment="0" applyProtection="0">
      <alignment horizontal="left"/>
      <protection locked="0"/>
    </xf>
    <xf numFmtId="194" fontId="13" fillId="0" borderId="110" applyFill="0"/>
    <xf numFmtId="194" fontId="13" fillId="0" borderId="110" applyFill="0"/>
    <xf numFmtId="44" fontId="1" fillId="0" borderId="0" applyFont="0" applyFill="0" applyBorder="0" applyAlignment="0" applyProtection="0"/>
    <xf numFmtId="187" fontId="38" fillId="0" borderId="109" applyFont="0" applyFill="0" applyBorder="0" applyAlignment="0" applyProtection="0">
      <alignment horizontal="left"/>
      <protection locked="0"/>
    </xf>
    <xf numFmtId="174" fontId="13" fillId="0" borderId="109" applyFont="0" applyFill="0" applyBorder="0" applyAlignment="0" applyProtection="0">
      <alignment horizontal="left"/>
      <protection locked="0"/>
    </xf>
    <xf numFmtId="186" fontId="13" fillId="0" borderId="109" applyFont="0" applyFill="0" applyBorder="0" applyAlignment="0" applyProtection="0">
      <alignment horizontal="left"/>
      <protection locked="0"/>
    </xf>
    <xf numFmtId="185" fontId="38" fillId="0" borderId="109">
      <alignment horizontal="left"/>
      <protection locked="0"/>
    </xf>
    <xf numFmtId="184" fontId="38" fillId="0" borderId="109" applyFont="0" applyFill="0" applyBorder="0" applyAlignment="0" applyProtection="0">
      <alignment horizontal="left"/>
      <protection locked="0"/>
    </xf>
    <xf numFmtId="186" fontId="74" fillId="18" borderId="96" applyAlignment="0">
      <alignment horizontal="center" vertical="center" wrapText="1"/>
    </xf>
    <xf numFmtId="9" fontId="13" fillId="0" borderId="0" applyFont="0" applyFill="0" applyBorder="0" applyAlignment="0" applyProtection="0"/>
    <xf numFmtId="186" fontId="231" fillId="18" borderId="96" applyProtection="0">
      <alignment horizontal="center" vertical="center" wrapText="1"/>
    </xf>
    <xf numFmtId="183" fontId="38" fillId="0" borderId="109" applyFont="0" applyFill="0" applyBorder="0" applyAlignment="0" applyProtection="0">
      <alignment horizontal="left"/>
      <protection locked="0"/>
    </xf>
    <xf numFmtId="181" fontId="38" fillId="0" borderId="109" applyFont="0" applyFill="0" applyBorder="0" applyAlignment="0" applyProtection="0">
      <alignment horizontal="left"/>
      <protection locked="0"/>
    </xf>
    <xf numFmtId="186" fontId="231" fillId="18" borderId="96" applyAlignment="0">
      <alignment horizontal="center" vertical="top" wrapText="1"/>
    </xf>
    <xf numFmtId="179" fontId="38" fillId="0" borderId="109" applyFont="0" applyFill="0" applyBorder="0" applyAlignment="0" applyProtection="0">
      <alignment horizontal="left"/>
      <protection locked="0"/>
    </xf>
    <xf numFmtId="186" fontId="231" fillId="18" borderId="96" applyAlignment="0" applyProtection="0">
      <alignment vertical="top" wrapText="1"/>
    </xf>
    <xf numFmtId="178" fontId="13" fillId="16" borderId="109" applyNumberFormat="0">
      <alignment horizontal="left"/>
    </xf>
    <xf numFmtId="184" fontId="38" fillId="0" borderId="96" applyFont="0" applyFill="0" applyBorder="0" applyAlignment="0" applyProtection="0">
      <alignment horizontal="left"/>
      <protection locked="0"/>
    </xf>
    <xf numFmtId="184" fontId="38" fillId="0" borderId="96" applyFont="0" applyFill="0" applyBorder="0" applyAlignment="0" applyProtection="0">
      <alignment horizontal="left"/>
      <protection locked="0"/>
    </xf>
    <xf numFmtId="174" fontId="44" fillId="17" borderId="109" applyFill="0">
      <alignment horizontal="center" vertical="center"/>
    </xf>
    <xf numFmtId="185" fontId="38" fillId="0" borderId="96">
      <alignment horizontal="left"/>
      <protection locked="0"/>
    </xf>
    <xf numFmtId="0" fontId="44" fillId="17" borderId="109" applyFill="0">
      <alignment horizontal="center"/>
    </xf>
    <xf numFmtId="176" fontId="38" fillId="0" borderId="109" applyFont="0" applyFill="0" applyBorder="0" applyAlignment="0">
      <alignment horizontal="left"/>
      <protection locked="0"/>
    </xf>
    <xf numFmtId="49" fontId="38" fillId="0" borderId="109">
      <alignment horizontal="left" vertical="top" wrapText="1"/>
      <protection locked="0"/>
    </xf>
    <xf numFmtId="173" fontId="13" fillId="16" borderId="109" applyFont="0" applyFill="0" applyBorder="0" applyAlignment="0">
      <alignment horizontal="left"/>
    </xf>
    <xf numFmtId="172" fontId="38" fillId="0" borderId="109">
      <alignment horizontal="left"/>
      <protection locked="0"/>
    </xf>
    <xf numFmtId="171" fontId="13" fillId="0" borderId="109" applyFont="0" applyFill="0" applyBorder="0" applyAlignment="0" applyProtection="0">
      <alignment horizontal="left"/>
      <protection locked="0"/>
    </xf>
    <xf numFmtId="0" fontId="40" fillId="0" borderId="109">
      <protection locked="0"/>
    </xf>
    <xf numFmtId="43" fontId="1" fillId="0" borderId="0" applyFont="0" applyFill="0" applyBorder="0" applyAlignment="0" applyProtection="0"/>
    <xf numFmtId="0" fontId="13" fillId="0" borderId="0">
      <alignment vertical="center"/>
    </xf>
    <xf numFmtId="194" fontId="13" fillId="0" borderId="97" applyFill="0"/>
    <xf numFmtId="194" fontId="13" fillId="0" borderId="107" applyFill="0"/>
    <xf numFmtId="194" fontId="13" fillId="0" borderId="97" applyFill="0"/>
    <xf numFmtId="3" fontId="13" fillId="0" borderId="107"/>
    <xf numFmtId="186" fontId="44" fillId="17" borderId="109" applyFill="0">
      <alignment horizontal="center" vertical="center"/>
    </xf>
    <xf numFmtId="186" fontId="44" fillId="17" borderId="109" applyFill="0">
      <alignment horizontal="center"/>
    </xf>
    <xf numFmtId="286" fontId="13" fillId="83" borderId="109" applyFont="0" applyFill="0" applyBorder="0" applyAlignment="0" applyProtection="0"/>
    <xf numFmtId="186" fontId="13" fillId="77" borderId="98" applyNumberFormat="0"/>
    <xf numFmtId="201" fontId="13" fillId="0" borderId="107" applyBorder="0"/>
    <xf numFmtId="6" fontId="13" fillId="0" borderId="107" applyBorder="0"/>
    <xf numFmtId="6" fontId="13" fillId="0" borderId="107" applyBorder="0"/>
    <xf numFmtId="6" fontId="13" fillId="0" borderId="107" applyBorder="0"/>
    <xf numFmtId="6" fontId="13" fillId="0" borderId="107" applyBorder="0"/>
    <xf numFmtId="6" fontId="13" fillId="0" borderId="107" applyBorder="0"/>
    <xf numFmtId="193" fontId="13" fillId="67" borderId="107" applyBorder="0">
      <alignment horizontal="right"/>
    </xf>
    <xf numFmtId="193" fontId="13" fillId="0" borderId="107" applyBorder="0">
      <alignment horizontal="right"/>
    </xf>
    <xf numFmtId="0" fontId="112" fillId="0" borderId="97"/>
    <xf numFmtId="3" fontId="13" fillId="16" borderId="96">
      <alignment horizontal="center"/>
      <protection locked="0"/>
    </xf>
    <xf numFmtId="353" fontId="232" fillId="0" borderId="98">
      <alignment vertical="center"/>
      <protection locked="0"/>
    </xf>
    <xf numFmtId="17" fontId="13" fillId="16" borderId="109">
      <alignment horizontal="center"/>
      <protection locked="0"/>
    </xf>
    <xf numFmtId="194" fontId="13" fillId="0" borderId="110" applyFill="0"/>
    <xf numFmtId="44" fontId="1" fillId="0" borderId="0" applyFont="0" applyFill="0" applyBorder="0" applyAlignment="0" applyProtection="0"/>
    <xf numFmtId="184" fontId="38" fillId="0" borderId="109" applyFont="0" applyFill="0" applyBorder="0" applyAlignment="0" applyProtection="0">
      <alignment horizontal="left"/>
      <protection locked="0"/>
    </xf>
    <xf numFmtId="186" fontId="74" fillId="18" borderId="109" applyAlignment="0">
      <alignment horizontal="center" vertical="center" wrapText="1"/>
    </xf>
    <xf numFmtId="186" fontId="231" fillId="18" borderId="109" applyProtection="0">
      <alignment horizontal="center" vertical="center" wrapText="1"/>
    </xf>
    <xf numFmtId="181" fontId="38" fillId="0" borderId="109" applyFont="0" applyFill="0" applyBorder="0" applyAlignment="0" applyProtection="0">
      <alignment horizontal="left"/>
      <protection locked="0"/>
    </xf>
    <xf numFmtId="186" fontId="231" fillId="18" borderId="109" applyAlignment="0">
      <alignment horizontal="center" vertical="top" wrapText="1"/>
    </xf>
    <xf numFmtId="186" fontId="231" fillId="18" borderId="109" applyAlignment="0" applyProtection="0">
      <alignment vertical="top" wrapText="1"/>
    </xf>
    <xf numFmtId="184" fontId="38" fillId="0" borderId="109" applyFont="0" applyFill="0" applyBorder="0" applyAlignment="0" applyProtection="0">
      <alignment horizontal="left"/>
      <protection locked="0"/>
    </xf>
    <xf numFmtId="184" fontId="38" fillId="0" borderId="109" applyFont="0" applyFill="0" applyBorder="0" applyAlignment="0" applyProtection="0">
      <alignment horizontal="left"/>
      <protection locked="0"/>
    </xf>
    <xf numFmtId="174" fontId="44" fillId="17" borderId="109" applyFill="0">
      <alignment horizontal="center" vertical="center"/>
    </xf>
    <xf numFmtId="185" fontId="38" fillId="0" borderId="109">
      <alignment horizontal="left"/>
      <protection locked="0"/>
    </xf>
    <xf numFmtId="0" fontId="44" fillId="17" borderId="109" applyFill="0">
      <alignment horizontal="center"/>
    </xf>
    <xf numFmtId="43" fontId="1" fillId="0" borderId="0" applyFont="0" applyFill="0" applyBorder="0" applyAlignment="0" applyProtection="0"/>
    <xf numFmtId="0" fontId="13" fillId="0" borderId="0">
      <alignment vertical="center"/>
    </xf>
    <xf numFmtId="194" fontId="13" fillId="0" borderId="110" applyFill="0"/>
    <xf numFmtId="194" fontId="13" fillId="0" borderId="110" applyFill="0"/>
    <xf numFmtId="186" fontId="222" fillId="24" borderId="112" applyNumberFormat="0" applyAlignment="0" applyProtection="0"/>
    <xf numFmtId="186" fontId="13" fillId="0" borderId="120" applyNumberFormat="0" applyFill="0" applyAlignment="0" applyProtection="0"/>
    <xf numFmtId="186" fontId="13" fillId="92" borderId="115" applyNumberFormat="0" applyFont="0" applyAlignment="0"/>
    <xf numFmtId="0" fontId="112" fillId="0" borderId="110"/>
    <xf numFmtId="3" fontId="13" fillId="16" borderId="109">
      <alignment horizontal="center"/>
      <protection locked="0"/>
    </xf>
    <xf numFmtId="194" fontId="13" fillId="0" borderId="110" applyFill="0"/>
    <xf numFmtId="194" fontId="13" fillId="0" borderId="120" applyFill="0"/>
    <xf numFmtId="3" fontId="13" fillId="0" borderId="120"/>
    <xf numFmtId="201" fontId="13" fillId="0" borderId="120" applyBorder="0"/>
    <xf numFmtId="6" fontId="13" fillId="0" borderId="120" applyBorder="0"/>
    <xf numFmtId="6" fontId="13" fillId="0" borderId="120" applyBorder="0"/>
    <xf numFmtId="6" fontId="13" fillId="0" borderId="120" applyBorder="0"/>
    <xf numFmtId="6" fontId="13" fillId="0" borderId="120" applyBorder="0"/>
    <xf numFmtId="6" fontId="13" fillId="0" borderId="120" applyBorder="0"/>
    <xf numFmtId="193" fontId="13" fillId="67" borderId="120" applyBorder="0">
      <alignment horizontal="right"/>
    </xf>
    <xf numFmtId="193" fontId="13" fillId="0" borderId="120" applyBorder="0">
      <alignment horizontal="right"/>
    </xf>
    <xf numFmtId="353" fontId="232" fillId="0" borderId="111">
      <alignment vertical="center"/>
      <protection locked="0"/>
    </xf>
    <xf numFmtId="17" fontId="13" fillId="16" borderId="122">
      <alignment horizontal="center"/>
      <protection locked="0"/>
    </xf>
  </cellStyleXfs>
  <cellXfs count="245">
    <xf numFmtId="0" fontId="0" fillId="0" borderId="0" xfId="0"/>
    <xf numFmtId="0" fontId="3" fillId="0" borderId="0" xfId="0" applyFont="1"/>
    <xf numFmtId="0" fontId="4" fillId="2" borderId="0" xfId="0" applyFont="1" applyFill="1"/>
    <xf numFmtId="0" fontId="4" fillId="0" borderId="0" xfId="0" applyFont="1"/>
    <xf numFmtId="0" fontId="5" fillId="2" borderId="0" xfId="0" applyFont="1" applyFill="1" applyAlignment="1"/>
    <xf numFmtId="0" fontId="6" fillId="2" borderId="0" xfId="0" applyFont="1" applyFill="1" applyAlignment="1">
      <alignment horizontal="right"/>
    </xf>
    <xf numFmtId="0" fontId="7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5" fillId="0" borderId="0" xfId="0" applyFont="1" applyAlignment="1"/>
    <xf numFmtId="0" fontId="8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left"/>
    </xf>
    <xf numFmtId="0" fontId="10" fillId="0" borderId="0" xfId="0" applyFont="1"/>
    <xf numFmtId="164" fontId="5" fillId="0" borderId="0" xfId="0" applyNumberFormat="1" applyFont="1" applyAlignment="1">
      <alignment horizontal="left"/>
    </xf>
    <xf numFmtId="0" fontId="4" fillId="0" borderId="1" xfId="0" applyFont="1" applyBorder="1"/>
    <xf numFmtId="0" fontId="11" fillId="0" borderId="0" xfId="0" applyFont="1"/>
    <xf numFmtId="0" fontId="12" fillId="0" borderId="0" xfId="0" applyFont="1"/>
    <xf numFmtId="0" fontId="4" fillId="0" borderId="2" xfId="0" applyFont="1" applyBorder="1"/>
    <xf numFmtId="0" fontId="14" fillId="2" borderId="0" xfId="0" applyFont="1" applyFill="1" applyAlignment="1">
      <alignment vertical="center"/>
    </xf>
    <xf numFmtId="0" fontId="15" fillId="2" borderId="0" xfId="0" applyFont="1" applyFill="1"/>
    <xf numFmtId="0" fontId="4" fillId="0" borderId="0" xfId="0" applyFont="1" applyAlignment="1"/>
    <xf numFmtId="0" fontId="16" fillId="0" borderId="0" xfId="0" applyFont="1"/>
    <xf numFmtId="0" fontId="4" fillId="0" borderId="0" xfId="0" applyFont="1" applyAlignment="1">
      <alignment horizontal="left" wrapText="1"/>
    </xf>
    <xf numFmtId="0" fontId="17" fillId="3" borderId="0" xfId="0" applyFont="1" applyFill="1"/>
    <xf numFmtId="0" fontId="4" fillId="4" borderId="0" xfId="0" applyFont="1" applyFill="1"/>
    <xf numFmtId="0" fontId="4" fillId="5" borderId="0" xfId="0" applyFont="1" applyFill="1"/>
    <xf numFmtId="0" fontId="4" fillId="6" borderId="0" xfId="0" applyFont="1" applyFill="1"/>
    <xf numFmtId="0" fontId="4" fillId="7" borderId="0" xfId="0" applyFont="1" applyFill="1"/>
    <xf numFmtId="165" fontId="13" fillId="8" borderId="4" xfId="1" applyNumberFormat="1" applyFont="1" applyFill="1" applyBorder="1" applyAlignment="1">
      <alignment vertical="center"/>
    </xf>
    <xf numFmtId="165" fontId="13" fillId="0" borderId="4" xfId="1" applyNumberFormat="1" applyFont="1" applyFill="1" applyBorder="1" applyAlignment="1">
      <alignment vertical="center"/>
    </xf>
    <xf numFmtId="0" fontId="0" fillId="0" borderId="0" xfId="0" quotePrefix="1"/>
    <xf numFmtId="0" fontId="4" fillId="9" borderId="0" xfId="0" applyFont="1" applyFill="1"/>
    <xf numFmtId="0" fontId="18" fillId="0" borderId="0" xfId="0" applyFont="1"/>
    <xf numFmtId="0" fontId="14" fillId="10" borderId="0" xfId="0" applyFont="1" applyFill="1" applyAlignment="1">
      <alignment vertical="center"/>
    </xf>
    <xf numFmtId="0" fontId="15" fillId="10" borderId="0" xfId="0" applyFont="1" applyFill="1"/>
    <xf numFmtId="0" fontId="18" fillId="0" borderId="0" xfId="0" applyFont="1" applyAlignment="1">
      <alignment horizontal="left" indent="1"/>
    </xf>
    <xf numFmtId="0" fontId="20" fillId="0" borderId="0" xfId="2" applyFont="1" applyAlignment="1">
      <alignment vertical="center"/>
    </xf>
    <xf numFmtId="0" fontId="6" fillId="2" borderId="0" xfId="0" applyFont="1" applyFill="1" applyAlignment="1">
      <alignment vertical="center"/>
    </xf>
    <xf numFmtId="0" fontId="21" fillId="2" borderId="0" xfId="3" applyFont="1" applyFill="1"/>
    <xf numFmtId="0" fontId="21" fillId="0" borderId="0" xfId="3" applyFont="1" applyFill="1"/>
    <xf numFmtId="2" fontId="0" fillId="0" borderId="0" xfId="0" applyNumberFormat="1"/>
    <xf numFmtId="166" fontId="0" fillId="0" borderId="0" xfId="0" applyNumberFormat="1"/>
    <xf numFmtId="1" fontId="0" fillId="0" borderId="0" xfId="0" applyNumberFormat="1"/>
    <xf numFmtId="167" fontId="0" fillId="0" borderId="0" xfId="0" applyNumberFormat="1"/>
    <xf numFmtId="0" fontId="2" fillId="0" borderId="0" xfId="0" applyFont="1"/>
    <xf numFmtId="0" fontId="3" fillId="0" borderId="0" xfId="0" applyFont="1" applyProtection="1">
      <protection locked="0"/>
    </xf>
    <xf numFmtId="0" fontId="3" fillId="0" borderId="0" xfId="0" applyFont="1" applyFill="1" applyProtection="1">
      <protection locked="0"/>
    </xf>
    <xf numFmtId="0" fontId="3" fillId="11" borderId="0" xfId="0" applyFont="1" applyFill="1" applyProtection="1">
      <protection locked="0"/>
    </xf>
    <xf numFmtId="0" fontId="22" fillId="0" borderId="0" xfId="0" applyFont="1"/>
    <xf numFmtId="0" fontId="23" fillId="0" borderId="0" xfId="0" applyFont="1"/>
    <xf numFmtId="10" fontId="0" fillId="0" borderId="0" xfId="4" applyNumberFormat="1" applyFont="1"/>
    <xf numFmtId="0" fontId="24" fillId="0" borderId="0" xfId="0" applyFont="1"/>
    <xf numFmtId="0" fontId="0" fillId="0" borderId="0" xfId="0" applyNumberFormat="1"/>
    <xf numFmtId="0" fontId="0" fillId="0" borderId="0" xfId="0" applyAlignment="1">
      <alignment horizontal="left"/>
    </xf>
    <xf numFmtId="0" fontId="25" fillId="0" borderId="0" xfId="0" applyFont="1"/>
    <xf numFmtId="0" fontId="26" fillId="0" borderId="0" xfId="3" applyFont="1" applyFill="1"/>
    <xf numFmtId="1" fontId="3" fillId="0" borderId="0" xfId="0" applyNumberFormat="1" applyFont="1"/>
    <xf numFmtId="1" fontId="0" fillId="13" borderId="0" xfId="0" applyNumberFormat="1" applyFill="1"/>
    <xf numFmtId="0" fontId="3" fillId="14" borderId="0" xfId="0" applyFont="1" applyFill="1"/>
    <xf numFmtId="0" fontId="0" fillId="14" borderId="0" xfId="0" applyFill="1"/>
    <xf numFmtId="0" fontId="28" fillId="0" borderId="0" xfId="0" applyFont="1"/>
    <xf numFmtId="1" fontId="28" fillId="0" borderId="0" xfId="0" applyNumberFormat="1" applyFont="1"/>
    <xf numFmtId="2" fontId="28" fillId="0" borderId="0" xfId="0" applyNumberFormat="1" applyFont="1"/>
    <xf numFmtId="167" fontId="28" fillId="0" borderId="0" xfId="0" applyNumberFormat="1" applyFont="1"/>
    <xf numFmtId="168" fontId="0" fillId="0" borderId="0" xfId="1" applyNumberFormat="1" applyFont="1"/>
    <xf numFmtId="10" fontId="0" fillId="11" borderId="0" xfId="4" applyNumberFormat="1" applyFont="1" applyFill="1"/>
    <xf numFmtId="167" fontId="2" fillId="0" borderId="0" xfId="0" applyNumberFormat="1" applyFont="1"/>
    <xf numFmtId="0" fontId="29" fillId="0" borderId="0" xfId="0" applyFont="1"/>
    <xf numFmtId="1" fontId="29" fillId="0" borderId="0" xfId="0" applyNumberFormat="1" applyFont="1"/>
    <xf numFmtId="0" fontId="29" fillId="14" borderId="0" xfId="0" applyFont="1" applyFill="1"/>
    <xf numFmtId="167" fontId="30" fillId="0" borderId="0" xfId="0" applyNumberFormat="1" applyFont="1"/>
    <xf numFmtId="1" fontId="0" fillId="12" borderId="0" xfId="0" applyNumberFormat="1" applyFill="1"/>
    <xf numFmtId="1" fontId="31" fillId="0" borderId="0" xfId="0" applyNumberFormat="1" applyFont="1"/>
    <xf numFmtId="0" fontId="4" fillId="14" borderId="0" xfId="0" applyFont="1" applyFill="1"/>
    <xf numFmtId="1" fontId="0" fillId="0" borderId="0" xfId="0" applyNumberFormat="1" applyFill="1"/>
    <xf numFmtId="10" fontId="0" fillId="0" borderId="0" xfId="0" applyNumberFormat="1"/>
    <xf numFmtId="2" fontId="29" fillId="0" borderId="0" xfId="0" applyNumberFormat="1" applyFont="1"/>
    <xf numFmtId="2" fontId="2" fillId="0" borderId="0" xfId="0" applyNumberFormat="1" applyFont="1"/>
    <xf numFmtId="169" fontId="2" fillId="0" borderId="0" xfId="0" applyNumberFormat="1" applyFont="1"/>
    <xf numFmtId="168" fontId="0" fillId="0" borderId="0" xfId="0" applyNumberFormat="1"/>
    <xf numFmtId="2" fontId="30" fillId="0" borderId="0" xfId="0" applyNumberFormat="1" applyFont="1"/>
    <xf numFmtId="0" fontId="30" fillId="0" borderId="0" xfId="0" applyNumberFormat="1" applyFont="1"/>
    <xf numFmtId="0" fontId="32" fillId="15" borderId="6" xfId="0" applyFont="1" applyFill="1" applyBorder="1" applyAlignment="1">
      <alignment horizontal="center" vertical="center" wrapText="1" readingOrder="1"/>
    </xf>
    <xf numFmtId="0" fontId="32" fillId="15" borderId="7" xfId="0" applyFont="1" applyFill="1" applyBorder="1" applyAlignment="1">
      <alignment horizontal="left" vertical="center" wrapText="1" readingOrder="1"/>
    </xf>
    <xf numFmtId="0" fontId="33" fillId="15" borderId="6" xfId="0" applyFont="1" applyFill="1" applyBorder="1" applyAlignment="1">
      <alignment horizontal="center" vertical="center" wrapText="1" readingOrder="1"/>
    </xf>
    <xf numFmtId="3" fontId="34" fillId="0" borderId="20" xfId="0" applyNumberFormat="1" applyFont="1" applyBorder="1" applyAlignment="1">
      <alignment horizontal="right" vertical="center"/>
    </xf>
    <xf numFmtId="0" fontId="34" fillId="0" borderId="20" xfId="0" applyFont="1" applyBorder="1" applyAlignment="1">
      <alignment horizontal="right" vertical="center"/>
    </xf>
    <xf numFmtId="0" fontId="34" fillId="0" borderId="21" xfId="0" applyFont="1" applyBorder="1" applyAlignment="1">
      <alignment horizontal="right" vertical="center"/>
    </xf>
    <xf numFmtId="0" fontId="34" fillId="0" borderId="0" xfId="0" applyFont="1" applyFill="1" applyBorder="1" applyAlignment="1">
      <alignment horizontal="right" vertical="center"/>
    </xf>
    <xf numFmtId="0" fontId="35" fillId="0" borderId="0" xfId="0" applyFont="1" applyAlignment="1">
      <alignment horizontal="left"/>
    </xf>
    <xf numFmtId="167" fontId="35" fillId="0" borderId="0" xfId="0" applyNumberFormat="1" applyFont="1"/>
    <xf numFmtId="0" fontId="0" fillId="0" borderId="0" xfId="0"/>
    <xf numFmtId="0" fontId="57" fillId="0" borderId="0" xfId="0" applyFont="1"/>
    <xf numFmtId="1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/>
    <xf numFmtId="1" fontId="0" fillId="0" borderId="0" xfId="0" applyNumberFormat="1"/>
    <xf numFmtId="0" fontId="78" fillId="38" borderId="0" xfId="0" applyFont="1" applyFill="1" applyAlignment="1">
      <alignment horizontal="right" vertical="center" wrapText="1"/>
    </xf>
    <xf numFmtId="1" fontId="0" fillId="39" borderId="0" xfId="0" applyNumberFormat="1" applyFill="1"/>
    <xf numFmtId="167" fontId="2" fillId="0" borderId="0" xfId="0" applyNumberFormat="1" applyFont="1" applyAlignment="1">
      <alignment horizontal="center" wrapText="1"/>
    </xf>
    <xf numFmtId="169" fontId="0" fillId="0" borderId="0" xfId="0" applyNumberFormat="1"/>
    <xf numFmtId="43" fontId="0" fillId="11" borderId="0" xfId="1" applyNumberFormat="1" applyFont="1" applyFill="1"/>
    <xf numFmtId="0" fontId="3" fillId="39" borderId="0" xfId="0" applyFont="1" applyFill="1"/>
    <xf numFmtId="0" fontId="0" fillId="39" borderId="0" xfId="0" applyFill="1"/>
    <xf numFmtId="2" fontId="0" fillId="0" borderId="0" xfId="0" applyNumberFormat="1" applyFont="1"/>
    <xf numFmtId="167" fontId="29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3" fontId="79" fillId="0" borderId="0" xfId="0" applyNumberFormat="1" applyFont="1" applyAlignment="1">
      <alignment horizontal="center"/>
    </xf>
    <xf numFmtId="3" fontId="79" fillId="0" borderId="20" xfId="0" applyNumberFormat="1" applyFont="1" applyBorder="1" applyAlignment="1">
      <alignment horizontal="center" vertical="center"/>
    </xf>
    <xf numFmtId="0" fontId="79" fillId="0" borderId="20" xfId="0" applyFont="1" applyBorder="1" applyAlignment="1">
      <alignment horizontal="center" vertical="center"/>
    </xf>
    <xf numFmtId="0" fontId="0" fillId="0" borderId="0" xfId="0" applyFont="1" applyAlignment="1">
      <alignment horizontal="center"/>
    </xf>
    <xf numFmtId="3" fontId="79" fillId="0" borderId="0" xfId="0" applyNumberFormat="1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21" xfId="0" applyFont="1" applyBorder="1" applyAlignment="1">
      <alignment horizontal="center" vertical="center"/>
    </xf>
    <xf numFmtId="9" fontId="0" fillId="0" borderId="0" xfId="0" applyNumberFormat="1" applyFont="1" applyAlignment="1">
      <alignment horizontal="center"/>
    </xf>
    <xf numFmtId="3" fontId="79" fillId="0" borderId="0" xfId="0" applyNumberFormat="1" applyFont="1" applyAlignment="1">
      <alignment horizontal="left"/>
    </xf>
    <xf numFmtId="0" fontId="79" fillId="0" borderId="20" xfId="0" applyFont="1" applyBorder="1" applyAlignment="1">
      <alignment horizontal="left" vertical="center"/>
    </xf>
    <xf numFmtId="0" fontId="79" fillId="0" borderId="21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33" fillId="15" borderId="7" xfId="0" applyFont="1" applyFill="1" applyBorder="1" applyAlignment="1">
      <alignment horizontal="center" vertical="center" wrapText="1" readingOrder="1"/>
    </xf>
    <xf numFmtId="0" fontId="32" fillId="15" borderId="10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2" fontId="0" fillId="40" borderId="0" xfId="0" applyNumberFormat="1" applyFill="1"/>
    <xf numFmtId="0" fontId="80" fillId="0" borderId="0" xfId="0" applyFont="1"/>
    <xf numFmtId="0" fontId="0" fillId="0" borderId="0" xfId="0" applyFill="1"/>
    <xf numFmtId="0" fontId="80" fillId="14" borderId="0" xfId="0" applyFont="1" applyFill="1"/>
    <xf numFmtId="0" fontId="28" fillId="14" borderId="0" xfId="0" applyFont="1" applyFill="1"/>
    <xf numFmtId="0" fontId="82" fillId="0" borderId="0" xfId="0" applyFont="1"/>
    <xf numFmtId="0" fontId="81" fillId="0" borderId="0" xfId="0" applyFont="1"/>
    <xf numFmtId="0" fontId="31" fillId="0" borderId="0" xfId="0" applyFont="1"/>
    <xf numFmtId="0" fontId="83" fillId="0" borderId="0" xfId="0" applyFont="1"/>
    <xf numFmtId="0" fontId="32" fillId="15" borderId="11" xfId="0" applyFont="1" applyFill="1" applyBorder="1" applyAlignment="1">
      <alignment horizontal="center" vertical="center" wrapText="1" readingOrder="1"/>
    </xf>
    <xf numFmtId="166" fontId="29" fillId="0" borderId="0" xfId="0" applyNumberFormat="1" applyFont="1"/>
    <xf numFmtId="166" fontId="0" fillId="0" borderId="0" xfId="0" applyNumberFormat="1" applyFont="1"/>
    <xf numFmtId="166" fontId="0" fillId="40" borderId="0" xfId="0" applyNumberFormat="1" applyFill="1"/>
    <xf numFmtId="0" fontId="0" fillId="0" borderId="36" xfId="0" applyBorder="1"/>
    <xf numFmtId="1" fontId="0" fillId="0" borderId="36" xfId="0" applyNumberFormat="1" applyBorder="1"/>
    <xf numFmtId="1" fontId="0" fillId="0" borderId="37" xfId="0" applyNumberFormat="1" applyBorder="1"/>
    <xf numFmtId="1" fontId="0" fillId="0" borderId="0" xfId="0" applyNumberFormat="1" applyBorder="1"/>
    <xf numFmtId="1" fontId="0" fillId="0" borderId="32" xfId="0" applyNumberFormat="1" applyBorder="1"/>
    <xf numFmtId="0" fontId="0" fillId="0" borderId="0" xfId="0" applyBorder="1"/>
    <xf numFmtId="0" fontId="0" fillId="0" borderId="2" xfId="0" applyBorder="1"/>
    <xf numFmtId="1" fontId="0" fillId="0" borderId="2" xfId="0" applyNumberFormat="1" applyBorder="1"/>
    <xf numFmtId="1" fontId="0" fillId="0" borderId="23" xfId="0" applyNumberFormat="1" applyBorder="1"/>
    <xf numFmtId="0" fontId="0" fillId="0" borderId="39" xfId="0" applyBorder="1"/>
    <xf numFmtId="0" fontId="0" fillId="0" borderId="40" xfId="0" applyFont="1" applyBorder="1"/>
    <xf numFmtId="0" fontId="0" fillId="0" borderId="40" xfId="0" applyBorder="1"/>
    <xf numFmtId="0" fontId="0" fillId="0" borderId="41" xfId="0" applyBorder="1"/>
    <xf numFmtId="1" fontId="0" fillId="0" borderId="35" xfId="0" applyNumberFormat="1" applyBorder="1"/>
    <xf numFmtId="1" fontId="0" fillId="0" borderId="28" xfId="0" applyNumberFormat="1" applyBorder="1"/>
    <xf numFmtId="1" fontId="0" fillId="0" borderId="38" xfId="0" applyNumberFormat="1" applyBorder="1"/>
    <xf numFmtId="2" fontId="0" fillId="0" borderId="36" xfId="0" applyNumberFormat="1" applyBorder="1"/>
    <xf numFmtId="2" fontId="0" fillId="0" borderId="0" xfId="0" applyNumberFormat="1" applyBorder="1"/>
    <xf numFmtId="2" fontId="0" fillId="0" borderId="2" xfId="0" applyNumberFormat="1" applyBorder="1"/>
    <xf numFmtId="0" fontId="28" fillId="0" borderId="0" xfId="0" applyFont="1" applyFill="1"/>
    <xf numFmtId="0" fontId="28" fillId="39" borderId="0" xfId="0" applyFont="1" applyFill="1"/>
    <xf numFmtId="0" fontId="84" fillId="0" borderId="0" xfId="0" applyFont="1"/>
    <xf numFmtId="0" fontId="85" fillId="0" borderId="0" xfId="0" applyFont="1"/>
    <xf numFmtId="0" fontId="84" fillId="11" borderId="0" xfId="0" applyFont="1" applyFill="1"/>
    <xf numFmtId="166" fontId="30" fillId="0" borderId="0" xfId="0" applyNumberFormat="1" applyFont="1"/>
    <xf numFmtId="1" fontId="0" fillId="0" borderId="36" xfId="0" applyNumberFormat="1" applyFill="1" applyBorder="1"/>
    <xf numFmtId="1" fontId="0" fillId="0" borderId="0" xfId="0" applyNumberFormat="1" applyFill="1" applyBorder="1"/>
    <xf numFmtId="1" fontId="0" fillId="0" borderId="2" xfId="0" applyNumberFormat="1" applyFill="1" applyBorder="1"/>
    <xf numFmtId="1" fontId="0" fillId="0" borderId="37" xfId="0" applyNumberFormat="1" applyFill="1" applyBorder="1"/>
    <xf numFmtId="1" fontId="0" fillId="0" borderId="32" xfId="0" applyNumberFormat="1" applyFill="1" applyBorder="1"/>
    <xf numFmtId="1" fontId="0" fillId="0" borderId="23" xfId="0" applyNumberFormat="1" applyFill="1" applyBorder="1"/>
    <xf numFmtId="1" fontId="0" fillId="39" borderId="37" xfId="0" applyNumberFormat="1" applyFill="1" applyBorder="1"/>
    <xf numFmtId="1" fontId="0" fillId="39" borderId="32" xfId="0" applyNumberFormat="1" applyFill="1" applyBorder="1"/>
    <xf numFmtId="1" fontId="0" fillId="39" borderId="23" xfId="0" applyNumberFormat="1" applyFill="1" applyBorder="1"/>
    <xf numFmtId="2" fontId="0" fillId="0" borderId="37" xfId="0" applyNumberFormat="1" applyBorder="1"/>
    <xf numFmtId="2" fontId="0" fillId="0" borderId="32" xfId="0" applyNumberFormat="1" applyBorder="1"/>
    <xf numFmtId="2" fontId="0" fillId="0" borderId="23" xfId="0" applyNumberFormat="1" applyBorder="1"/>
    <xf numFmtId="2" fontId="0" fillId="0" borderId="35" xfId="0" applyNumberFormat="1" applyBorder="1"/>
    <xf numFmtId="2" fontId="0" fillId="39" borderId="37" xfId="0" applyNumberFormat="1" applyFill="1" applyBorder="1"/>
    <xf numFmtId="2" fontId="0" fillId="0" borderId="36" xfId="0" applyNumberFormat="1" applyFill="1" applyBorder="1"/>
    <xf numFmtId="2" fontId="0" fillId="0" borderId="37" xfId="0" applyNumberFormat="1" applyFill="1" applyBorder="1"/>
    <xf numFmtId="2" fontId="0" fillId="0" borderId="28" xfId="0" applyNumberFormat="1" applyBorder="1"/>
    <xf numFmtId="2" fontId="0" fillId="39" borderId="32" xfId="0" applyNumberFormat="1" applyFill="1" applyBorder="1"/>
    <xf numFmtId="2" fontId="0" fillId="0" borderId="0" xfId="0" applyNumberFormat="1" applyFill="1" applyBorder="1"/>
    <xf numFmtId="2" fontId="0" fillId="0" borderId="32" xfId="0" applyNumberFormat="1" applyFill="1" applyBorder="1"/>
    <xf numFmtId="2" fontId="0" fillId="0" borderId="38" xfId="0" applyNumberFormat="1" applyBorder="1"/>
    <xf numFmtId="2" fontId="0" fillId="39" borderId="23" xfId="0" applyNumberFormat="1" applyFill="1" applyBorder="1"/>
    <xf numFmtId="2" fontId="0" fillId="0" borderId="2" xfId="0" applyNumberFormat="1" applyFill="1" applyBorder="1"/>
    <xf numFmtId="2" fontId="0" fillId="0" borderId="23" xfId="0" applyNumberFormat="1" applyFill="1" applyBorder="1"/>
    <xf numFmtId="0" fontId="86" fillId="0" borderId="0" xfId="0" applyFont="1"/>
    <xf numFmtId="0" fontId="4" fillId="0" borderId="0" xfId="0" applyFont="1" applyFill="1"/>
    <xf numFmtId="1" fontId="30" fillId="0" borderId="0" xfId="0" applyNumberFormat="1" applyFont="1" applyFill="1"/>
    <xf numFmtId="0" fontId="30" fillId="0" borderId="0" xfId="0" applyFont="1" applyFill="1"/>
    <xf numFmtId="2" fontId="30" fillId="0" borderId="0" xfId="0" applyNumberFormat="1" applyFont="1" applyFill="1"/>
    <xf numFmtId="167" fontId="30" fillId="0" borderId="0" xfId="0" applyNumberFormat="1" applyFont="1" applyFill="1"/>
    <xf numFmtId="0" fontId="82" fillId="0" borderId="0" xfId="0" applyFont="1" applyFill="1"/>
    <xf numFmtId="1" fontId="0" fillId="0" borderId="0" xfId="0" applyNumberFormat="1"/>
    <xf numFmtId="0" fontId="4" fillId="0" borderId="42" xfId="0" applyFont="1" applyBorder="1" applyAlignment="1">
      <alignment horizontal="right"/>
    </xf>
    <xf numFmtId="0" fontId="41" fillId="0" borderId="43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41" fillId="0" borderId="44" xfId="0" applyFont="1" applyBorder="1" applyAlignment="1">
      <alignment horizontal="center"/>
    </xf>
    <xf numFmtId="0" fontId="0" fillId="0" borderId="0" xfId="0"/>
    <xf numFmtId="0" fontId="3" fillId="0" borderId="0" xfId="0" applyFont="1"/>
    <xf numFmtId="1" fontId="0" fillId="0" borderId="0" xfId="0" applyNumberFormat="1"/>
    <xf numFmtId="168" fontId="0" fillId="0" borderId="0" xfId="0" applyNumberFormat="1"/>
    <xf numFmtId="0" fontId="41" fillId="3" borderId="0" xfId="0" applyFont="1" applyFill="1" applyBorder="1"/>
    <xf numFmtId="0" fontId="73" fillId="41" borderId="0" xfId="0" applyNumberFormat="1" applyFont="1" applyFill="1" applyBorder="1" applyAlignment="1" applyProtection="1">
      <alignment horizontal="center" vertical="top" wrapText="1" readingOrder="1"/>
      <protection locked="0"/>
    </xf>
    <xf numFmtId="0" fontId="73" fillId="41" borderId="45" xfId="0" applyNumberFormat="1" applyFont="1" applyFill="1" applyBorder="1" applyAlignment="1" applyProtection="1">
      <alignment horizontal="center" vertical="top" wrapText="1" readingOrder="1"/>
      <protection locked="0"/>
    </xf>
    <xf numFmtId="0" fontId="13" fillId="0" borderId="46" xfId="0" applyFont="1" applyBorder="1"/>
    <xf numFmtId="0" fontId="0" fillId="0" borderId="46" xfId="0" applyNumberFormat="1" applyBorder="1"/>
    <xf numFmtId="0" fontId="0" fillId="0" borderId="45" xfId="0" applyNumberFormat="1" applyBorder="1"/>
    <xf numFmtId="0" fontId="0" fillId="0" borderId="46" xfId="0" applyBorder="1"/>
    <xf numFmtId="0" fontId="0" fillId="0" borderId="45" xfId="0" applyBorder="1"/>
    <xf numFmtId="0" fontId="41" fillId="0" borderId="46" xfId="0" applyNumberFormat="1" applyFont="1" applyBorder="1"/>
    <xf numFmtId="0" fontId="41" fillId="0" borderId="45" xfId="0" applyNumberFormat="1" applyFont="1" applyBorder="1"/>
    <xf numFmtId="168" fontId="28" fillId="0" borderId="0" xfId="0" applyNumberFormat="1" applyFont="1" applyFill="1"/>
    <xf numFmtId="168" fontId="28" fillId="0" borderId="0" xfId="1" applyNumberFormat="1" applyFont="1" applyFill="1"/>
    <xf numFmtId="166" fontId="37" fillId="9" borderId="0" xfId="0" applyNumberFormat="1" applyFont="1" applyFill="1" applyBorder="1"/>
    <xf numFmtId="166" fontId="37" fillId="9" borderId="46" xfId="0" applyNumberFormat="1" applyFont="1" applyFill="1" applyBorder="1"/>
    <xf numFmtId="0" fontId="0" fillId="0" borderId="0" xfId="0"/>
    <xf numFmtId="166" fontId="37" fillId="9" borderId="46" xfId="0" applyNumberFormat="1" applyFont="1" applyFill="1" applyBorder="1"/>
    <xf numFmtId="191" fontId="0" fillId="0" borderId="0" xfId="0" applyNumberFormat="1"/>
    <xf numFmtId="0" fontId="0" fillId="0" borderId="0" xfId="0"/>
    <xf numFmtId="2" fontId="37" fillId="9" borderId="46" xfId="0" applyNumberFormat="1" applyFont="1" applyFill="1" applyBorder="1"/>
    <xf numFmtId="3" fontId="4" fillId="0" borderId="42" xfId="0" applyNumberFormat="1" applyFont="1" applyBorder="1" applyAlignment="1">
      <alignment horizontal="right"/>
    </xf>
    <xf numFmtId="0" fontId="0" fillId="0" borderId="0" xfId="0"/>
    <xf numFmtId="3" fontId="4" fillId="0" borderId="42" xfId="0" applyNumberFormat="1" applyFont="1" applyBorder="1" applyAlignment="1">
      <alignment horizontal="right"/>
    </xf>
    <xf numFmtId="0" fontId="5" fillId="0" borderId="0" xfId="0" applyFont="1"/>
    <xf numFmtId="165" fontId="13" fillId="0" borderId="0" xfId="1" applyNumberFormat="1" applyFont="1" applyFill="1" applyBorder="1" applyAlignment="1">
      <alignment horizontal="right" vertical="center"/>
    </xf>
    <xf numFmtId="14" fontId="13" fillId="0" borderId="0" xfId="1" applyNumberFormat="1" applyFont="1" applyFill="1" applyBorder="1" applyAlignment="1">
      <alignment vertical="center"/>
    </xf>
    <xf numFmtId="0" fontId="33" fillId="15" borderId="7" xfId="0" applyFont="1" applyFill="1" applyBorder="1" applyAlignment="1">
      <alignment horizontal="center" vertical="center" wrapText="1" readingOrder="1"/>
    </xf>
    <xf numFmtId="0" fontId="33" fillId="15" borderId="8" xfId="0" applyFont="1" applyFill="1" applyBorder="1" applyAlignment="1">
      <alignment horizontal="center" vertical="center" wrapText="1" readingOrder="1"/>
    </xf>
    <xf numFmtId="0" fontId="32" fillId="15" borderId="12" xfId="0" applyFont="1" applyFill="1" applyBorder="1" applyAlignment="1">
      <alignment horizontal="center" vertical="center" wrapText="1" readingOrder="1"/>
    </xf>
    <xf numFmtId="0" fontId="32" fillId="15" borderId="13" xfId="0" applyFont="1" applyFill="1" applyBorder="1" applyAlignment="1">
      <alignment horizontal="center" vertical="center" wrapText="1" readingOrder="1"/>
    </xf>
    <xf numFmtId="0" fontId="32" fillId="15" borderId="14" xfId="0" applyFont="1" applyFill="1" applyBorder="1" applyAlignment="1">
      <alignment horizontal="center" vertical="center" wrapText="1" readingOrder="1"/>
    </xf>
    <xf numFmtId="0" fontId="32" fillId="15" borderId="15" xfId="0" applyFont="1" applyFill="1" applyBorder="1" applyAlignment="1">
      <alignment horizontal="center" vertical="center" wrapText="1" readingOrder="1"/>
    </xf>
    <xf numFmtId="0" fontId="32" fillId="15" borderId="16" xfId="0" applyFont="1" applyFill="1" applyBorder="1" applyAlignment="1">
      <alignment horizontal="center" vertical="center" wrapText="1" readingOrder="1"/>
    </xf>
    <xf numFmtId="0" fontId="32" fillId="15" borderId="17" xfId="0" applyFont="1" applyFill="1" applyBorder="1" applyAlignment="1">
      <alignment horizontal="center" vertical="center" wrapText="1" readingOrder="1"/>
    </xf>
    <xf numFmtId="0" fontId="32" fillId="15" borderId="9" xfId="0" applyFont="1" applyFill="1" applyBorder="1" applyAlignment="1">
      <alignment horizontal="center" vertical="center" wrapText="1" readingOrder="1"/>
    </xf>
    <xf numFmtId="0" fontId="32" fillId="15" borderId="11" xfId="0" applyFont="1" applyFill="1" applyBorder="1" applyAlignment="1">
      <alignment horizontal="center" vertical="center" wrapText="1" readingOrder="1"/>
    </xf>
    <xf numFmtId="0" fontId="32" fillId="15" borderId="19" xfId="0" applyFont="1" applyFill="1" applyBorder="1" applyAlignment="1">
      <alignment horizontal="center" vertical="center" wrapText="1" readingOrder="1"/>
    </xf>
    <xf numFmtId="0" fontId="32" fillId="15" borderId="0" xfId="0" applyFont="1" applyFill="1" applyBorder="1" applyAlignment="1">
      <alignment horizontal="center" vertical="center" wrapText="1" readingOrder="1"/>
    </xf>
    <xf numFmtId="0" fontId="32" fillId="15" borderId="18" xfId="0" applyFont="1" applyFill="1" applyBorder="1" applyAlignment="1">
      <alignment horizontal="center" vertical="center" wrapText="1" readingOrder="1"/>
    </xf>
    <xf numFmtId="0" fontId="32" fillId="15" borderId="10" xfId="0" applyFont="1" applyFill="1" applyBorder="1" applyAlignment="1">
      <alignment horizontal="center" vertical="center" wrapText="1" readingOrder="1"/>
    </xf>
    <xf numFmtId="0" fontId="0" fillId="0" borderId="39" xfId="0" applyBorder="1" applyAlignment="1">
      <alignment horizontal="center" textRotation="90"/>
    </xf>
    <xf numFmtId="0" fontId="0" fillId="0" borderId="40" xfId="0" applyBorder="1" applyAlignment="1">
      <alignment horizontal="center" textRotation="90"/>
    </xf>
    <xf numFmtId="0" fontId="0" fillId="0" borderId="41" xfId="0" applyBorder="1" applyAlignment="1">
      <alignment horizontal="center" textRotation="90"/>
    </xf>
  </cellXfs>
  <cellStyles count="5809">
    <cellStyle name="᎞" xfId="177"/>
    <cellStyle name="_x0002__x0002_" xfId="178"/>
    <cellStyle name="_x0002__x0003_" xfId="179"/>
    <cellStyle name="_x0004__xffff_" xfId="180"/>
    <cellStyle name="_x0013_" xfId="181"/>
    <cellStyle name=" 1" xfId="182"/>
    <cellStyle name=" 1 2" xfId="183"/>
    <cellStyle name=" 1_F-zero" xfId="184"/>
    <cellStyle name="᎞ 2" xfId="5382"/>
    <cellStyle name="_x0002__x0002_ 2" xfId="5383"/>
    <cellStyle name="_x0004_ 2" xfId="185"/>
    <cellStyle name="_x0013_ 2" xfId="186"/>
    <cellStyle name="᎞ 2 2" xfId="5754"/>
    <cellStyle name="_x0004_ 2 2" xfId="187"/>
    <cellStyle name="᎞ 2 3" xfId="5789"/>
    <cellStyle name="_x0004_ 2 3" xfId="188"/>
    <cellStyle name="᎞ 2 4" xfId="5796"/>
    <cellStyle name="_x0004_ 2 4" xfId="189"/>
    <cellStyle name="_x0004_ 2 5" xfId="190"/>
    <cellStyle name="_x0004_ 2_F-zero" xfId="191"/>
    <cellStyle name="_x0013_ 2_F-zero" xfId="192"/>
    <cellStyle name="᎞ 3" xfId="3938"/>
    <cellStyle name="_x0004_ 3" xfId="193"/>
    <cellStyle name="_x0013_ 3" xfId="194"/>
    <cellStyle name="_x0004_ 3 2" xfId="195"/>
    <cellStyle name="_x0004_ 3 3" xfId="196"/>
    <cellStyle name="_x0004_ 3 4" xfId="197"/>
    <cellStyle name="_x0004_ 3 5" xfId="198"/>
    <cellStyle name="_x0004_ 3_F-zero" xfId="199"/>
    <cellStyle name="_x0013_ 3_F-zero" xfId="200"/>
    <cellStyle name="᎞ 4" xfId="5725"/>
    <cellStyle name="_x0004_ 4" xfId="201"/>
    <cellStyle name="_x0004_ 4 2" xfId="202"/>
    <cellStyle name="_x0004_ 4 3" xfId="203"/>
    <cellStyle name="_x0004_ 4 4" xfId="204"/>
    <cellStyle name="_x0004_ 4 5" xfId="205"/>
    <cellStyle name="_x0004_ 4_F-zero" xfId="206"/>
    <cellStyle name="᎞ 5" xfId="5774"/>
    <cellStyle name="_x0004_ 5" xfId="207"/>
    <cellStyle name="_x0004_ 5 2" xfId="208"/>
    <cellStyle name="_x0004_ 5 3" xfId="209"/>
    <cellStyle name="_x0004_ 5 4" xfId="210"/>
    <cellStyle name="_x0004_ 5 5" xfId="211"/>
    <cellStyle name="_x0004_ 5_F-zero" xfId="212"/>
    <cellStyle name="_x0004_ 6" xfId="213"/>
    <cellStyle name="_x0004_ 7" xfId="214"/>
    <cellStyle name="_x0004_ 8" xfId="215"/>
    <cellStyle name="_x0004_ 9" xfId="216"/>
    <cellStyle name="_x000b_" xfId="217"/>
    <cellStyle name="_x000d__x0010__x0001_?" xfId="218"/>
    <cellStyle name="_x000d__x0010__x0001_ဠ" xfId="219"/>
    <cellStyle name="##" xfId="220"/>
    <cellStyle name="#,##0" xfId="221"/>
    <cellStyle name="$" xfId="222"/>
    <cellStyle name="$ 2" xfId="223"/>
    <cellStyle name="$ Forecast" xfId="224"/>
    <cellStyle name="$ History" xfId="225"/>
    <cellStyle name="$ k" xfId="226"/>
    <cellStyle name="$ k 2" xfId="227"/>
    <cellStyle name="$ M" xfId="228"/>
    <cellStyle name="$ M 2" xfId="229"/>
    <cellStyle name="%" xfId="230"/>
    <cellStyle name="% 2" xfId="231"/>
    <cellStyle name="% change/margin" xfId="232"/>
    <cellStyle name="% Forecast" xfId="233"/>
    <cellStyle name="% History" xfId="234"/>
    <cellStyle name="% Presentation" xfId="235"/>
    <cellStyle name="%_105 BIF June 2009 TEA v5" xfId="236"/>
    <cellStyle name="%_105 BIF June 2009 TEA v5_F-zero" xfId="237"/>
    <cellStyle name="%_145 PIE June 2009 TEAv2" xfId="238"/>
    <cellStyle name="%_145 PIE June 2009 TEAv2_F-zero" xfId="239"/>
    <cellStyle name="%_156 BBI US Investments June 2009 TEA v4" xfId="240"/>
    <cellStyle name="%_156 BBI US Investments June 2009 TEA v4_F-zero" xfId="241"/>
    <cellStyle name="%_Accounts Gas" xfId="242"/>
    <cellStyle name="%_Accounts Gas_F-zero" xfId="243"/>
    <cellStyle name="%_AETD Quarter forecast template" xfId="244"/>
    <cellStyle name="%_AETD Quarter forecast template_F-zero" xfId="245"/>
    <cellStyle name="%_AMP" xfId="246"/>
    <cellStyle name="%_AMP_1" xfId="247"/>
    <cellStyle name="%_AMP_1_F-zero" xfId="248"/>
    <cellStyle name="%_AMP_1_Summary" xfId="5384"/>
    <cellStyle name="%_AMP_AMP" xfId="249"/>
    <cellStyle name="%_AMP_AMP_F-zero" xfId="250"/>
    <cellStyle name="%_AMP_AMP_Summary" xfId="5385"/>
    <cellStyle name="%_AMP_Debt" xfId="251"/>
    <cellStyle name="%_AMP_Debt_F-zero" xfId="252"/>
    <cellStyle name="%_AMP_Debt_Summary" xfId="5386"/>
    <cellStyle name="%_AMP_F-zero" xfId="253"/>
    <cellStyle name="%_AMP_Summary" xfId="5387"/>
    <cellStyle name="%_Assumptions book" xfId="254"/>
    <cellStyle name="%_Assumptions book_1" xfId="255"/>
    <cellStyle name="%_Assumptions book_1_F-zero" xfId="256"/>
    <cellStyle name="%_Assumptions book_1_Summary" xfId="5388"/>
    <cellStyle name="%_Assumptions book_AMP" xfId="257"/>
    <cellStyle name="%_Assumptions book_AMP_1" xfId="258"/>
    <cellStyle name="%_Assumptions book_AMP_1_F-zero" xfId="259"/>
    <cellStyle name="%_Assumptions book_AMP_1_Summary" xfId="5389"/>
    <cellStyle name="%_Assumptions book_AMP_AMP" xfId="260"/>
    <cellStyle name="%_Assumptions book_AMP_AMP_F-zero" xfId="261"/>
    <cellStyle name="%_Assumptions book_AMP_AMP_Summary" xfId="5390"/>
    <cellStyle name="%_Assumptions book_AMP_Debt" xfId="262"/>
    <cellStyle name="%_Assumptions book_AMP_Debt_F-zero" xfId="263"/>
    <cellStyle name="%_Assumptions book_AMP_Debt_Summary" xfId="5391"/>
    <cellStyle name="%_Assumptions book_AMP_F-zero" xfId="264"/>
    <cellStyle name="%_Assumptions book_AMP_Summary" xfId="5392"/>
    <cellStyle name="%_Assumptions book_Assumptions book" xfId="265"/>
    <cellStyle name="%_Assumptions book_Assumptions book_F-zero" xfId="266"/>
    <cellStyle name="%_Assumptions book_Assumptions book_Summary" xfId="5393"/>
    <cellStyle name="%_Assumptions book_F-zero" xfId="267"/>
    <cellStyle name="%_Assumptions book_Model" xfId="268"/>
    <cellStyle name="%_Assumptions book_Model_1" xfId="269"/>
    <cellStyle name="%_Assumptions book_Model_1_F-zero" xfId="270"/>
    <cellStyle name="%_Assumptions book_Model_1_Summary" xfId="5394"/>
    <cellStyle name="%_Assumptions book_Model_F-zero" xfId="271"/>
    <cellStyle name="%_Assumptions book_Model_Summary" xfId="5395"/>
    <cellStyle name="%_Assumptions book_Summary" xfId="5396"/>
    <cellStyle name="%_Assumptions book_Updated" xfId="272"/>
    <cellStyle name="%_Assumptions book_Updated_F-zero" xfId="273"/>
    <cellStyle name="%_Assumptions book_Updated_Summary" xfId="5397"/>
    <cellStyle name="%_Cashflow forecast" xfId="274"/>
    <cellStyle name="%_Cashflow forecast_F-zero" xfId="275"/>
    <cellStyle name="%_Cashflow forecast_Model" xfId="276"/>
    <cellStyle name="%_Cashflow forecast_Model_1" xfId="277"/>
    <cellStyle name="%_Cashflow forecast_Model_1_F-zero" xfId="278"/>
    <cellStyle name="%_Cashflow forecast_Model_1_Summary" xfId="5398"/>
    <cellStyle name="%_Cashflow forecast_Model_F-zero" xfId="279"/>
    <cellStyle name="%_Cashflow forecast_Model_Summary" xfId="5399"/>
    <cellStyle name="%_Cashflow forecast_Summary" xfId="5400"/>
    <cellStyle name="%_CORP IS" xfId="280"/>
    <cellStyle name="%_CORP IS_F-zero" xfId="281"/>
    <cellStyle name="%_CSC Quarter forecast template" xfId="282"/>
    <cellStyle name="%_CSC Quarter forecast template_F-zero" xfId="283"/>
    <cellStyle name="%_DBCT - Tax Journals YE 30 June 2009" xfId="284"/>
    <cellStyle name="%_DBCT - Tax Journals YE 30 June 2009_F-zero" xfId="285"/>
    <cellStyle name="%_Elimination Adj" xfId="286"/>
    <cellStyle name="%_Elimination Adj_F-zero" xfId="287"/>
    <cellStyle name="%_Elimination Journals (2)" xfId="288"/>
    <cellStyle name="%_Elimination Journals (2)_F-zero" xfId="289"/>
    <cellStyle name="%_Forecast - Q2-10 - MASTERv5 - Gross for Each Asset" xfId="290"/>
    <cellStyle name="%_Forecast - Q2-10 - MASTERv5 - Gross for Each Asset_F-zero" xfId="291"/>
    <cellStyle name="%_Forecast Template - Q2-10 - MASTERv5" xfId="292"/>
    <cellStyle name="%_Forecast Template - Q2-10 - MASTERv5_F-zero" xfId="293"/>
    <cellStyle name="%_F-zero" xfId="294"/>
    <cellStyle name="%_GL Journal Templates" xfId="295"/>
    <cellStyle name="%_GL Journal Templates_F-zero" xfId="296"/>
    <cellStyle name="%_IEG Quarter forecast template" xfId="297"/>
    <cellStyle name="%_IEG Quarter forecast template_F-zero" xfId="298"/>
    <cellStyle name="%_Income Statement" xfId="299"/>
    <cellStyle name="%_Income Statement_F-zero" xfId="300"/>
    <cellStyle name="%_Master Asset IS_BS summary Mar Qtr 10 (version 1)" xfId="301"/>
    <cellStyle name="%_Master Asset IS_BS summary Mar Qtr 10 (version 1)_F-zero" xfId="302"/>
    <cellStyle name="%_mGroupStatCashflow" xfId="303"/>
    <cellStyle name="%_mGroupStatCashflow_F-zero" xfId="304"/>
    <cellStyle name="%_Model" xfId="305"/>
    <cellStyle name="%_Model_1" xfId="306"/>
    <cellStyle name="%_Model_1_F-zero" xfId="307"/>
    <cellStyle name="%_Model_1_Summary" xfId="5401"/>
    <cellStyle name="%_Model_F-zero" xfId="308"/>
    <cellStyle name="%_Model_Summary" xfId="5402"/>
    <cellStyle name="%_mParentStatCashflow" xfId="309"/>
    <cellStyle name="%_mParentStatCashflow_F-zero" xfId="310"/>
    <cellStyle name="%_Myria Quarter forecast template" xfId="311"/>
    <cellStyle name="%_Myria Quarter forecast template_F-zero" xfId="312"/>
    <cellStyle name="%_OpsAssumptions" xfId="313"/>
    <cellStyle name="%_OpsAssumptions_AMP" xfId="314"/>
    <cellStyle name="%_OpsAssumptions_AMP_1" xfId="315"/>
    <cellStyle name="%_OpsAssumptions_AMP_1_F-zero" xfId="316"/>
    <cellStyle name="%_OpsAssumptions_AMP_1_Summary" xfId="5403"/>
    <cellStyle name="%_OpsAssumptions_AMP_AMP" xfId="317"/>
    <cellStyle name="%_OpsAssumptions_AMP_AMP_F-zero" xfId="318"/>
    <cellStyle name="%_OpsAssumptions_AMP_AMP_Summary" xfId="5404"/>
    <cellStyle name="%_OpsAssumptions_AMP_Debt" xfId="319"/>
    <cellStyle name="%_OpsAssumptions_AMP_Debt_F-zero" xfId="320"/>
    <cellStyle name="%_OpsAssumptions_AMP_Debt_Summary" xfId="5405"/>
    <cellStyle name="%_OpsAssumptions_AMP_F-zero" xfId="321"/>
    <cellStyle name="%_OpsAssumptions_AMP_Summary" xfId="5406"/>
    <cellStyle name="%_OpsAssumptions_Assumptions book" xfId="322"/>
    <cellStyle name="%_OpsAssumptions_Assumptions book_F-zero" xfId="323"/>
    <cellStyle name="%_OpsAssumptions_Assumptions book_Summary" xfId="5407"/>
    <cellStyle name="%_OpsAssumptions_F-zero" xfId="324"/>
    <cellStyle name="%_OpsAssumptions_Model" xfId="325"/>
    <cellStyle name="%_OpsAssumptions_Model_1" xfId="326"/>
    <cellStyle name="%_OpsAssumptions_Model_1_F-zero" xfId="327"/>
    <cellStyle name="%_OpsAssumptions_Model_1_Summary" xfId="5408"/>
    <cellStyle name="%_OpsAssumptions_Model_F-zero" xfId="328"/>
    <cellStyle name="%_OpsAssumptions_Model_Summary" xfId="5409"/>
    <cellStyle name="%_OpsAssumptions_Summary" xfId="5410"/>
    <cellStyle name="%_OpsAssumptions_Updated" xfId="329"/>
    <cellStyle name="%_OpsAssumptions_Updated_F-zero" xfId="330"/>
    <cellStyle name="%_OpsAssumptions_Updated_Summary" xfId="5411"/>
    <cellStyle name="%_PNZH Quarter forecast template Mar Qtr" xfId="331"/>
    <cellStyle name="%_PNZH Quarter forecast template Mar Qtr_F-zero" xfId="332"/>
    <cellStyle name="%_Pwc Tax Calculation - 30 June 2010 (Final - with loss offset)" xfId="333"/>
    <cellStyle name="%_Pwc Tax Calculation - 30 June 2010 (Final - with loss offset)_Accounts Gas" xfId="334"/>
    <cellStyle name="%_Pwc Tax Calculation - 30 June 2010 (Final - with loss offset)_Accounts Gas_F-zero" xfId="335"/>
    <cellStyle name="%_Pwc Tax Calculation - 30 June 2010 (Final - with loss offset)_F-zero" xfId="336"/>
    <cellStyle name="%_Q2-10 Forecast - Corporate Eliminations" xfId="337"/>
    <cellStyle name="%_Q2-10 Forecast - Corporate Eliminations_F-zero" xfId="338"/>
    <cellStyle name="%_Quarter forecast template - DBCT V2 (2)" xfId="339"/>
    <cellStyle name="%_Quarter forecast template - DBCT V2 (2)_F-zero" xfId="340"/>
    <cellStyle name="%_Quarter forecast template (3)" xfId="341"/>
    <cellStyle name="%_Quarter forecast template (3)_F-zero" xfId="342"/>
    <cellStyle name="%_rGroupBS (Corp)" xfId="343"/>
    <cellStyle name="%_rGroupBS (Corp)_F-zero" xfId="344"/>
    <cellStyle name="%_rGroupCashflowSummary (819)" xfId="345"/>
    <cellStyle name="%_rGroupCashflowSummary (819)_F-zero" xfId="346"/>
    <cellStyle name="%_rGroupCashflowSummary (Corp)" xfId="347"/>
    <cellStyle name="%_rGroupCashflowSummary (Corp)_F-zero" xfId="348"/>
    <cellStyle name="%_rGroupFinancials" xfId="349"/>
    <cellStyle name="%_rGroupFinancials_F-zero" xfId="350"/>
    <cellStyle name="%_rGroupP&amp;LSummary" xfId="351"/>
    <cellStyle name="%_rGroupP&amp;LSummary (Corp Detail)" xfId="352"/>
    <cellStyle name="%_rGroupP&amp;LSummary (Corp Detail)_F-zero" xfId="353"/>
    <cellStyle name="%_rGroupP&amp;LSummary_F-zero" xfId="354"/>
    <cellStyle name="%_rGroupStatCashflow" xfId="355"/>
    <cellStyle name="%_rGroupStatCashflow_F-zero" xfId="356"/>
    <cellStyle name="%_RP #3 - Financial Reporting - Q2-10 MASTER" xfId="357"/>
    <cellStyle name="%_RP #3 - Financial Reporting - Q2-10 MASTER_F-zero" xfId="358"/>
    <cellStyle name="%_RP #4 - Notes and MDA - Q409 MASTER" xfId="359"/>
    <cellStyle name="%_RP #4 - Notes and MDA - Q409 MASTER_F-zero" xfId="360"/>
    <cellStyle name="%_RP#2 - Preliminary Reporting - FINAL" xfId="361"/>
    <cellStyle name="%_RP#2 - Preliminary Reporting - FINAL - With remapped P&amp;L" xfId="362"/>
    <cellStyle name="%_RP#2 - Preliminary Reporting - FINAL - With remapped P&amp;L_F-zero" xfId="363"/>
    <cellStyle name="%_RP#2 - Preliminary Reporting - FINAL_F-zero" xfId="364"/>
    <cellStyle name="%_RP#2 - Preliminary Reporting - Q2-10 MASTER" xfId="365"/>
    <cellStyle name="%_RP#2 - Preliminary Reporting - Q2-10 MASTER_F-zero" xfId="366"/>
    <cellStyle name="%_RP#2 - Preliminary Reporting - Q2-10 MASTER-FINAL" xfId="367"/>
    <cellStyle name="%_RP#2 - Preliminary Reporting - Q2-10 MASTER-FINAL 7-7-10" xfId="368"/>
    <cellStyle name="%_RP#2 - Preliminary Reporting - Q2-10 MASTER-FINAL 7-7-10_F-zero" xfId="369"/>
    <cellStyle name="%_RP#2 - Preliminary Reporting - Q2-10 MASTER-FINAL_F-zero" xfId="370"/>
    <cellStyle name="%_RP#2 - Preliminary Reporting - Q3-10-MASTER" xfId="371"/>
    <cellStyle name="%_RP#2 - Preliminary Reporting - Q3-10-MASTER_F-zero" xfId="372"/>
    <cellStyle name="%_RP#3 - Financial Reporting - Q409 MASTER 290110v2" xfId="373"/>
    <cellStyle name="%_RP#3 - Financial Reporting - Q409 MASTER 290110v2_F-zero" xfId="374"/>
    <cellStyle name="%_rPNZHLConsol11 Stacey" xfId="375"/>
    <cellStyle name="%_rPNZHLConsol11 Stacey_F-zero" xfId="376"/>
    <cellStyle name="%_rPowercoConsol11" xfId="377"/>
    <cellStyle name="%_rPowercoConsol11_F-zero" xfId="378"/>
    <cellStyle name="%_rStatCashflow" xfId="379"/>
    <cellStyle name="%_rStatCashflow_F-zero" xfId="380"/>
    <cellStyle name="%_Subs" xfId="381"/>
    <cellStyle name="%_Subs_F-zero" xfId="382"/>
    <cellStyle name="%_Subs_Model" xfId="383"/>
    <cellStyle name="%_Subs_Model_1" xfId="384"/>
    <cellStyle name="%_Subs_Model_1_F-zero" xfId="385"/>
    <cellStyle name="%_Subs_Model_1_Summary" xfId="5412"/>
    <cellStyle name="%_Subs_Model_F-zero" xfId="386"/>
    <cellStyle name="%_Subs_Model_Summary" xfId="5413"/>
    <cellStyle name="%_Subs_Summary" xfId="5414"/>
    <cellStyle name="%_Summary" xfId="5415"/>
    <cellStyle name="%_Tas Gas Holdings Mar09 Quarter forecast template" xfId="387"/>
    <cellStyle name="%_Tas Gas Holdings Mar09 Quarter forecast template_F-zero" xfId="388"/>
    <cellStyle name="%_Tax Note consolidation - Masterv2" xfId="389"/>
    <cellStyle name="%_Tax Note consolidation - Masterv2_F-zero" xfId="390"/>
    <cellStyle name="%_Updated" xfId="391"/>
    <cellStyle name="%_Updated_F-zero" xfId="392"/>
    <cellStyle name="%_Updated_Summary" xfId="5416"/>
    <cellStyle name="%_WNR Quarter forecast - Mar10" xfId="393"/>
    <cellStyle name="%_WNR Quarter forecast - Mar10_F-zero" xfId="394"/>
    <cellStyle name="%_WNR Subsidiary Reporting Template 30 June 2009 FINAL 4.8.09" xfId="395"/>
    <cellStyle name="%_WNR Subsidiary Reporting Template 30 June 2009 FINAL 4.8.09_F-zero" xfId="396"/>
    <cellStyle name="******************************************" xfId="397"/>
    <cellStyle name="." xfId="398"/>
    <cellStyle name=". 2" xfId="5417"/>
    <cellStyle name=".1" xfId="399"/>
    <cellStyle name="?" xfId="400"/>
    <cellStyle name="_x0004_?" xfId="401"/>
    <cellStyle name="? 2" xfId="5496"/>
    <cellStyle name="? 3" xfId="5724"/>
    <cellStyle name="? 4" xfId="5495"/>
    <cellStyle name="??&amp;O?&amp;H?_x0008_??_x0007__x0001__x0001_" xfId="402"/>
    <cellStyle name="_x0004_?_F-zero" xfId="403"/>
    <cellStyle name="_%(SignOnly)" xfId="404"/>
    <cellStyle name="_%(SignSpaceOnly)" xfId="405"/>
    <cellStyle name="_070612 IS Co Model" xfId="406"/>
    <cellStyle name="_070612 IS Co Model_F-zero" xfId="407"/>
    <cellStyle name="_1269486_1" xfId="408"/>
    <cellStyle name="_1269486_1_F-zero" xfId="409"/>
    <cellStyle name="_2007 05 28 GR.HELIOS" xfId="410"/>
    <cellStyle name="_2007 05 28 GR.HELIOS_F-zero" xfId="411"/>
    <cellStyle name="_2007 10 01 New Solare Italia" xfId="412"/>
    <cellStyle name="_2007 10 01 New Solare Italia_F-zero" xfId="413"/>
    <cellStyle name="_2008 NPM LOM Plan Ver 26 with VARIABLE price&amp;FX v4" xfId="414"/>
    <cellStyle name="_2008 NPM LOM Plan Ver 26 with VARIABLE price&amp;FX v4_F-zero" xfId="415"/>
    <cellStyle name="_2008 Plan RTCA Model - 2007 11 19 (inc MOATIZE)" xfId="416"/>
    <cellStyle name="_2008 Plan RTCA Model - 2007 11 19 (inc MOATIZE)_F-zero" xfId="417"/>
    <cellStyle name="_789277_13" xfId="418"/>
    <cellStyle name="_789277_13_F-zero" xfId="419"/>
    <cellStyle name="_AA - Base Case for M&amp;M Expansion v2" xfId="420"/>
    <cellStyle name="_AA - Base Case for M&amp;M Expansion v2_F-zero" xfId="421"/>
    <cellStyle name="_Assumptions" xfId="422"/>
    <cellStyle name="_Assumptions_F-zero" xfId="423"/>
    <cellStyle name="_BBI Application of WASP Proceeds" xfId="424"/>
    <cellStyle name="_BBI monthly cashflow forecast Dec 08 - bank presentation v2 (3)" xfId="425"/>
    <cellStyle name="_BBI monthly cashflow forecast Nov 08_v02" xfId="426"/>
    <cellStyle name="_BLANKresultsSheet" xfId="427"/>
    <cellStyle name="_BLANKresultsSheet_F-zero" xfId="428"/>
    <cellStyle name="_Book1" xfId="429"/>
    <cellStyle name="_Book1_F-zero" xfId="430"/>
    <cellStyle name="_Carlos Assumptions - EMAIL - 071212" xfId="431"/>
    <cellStyle name="_Carlos Assumptions - EMAIL - 071212_F-zero" xfId="432"/>
    <cellStyle name="_Carlos Assumptions - EMAIL - 071217" xfId="433"/>
    <cellStyle name="_Carlos Assumptions - EMAIL - 071217_F-zero" xfId="434"/>
    <cellStyle name="_Cashflow forecast" xfId="435"/>
    <cellStyle name="_Cashflow forecast_AMP" xfId="436"/>
    <cellStyle name="_Cashflow forecast_AMP_F-zero" xfId="437"/>
    <cellStyle name="_Cashflow forecast_Debt" xfId="438"/>
    <cellStyle name="_Cashflow forecast_Debt_F-zero" xfId="439"/>
    <cellStyle name="_Cashflow forecast_F-zero" xfId="440"/>
    <cellStyle name="_Cashflow forecast_Updated" xfId="441"/>
    <cellStyle name="_Cashflow forecast_Updated_F-zero" xfId="442"/>
    <cellStyle name="_Cat.v26.11.bnb.FINAL.25yrLPG" xfId="443"/>
    <cellStyle name="_Cat.v26.11.bnb.FINAL.25yrLPG_1. AMP Capex Workings" xfId="5418"/>
    <cellStyle name="_Cat.v26.11.bnb.FINAL.25yrLPG_FinRepsConsol" xfId="444"/>
    <cellStyle name="_Cat.v26.11.bnb.FINAL.25yrLPG_FY14 Q2 Forecast" xfId="5419"/>
    <cellStyle name="_Cat.v26.11.bnb.FINAL.25yrLPG_mParentStatCashflow" xfId="445"/>
    <cellStyle name="_Cat.v26.11.bnb.FINAL.25yrLPG_rGroupBS (Corp)" xfId="446"/>
    <cellStyle name="_Cat.v26.11.bnb.FINAL.25yrLPG_rGroupCashflowSummary (819)" xfId="447"/>
    <cellStyle name="_Cat.v26.11.bnb.FINAL.25yrLPG_rGroupCashflowSummary (Corp)" xfId="448"/>
    <cellStyle name="_Cat.v26.11.bnb.FINAL.25yrLPG_rGroupFinancials" xfId="449"/>
    <cellStyle name="_Cat.v26.11.bnb.FINAL.25yrLPG_rGroupP&amp;LSummary" xfId="450"/>
    <cellStyle name="_Cat.v26.11.bnb.FINAL.25yrLPG_rGroupP&amp;LSummary (Corp Detail)" xfId="451"/>
    <cellStyle name="_Cat.v26.11.bnb.FINAL.25yrLPG_rGroupStatCashflow" xfId="452"/>
    <cellStyle name="_Cat.v26.11.bnb.FINAL.25yrLPG_rPowercoConsol11" xfId="453"/>
    <cellStyle name="_Cat.v26.11.bnb.FINAL.25yrLPG_rStatCashflow" xfId="454"/>
    <cellStyle name="_Cat.v26.11.bnb.FINAL.25yrLPG_Sheet1" xfId="455"/>
    <cellStyle name="_Cat.v26.11.bnb.FINAL.25yrLPG_Workings" xfId="456"/>
    <cellStyle name="_Coal Consensus Prices 8 Jan 09 (2)" xfId="457"/>
    <cellStyle name="_Coal Consensus Prices 8 Jan 09 (2)_F-zero" xfId="458"/>
    <cellStyle name="_Coles and FAL - analyst model output - 2 June 2003" xfId="459"/>
    <cellStyle name="_Coles and FAL - analyst model output - 2 June 2003_F-zero" xfId="460"/>
    <cellStyle name="_Comma" xfId="461"/>
    <cellStyle name="_Comma_1084294_23" xfId="462"/>
    <cellStyle name="_Comma_979807_1" xfId="463"/>
    <cellStyle name="_Comma_Mortlock Model (DRAFT) - 19 Feb 09 1439" xfId="464"/>
    <cellStyle name="_Comparison" xfId="465"/>
    <cellStyle name="_Comparison_F-zero" xfId="466"/>
    <cellStyle name="_Competitor Extract 3 Dec 07" xfId="467"/>
    <cellStyle name="_Competitor Extract 3 Dec 07_F-zero" xfId="468"/>
    <cellStyle name="_Competitor Extract 6 Dec 07" xfId="469"/>
    <cellStyle name="_Competitor Extract 6 Dec 07_F-zero" xfId="470"/>
    <cellStyle name="_Consensus Price - Master File (29 Nov 07) (8)" xfId="471"/>
    <cellStyle name="_Consensus Price - Master File (29 Nov 07) (8)_F-zero" xfId="472"/>
    <cellStyle name="_Copy of Copy of Cat . v38 . CAR FINAL (West OM, DBNGP, MGH, TGP, AGN 74%)4 . Mar28_AR" xfId="473"/>
    <cellStyle name="_Copy of Copy of Cat . v38 . CAR FINAL (West OM, DBNGP, MGH, TGP, AGN 74%)4 . Mar28_AR_1. AMP Capex Workings" xfId="5420"/>
    <cellStyle name="_Copy of Copy of Cat . v38 . CAR FINAL (West OM, DBNGP, MGH, TGP, AGN 74%)4 . Mar28_AR_Accounts Gas" xfId="474"/>
    <cellStyle name="_Copy of Copy of Cat . v38 . CAR FINAL (West OM, DBNGP, MGH, TGP, AGN 74%)4 . Mar28_AR_Accounts Gas_F-zero" xfId="475"/>
    <cellStyle name="_Copy of Copy of Cat . v38 . CAR FINAL (West OM, DBNGP, MGH, TGP, AGN 74%)4 . Mar28_AR_FinRepsConsol" xfId="476"/>
    <cellStyle name="_Copy of Copy of Cat . v38 . CAR FINAL (West OM, DBNGP, MGH, TGP, AGN 74%)4 . Mar28_AR_FinRepsConsol_F-zero" xfId="477"/>
    <cellStyle name="_Copy of Copy of Cat . v38 . CAR FINAL (West OM, DBNGP, MGH, TGP, AGN 74%)4 . Mar28_AR_FY14 Q2 Forecast" xfId="5421"/>
    <cellStyle name="_Copy of Copy of Cat . v38 . CAR FINAL (West OM, DBNGP, MGH, TGP, AGN 74%)4 . Mar28_AR_F-zero" xfId="478"/>
    <cellStyle name="_Copy of Copy of Cat . v38 . CAR FINAL (West OM, DBNGP, MGH, TGP, AGN 74%)4 . Mar28_AR_mParentStatCashflow" xfId="479"/>
    <cellStyle name="_Copy of Copy of Cat . v38 . CAR FINAL (West OM, DBNGP, MGH, TGP, AGN 74%)4 . Mar28_AR_mParentStatCashflow_F-zero" xfId="480"/>
    <cellStyle name="_Copy of Copy of Cat . v38 . CAR FINAL (West OM, DBNGP, MGH, TGP, AGN 74%)4 . Mar28_AR_rGroupBS (Corp)" xfId="481"/>
    <cellStyle name="_Copy of Copy of Cat . v38 . CAR FINAL (West OM, DBNGP, MGH, TGP, AGN 74%)4 . Mar28_AR_rGroupBS (Corp)_F-zero" xfId="482"/>
    <cellStyle name="_Copy of Copy of Cat . v38 . CAR FINAL (West OM, DBNGP, MGH, TGP, AGN 74%)4 . Mar28_AR_rGroupCashflowSummary (819)" xfId="483"/>
    <cellStyle name="_Copy of Copy of Cat . v38 . CAR FINAL (West OM, DBNGP, MGH, TGP, AGN 74%)4 . Mar28_AR_rGroupCashflowSummary (819)_F-zero" xfId="484"/>
    <cellStyle name="_Copy of Copy of Cat . v38 . CAR FINAL (West OM, DBNGP, MGH, TGP, AGN 74%)4 . Mar28_AR_rGroupCashflowSummary (Corp)" xfId="485"/>
    <cellStyle name="_Copy of Copy of Cat . v38 . CAR FINAL (West OM, DBNGP, MGH, TGP, AGN 74%)4 . Mar28_AR_rGroupCashflowSummary (Corp)_F-zero" xfId="486"/>
    <cellStyle name="_Copy of Copy of Cat . v38 . CAR FINAL (West OM, DBNGP, MGH, TGP, AGN 74%)4 . Mar28_AR_rGroupFinancials" xfId="487"/>
    <cellStyle name="_Copy of Copy of Cat . v38 . CAR FINAL (West OM, DBNGP, MGH, TGP, AGN 74%)4 . Mar28_AR_rGroupFinancials_F-zero" xfId="488"/>
    <cellStyle name="_Copy of Copy of Cat . v38 . CAR FINAL (West OM, DBNGP, MGH, TGP, AGN 74%)4 . Mar28_AR_rGroupP&amp;LSummary" xfId="489"/>
    <cellStyle name="_Copy of Copy of Cat . v38 . CAR FINAL (West OM, DBNGP, MGH, TGP, AGN 74%)4 . Mar28_AR_rGroupP&amp;LSummary (Corp Detail)" xfId="490"/>
    <cellStyle name="_Copy of Copy of Cat . v38 . CAR FINAL (West OM, DBNGP, MGH, TGP, AGN 74%)4 . Mar28_AR_rGroupP&amp;LSummary (Corp Detail)_F-zero" xfId="491"/>
    <cellStyle name="_Copy of Copy of Cat . v38 . CAR FINAL (West OM, DBNGP, MGH, TGP, AGN 74%)4 . Mar28_AR_rGroupP&amp;LSummary_F-zero" xfId="492"/>
    <cellStyle name="_Copy of Copy of Cat . v38 . CAR FINAL (West OM, DBNGP, MGH, TGP, AGN 74%)4 . Mar28_AR_rGroupStatCashflow" xfId="493"/>
    <cellStyle name="_Copy of Copy of Cat . v38 . CAR FINAL (West OM, DBNGP, MGH, TGP, AGN 74%)4 . Mar28_AR_rGroupStatCashflow_F-zero" xfId="494"/>
    <cellStyle name="_Copy of Copy of Cat . v38 . CAR FINAL (West OM, DBNGP, MGH, TGP, AGN 74%)4 . Mar28_AR_rPowercoConsol11" xfId="495"/>
    <cellStyle name="_Copy of Copy of Cat . v38 . CAR FINAL (West OM, DBNGP, MGH, TGP, AGN 74%)4 . Mar28_AR_rPowercoConsol11_F-zero" xfId="496"/>
    <cellStyle name="_Copy of Copy of Cat . v38 . CAR FINAL (West OM, DBNGP, MGH, TGP, AGN 74%)4 . Mar28_AR_rStatCashflow" xfId="497"/>
    <cellStyle name="_Copy of Copy of Cat . v38 . CAR FINAL (West OM, DBNGP, MGH, TGP, AGN 74%)4 . Mar28_AR_rStatCashflow_F-zero" xfId="498"/>
    <cellStyle name="_Copy of Copy of Cat . v38 . CAR FINAL (West OM, DBNGP, MGH, TGP, AGN 74%)4 . Mar28_AR_Sheet1" xfId="499"/>
    <cellStyle name="_Copy of Copy of Cat . v38 . CAR FINAL (West OM, DBNGP, MGH, TGP, AGN 74%)4 . Mar28_AR_Sheet1_F-zero" xfId="500"/>
    <cellStyle name="_Copy of Copy of Cat . v38 . CAR FINAL (West OM, DBNGP, MGH, TGP, AGN 74%)4 . Mar28_AR_Workings" xfId="501"/>
    <cellStyle name="_Copy of Copy of Cat . v38 . CAR FINAL (West OM, DBNGP, MGH, TGP, AGN 74%)4 . Mar28_AR_Workings_F-zero" xfId="502"/>
    <cellStyle name="_Currency" xfId="503"/>
    <cellStyle name="_Currency 2" xfId="504"/>
    <cellStyle name="_Currency_1084294_23" xfId="505"/>
    <cellStyle name="_Currency_1084294_23_F-zero" xfId="506"/>
    <cellStyle name="_Currency_979807_1" xfId="507"/>
    <cellStyle name="_Currency_Draft output pages" xfId="508"/>
    <cellStyle name="_Currency_Integrated Corporate Impact Model_Sent to Joe_30 July" xfId="509"/>
    <cellStyle name="_Currency_Mortlock Model (DRAFT) - 19 Feb 09 1439" xfId="510"/>
    <cellStyle name="_Currency_Mortlock Model (DRAFT) - 19 Feb 09 1439_F-zero" xfId="511"/>
    <cellStyle name="_CurrencySpace" xfId="512"/>
    <cellStyle name="_CurrencySpace 2" xfId="513"/>
    <cellStyle name="_CurrencySpace_1084294_23" xfId="514"/>
    <cellStyle name="_CurrencySpace_979807_1" xfId="515"/>
    <cellStyle name="_CurrencySpace_Mortlock Model (DRAFT) - 19 Feb 09 1439" xfId="516"/>
    <cellStyle name="_DBCT&gt;Link" xfId="517"/>
    <cellStyle name="_DBCT&gt;Link_1" xfId="518"/>
    <cellStyle name="_DBCT&gt;Link_1 2" xfId="5422"/>
    <cellStyle name="_DBCT&gt;Link_1 2 2" xfId="5755"/>
    <cellStyle name="_DBCT&gt;Link_1 2 3" xfId="5797"/>
    <cellStyle name="_DBCT&gt;Link_2" xfId="519"/>
    <cellStyle name="_DBCT&gt;Link_2_F-zero" xfId="520"/>
    <cellStyle name="_DBCT&gt;Link_3" xfId="521"/>
    <cellStyle name="_DBCT&gt;Link_3 2" xfId="5423"/>
    <cellStyle name="_DBCT&gt;Link_3 2 2" xfId="5756"/>
    <cellStyle name="_DBCT&gt;Link_3 2 3" xfId="5790"/>
    <cellStyle name="_DBCT&gt;Link_3 3" xfId="5501"/>
    <cellStyle name="_DBCT&gt;Link_3 4" xfId="5719"/>
    <cellStyle name="_DBCT&gt;Link_4" xfId="522"/>
    <cellStyle name="_DBCT&gt;Link_4_F-zero" xfId="523"/>
    <cellStyle name="_DBCT&gt;Link_5" xfId="524"/>
    <cellStyle name="_DBCT&gt;Link_5 2" xfId="5424"/>
    <cellStyle name="_DBCT&gt;Link_6" xfId="525"/>
    <cellStyle name="_DBCT&gt;Link_6_F-zero" xfId="526"/>
    <cellStyle name="_DBCT&gt;Link_7" xfId="527"/>
    <cellStyle name="_DBCT&gt;Link_8" xfId="528"/>
    <cellStyle name="_DBCT&gt;Link_8_F-zero" xfId="529"/>
    <cellStyle name="_DBCT&gt;Link_9" xfId="530"/>
    <cellStyle name="_DBCT&gt;Link_9 2" xfId="5425"/>
    <cellStyle name="_DBCT&gt;Link_A" xfId="531"/>
    <cellStyle name="_DBCT&gt;Link_A 2" xfId="5426"/>
    <cellStyle name="_DBCT&gt;Link_A 2 2" xfId="5757"/>
    <cellStyle name="_DBCT&gt;Link_A 2 3" xfId="5798"/>
    <cellStyle name="_DISCLAIM (4)" xfId="532"/>
    <cellStyle name="_DISCLAIM (4)_F-zero" xfId="533"/>
    <cellStyle name="_ESCONDIDA_Copper_v2" xfId="534"/>
    <cellStyle name="_ESCONDIDA_Copper_v2_F-zero" xfId="535"/>
    <cellStyle name="_Euro" xfId="536"/>
    <cellStyle name="_Europort Stats 120808" xfId="537"/>
    <cellStyle name="_Europort Stats 120808_F-zero" xfId="538"/>
    <cellStyle name="_FinRepsConsol" xfId="539"/>
    <cellStyle name="_FinRepsConsol_F-zero" xfId="540"/>
    <cellStyle name="_FORECAST Rev_1" xfId="541"/>
    <cellStyle name="_FORECAST Rev_1 (3)" xfId="542"/>
    <cellStyle name="_FORECAST Rev_1 (3)_F-zero" xfId="543"/>
    <cellStyle name="_FORECAST Rev_1_F-zero" xfId="544"/>
    <cellStyle name="_x0002__x0002__F-zero" xfId="545"/>
    <cellStyle name="_x0013__F-zero" xfId="546"/>
    <cellStyle name="_GPL Financing v35_Audited_Post Hedge_Link" xfId="547"/>
    <cellStyle name="_GPL Financing v35_Audited_Post Hedge_Link_105 BIF June 2009 TEA v5" xfId="548"/>
    <cellStyle name="_GPL Financing v35_Audited_Post Hedge_Link_105 BIF June 2009 TEA v5_F-zero" xfId="549"/>
    <cellStyle name="_GPL Financing v35_Audited_Post Hedge_Link_145 PIE June 2009 TEAv2" xfId="550"/>
    <cellStyle name="_GPL Financing v35_Audited_Post Hedge_Link_145 PIE June 2009 TEAv2_F-zero" xfId="551"/>
    <cellStyle name="_GPL Financing v35_Audited_Post Hedge_Link_156 BBI US Investments June 2009 TEA v4" xfId="552"/>
    <cellStyle name="_GPL Financing v35_Audited_Post Hedge_Link_156 BBI US Investments June 2009 TEA v4_F-zero" xfId="553"/>
    <cellStyle name="_GPL Financing v35_Audited_Post Hedge_Link_Elimination Adj" xfId="554"/>
    <cellStyle name="_GPL Financing v35_Audited_Post Hedge_Link_Elimination Adj_F-zero" xfId="555"/>
    <cellStyle name="_GPL Financing v35_Audited_Post Hedge_Link_Elimination Journals (2)" xfId="556"/>
    <cellStyle name="_GPL Financing v35_Audited_Post Hedge_Link_Elimination Journals (2)_F-zero" xfId="557"/>
    <cellStyle name="_GPL Financing v35_Audited_Post Hedge_Link_F-zero" xfId="558"/>
    <cellStyle name="_GPL Financing v35_Audited_Post Hedge_Link_Tax Note consolidation - Masterv2" xfId="559"/>
    <cellStyle name="_GPL Financing v35_Audited_Post Hedge_Link_Tax Note consolidation - Masterv2_F-zero" xfId="560"/>
    <cellStyle name="_Happy Camper prodtons_-750A_$10_camp_c" xfId="561"/>
    <cellStyle name="_Happy Camper prodtons_-750A_$10_camp_c_F-zero" xfId="562"/>
    <cellStyle name="_Heading" xfId="563"/>
    <cellStyle name="_Heading_A3 GStyle Excel_Version 3" xfId="564"/>
    <cellStyle name="_Heading_A3 GStyle Excel_Version 3_1. AMP Capex Workings" xfId="5427"/>
    <cellStyle name="_Heading_A3 GStyle Excel_Version 3_FinRepsConsol" xfId="565"/>
    <cellStyle name="_Heading_A3 GStyle Excel_Version 3_FY14 Q2 Forecast" xfId="5428"/>
    <cellStyle name="_Heading_A3 GStyle Excel_Version 3_mParentStatCashflow" xfId="566"/>
    <cellStyle name="_Heading_A3 GStyle Excel_Version 3_rGroupBS (Corp)" xfId="567"/>
    <cellStyle name="_Heading_A3 GStyle Excel_Version 3_rGroupCashflowSummary (819)" xfId="568"/>
    <cellStyle name="_Heading_A3 GStyle Excel_Version 3_rGroupCashflowSummary (Corp)" xfId="569"/>
    <cellStyle name="_Heading_A3 GStyle Excel_Version 3_rGroupFinancials" xfId="570"/>
    <cellStyle name="_Heading_A3 GStyle Excel_Version 3_rGroupP&amp;LSummary" xfId="571"/>
    <cellStyle name="_Heading_A3 GStyle Excel_Version 3_rGroupP&amp;LSummary (Corp Detail)" xfId="572"/>
    <cellStyle name="_Heading_A3 GStyle Excel_Version 3_rGroupStatCashflow" xfId="573"/>
    <cellStyle name="_Heading_A3 GStyle Excel_Version 3_rPowercoConsol11" xfId="574"/>
    <cellStyle name="_Heading_A3 GStyle Excel_Version 3_rStatCashflow" xfId="575"/>
    <cellStyle name="_Heading_A3 GStyle Excel_Version 3_Sheet1" xfId="576"/>
    <cellStyle name="_Heading_A3 GStyle Excel_Version 3_Workings" xfId="577"/>
    <cellStyle name="_Highlight" xfId="578"/>
    <cellStyle name="_Interest Final Calculation" xfId="579"/>
    <cellStyle name="_Interest Final Calculation_F-zero" xfId="580"/>
    <cellStyle name="_Madrid Financial Model v9 Seacastle" xfId="581"/>
    <cellStyle name="_Madrid Financial Model v9 Seacastle_F-zero" xfId="582"/>
    <cellStyle name="_x0013__Master Template" xfId="583"/>
    <cellStyle name="_x0013__Master Template_F-zero" xfId="584"/>
    <cellStyle name="_Matrix of Options July07 (NW Mods)" xfId="585"/>
    <cellStyle name="_Matrix of Options July07 (NW Mods)_F-zero" xfId="586"/>
    <cellStyle name="_Matrix of options with summary - with sorting macro NW8.0 (2)" xfId="587"/>
    <cellStyle name="_Matrix of options with summary - with sorting macro NW8.0 (2)_F-zero" xfId="588"/>
    <cellStyle name="_Matrix of options with summary - with sorting macro NW9.0" xfId="589"/>
    <cellStyle name="_Matrix of options with summary - with sorting macro NW9.0_F-zero" xfId="590"/>
    <cellStyle name="_Matrix of options with summary NW7 0" xfId="591"/>
    <cellStyle name="_Matrix of options with summary NW7 0_F-zero" xfId="592"/>
    <cellStyle name="_Matrix of options with summary NW7.0" xfId="593"/>
    <cellStyle name="_Matrix of options with summary NW7.0(cases only)" xfId="594"/>
    <cellStyle name="_Matrix of options with summary NW7.0(cases only)_F-zero" xfId="595"/>
    <cellStyle name="_Matrix of options with summary NW7.0_F-zero" xfId="596"/>
    <cellStyle name="_Matrix of options with summary NW8.0 cases with list" xfId="597"/>
    <cellStyle name="_Matrix of options with summary NW8.0 cases with list_F-zero" xfId="598"/>
    <cellStyle name="_Matrix Sheet" xfId="599"/>
    <cellStyle name="_Matrix Sheet_F-zero" xfId="600"/>
    <cellStyle name="_Merlot_MBL Model_27 Apr 07" xfId="601"/>
    <cellStyle name="_Merlot_MBL Model_27 Apr 07_F-zero" xfId="602"/>
    <cellStyle name="_models" xfId="603"/>
    <cellStyle name="_models_F-zero" xfId="604"/>
    <cellStyle name="_models1" xfId="605"/>
    <cellStyle name="_models1_F-zero" xfId="606"/>
    <cellStyle name="_Mortlock Model (DRAFT) - 19 Feb 09 1439" xfId="607"/>
    <cellStyle name="_Mortlock Model (DRAFT) - 19 Feb 09 1439_F-zero" xfId="608"/>
    <cellStyle name="_Multiple" xfId="609"/>
    <cellStyle name="_Multiple 2" xfId="610"/>
    <cellStyle name="_Multiple_1084294_23" xfId="611"/>
    <cellStyle name="_Multiple_1084294_23_F-zero" xfId="612"/>
    <cellStyle name="_Multiple_979807_1" xfId="613"/>
    <cellStyle name="_Multiple_Mortlock Model (DRAFT) - 19 Feb 09 1439" xfId="614"/>
    <cellStyle name="_Multiple_Mortlock Model (DRAFT) - 19 Feb 09 1439_F-zero" xfId="615"/>
    <cellStyle name="_MultipleSpace" xfId="616"/>
    <cellStyle name="_MultipleSpace 2" xfId="617"/>
    <cellStyle name="_MultipleSpace_1084294_23" xfId="618"/>
    <cellStyle name="_MultipleSpace_1084294_23_F-zero" xfId="619"/>
    <cellStyle name="_MultipleSpace_979807_1" xfId="620"/>
    <cellStyle name="_MultipleSpace_Mortlock Model (DRAFT) - 19 Feb 09 1439" xfId="621"/>
    <cellStyle name="_MultipleSpace_Mortlock Model (DRAFT) - 19 Feb 09 1439_F-zero" xfId="622"/>
    <cellStyle name="_Myria 6-30-08 Workbook Final - SJ" xfId="623"/>
    <cellStyle name="_Myria 6-30-08 Workbook Final - SJ_F-zero" xfId="624"/>
    <cellStyle name="_myria budget 5feb08 wc (4)" xfId="625"/>
    <cellStyle name="_myria budget 5feb08 wc (4)_F-zero" xfId="626"/>
    <cellStyle name="_NPM LOM Capex Assumptions" xfId="627"/>
    <cellStyle name="_NPM LOM Capex Assumptions_F-zero" xfId="628"/>
    <cellStyle name="_Overview - Template" xfId="629"/>
    <cellStyle name="_Overview - Template (2)" xfId="630"/>
    <cellStyle name="_Overview - Template (2)_F-zero" xfId="631"/>
    <cellStyle name="_Overview - Template_F-zero" xfId="632"/>
    <cellStyle name="_Percent" xfId="633"/>
    <cellStyle name="_Percent 2" xfId="634"/>
    <cellStyle name="_Percent_1269486_1" xfId="635"/>
    <cellStyle name="_Percent_DBCT&gt;Link" xfId="636"/>
    <cellStyle name="_PercentSpace" xfId="637"/>
    <cellStyle name="_PercentSpace_F-zero" xfId="638"/>
    <cellStyle name="_Project Proceeds v06" xfId="639"/>
    <cellStyle name="_Project Proceeds v06_105 BIF June 2009 TEA v5" xfId="640"/>
    <cellStyle name="_Project Proceeds v06_145 PIE June 2009 TEAv2" xfId="641"/>
    <cellStyle name="_Project Proceeds v06_156 BBI US Investments June 2009 TEA v4" xfId="642"/>
    <cellStyle name="_Project Proceeds v06_Elimination Adj" xfId="643"/>
    <cellStyle name="_Project Proceeds v06_Elimination Journals (2)" xfId="644"/>
    <cellStyle name="_Project Proceeds v06_Tax Note consolidation - Masterv2" xfId="645"/>
    <cellStyle name="_Robert Aluminium (draft - MBL) 5 July 2007 (2)" xfId="646"/>
    <cellStyle name="_Robert Aluminium (draft - MBL) 5 July 2007 (2)_F-zero" xfId="647"/>
    <cellStyle name="_Robert Aluminium DCF Model (WORKING DRAFT - MBL) 13 July 2007" xfId="648"/>
    <cellStyle name="_Robert Aluminium DCF Model (WORKING DRAFT - MBL) 13 July 2007_F-zero" xfId="649"/>
    <cellStyle name="_Robert nickel input" xfId="650"/>
    <cellStyle name="_Robert nickel input_F-zero" xfId="651"/>
    <cellStyle name="_Robert_Northparkes_MaC v4" xfId="652"/>
    <cellStyle name="_Robert_Northparkes_MaC v4_F-zero" xfId="653"/>
    <cellStyle name="_RT Data Extraction Antamina 17 Nov 07 V8 V1" xfId="654"/>
    <cellStyle name="_RT Data Extraction Antamina 17 Nov 07 V8 V1_F-zero" xfId="655"/>
    <cellStyle name="_RT Data Extraction Antamina 19 Nov 07 V8 V2" xfId="656"/>
    <cellStyle name="_RT Data Extraction Antamina 19 Nov 07 V8 V2_F-zero" xfId="657"/>
    <cellStyle name="_RT Data Extraction Antamina 20 Nov 07 V8 V3" xfId="658"/>
    <cellStyle name="_RT Data Extraction Antamina 20 Nov 07 V8 V3_F-zero" xfId="659"/>
    <cellStyle name="_RT Data Extraction Escondida 11 Nov 07 V8" xfId="660"/>
    <cellStyle name="_RT Data Extraction Escondida 11 Nov 07 V8_F-zero" xfId="661"/>
    <cellStyle name="_RT Data Extraction Escondida Resource Case 12 Nov 07 V8" xfId="662"/>
    <cellStyle name="_RT Data Extraction Escondida Resource Case 12 Nov 07 V8_F-zero" xfId="663"/>
    <cellStyle name="_RT Data Extraction KUC 10 Nov 07 V8 (2)" xfId="664"/>
    <cellStyle name="_RT Data Extraction KUC 10 Nov 07 V8 (2)_F-zero" xfId="665"/>
    <cellStyle name="_RT Data Extraction La Granja 12 Nov 07 V8" xfId="666"/>
    <cellStyle name="_RT Data Extraction La Granja 12 Nov 07 V8_F-zero" xfId="667"/>
    <cellStyle name="_RT Data Extraction La Granja 14 Nov 07 V8" xfId="668"/>
    <cellStyle name="_RT Data Extraction La Granja 14 Nov 07 V8_F-zero" xfId="669"/>
    <cellStyle name="_RT Data Extraction La Granja 15 Nov 07 V8 V2" xfId="670"/>
    <cellStyle name="_RT Data Extraction La Granja 15 Nov 07 V8 V2 (2)" xfId="671"/>
    <cellStyle name="_RT Data Extraction La Granja 15 Nov 07 V8 V2 (2)_F-zero" xfId="672"/>
    <cellStyle name="_RT Data Extraction La Granja 15 Nov 07 V8 V2_F-zero" xfId="673"/>
    <cellStyle name="_RT Data Extraction Oyu Tolgoi 11 Nov 07 V8" xfId="674"/>
    <cellStyle name="_RT Data Extraction Oyu Tolgoi 11 Nov 07 V8_F-zero" xfId="675"/>
    <cellStyle name="_RT Data Extraction PMC Nov 13 V8 V2" xfId="676"/>
    <cellStyle name="_RT Data Extraction PMC Nov 13 V8 V2_F-zero" xfId="677"/>
    <cellStyle name="_Rubattino_080430_bnb" xfId="678"/>
    <cellStyle name="_Rubattino_080430_bnb_F-zero" xfId="679"/>
    <cellStyle name="_Seacastle - Seaking model - v18" xfId="680"/>
    <cellStyle name="_Seacastle model (E&amp;Yresponse)(FINAL)" xfId="681"/>
    <cellStyle name="_shellfish equity 26feb06_Link" xfId="682"/>
    <cellStyle name="_shellfish equity 26feb06_Link_1" xfId="683"/>
    <cellStyle name="_shellfish equity 26feb06_Link_1 month cash flow template" xfId="684"/>
    <cellStyle name="_shellfish equity 26feb06_Link_1 month cash flow template_F-zero" xfId="685"/>
    <cellStyle name="_shellfish equity 26feb06_Link_1. AMP Capex Workings" xfId="5429"/>
    <cellStyle name="_shellfish equity 26feb06_Link_1_F-zero" xfId="686"/>
    <cellStyle name="_shellfish equity 26feb06_Link_100416 2010 Transmission General Ledger Balance" xfId="687"/>
    <cellStyle name="_shellfish equity 26feb06_Link_100416 2010 Transmission General Ledger Balance_F-zero" xfId="688"/>
    <cellStyle name="_shellfish equity 26feb06_Link_105 BIF June 2009 TEA v5" xfId="689"/>
    <cellStyle name="_shellfish equity 26feb06_Link_105 BIF June 2009 TEA v5_F-zero" xfId="690"/>
    <cellStyle name="_shellfish equity 26feb06_Link_145 PIE June 2009 TEAv2" xfId="691"/>
    <cellStyle name="_shellfish equity 26feb06_Link_145 PIE June 2009 TEAv2_F-zero" xfId="692"/>
    <cellStyle name="_shellfish equity 26feb06_Link_156 BBI US Investments June 2009 TEA v4" xfId="693"/>
    <cellStyle name="_shellfish equity 26feb06_Link_156 BBI US Investments June 2009 TEA v4_F-zero" xfId="694"/>
    <cellStyle name="_shellfish equity 26feb06_Link_AETD Quarter forecast template" xfId="695"/>
    <cellStyle name="_shellfish equity 26feb06_Link_AETD Quarter forecast template_F-zero" xfId="696"/>
    <cellStyle name="_shellfish equity 26feb06_Link_AMP" xfId="697"/>
    <cellStyle name="_shellfish equity 26feb06_Link_AMP_AMP" xfId="698"/>
    <cellStyle name="_shellfish equity 26feb06_Link_AMP_AMP_F-zero" xfId="699"/>
    <cellStyle name="_shellfish equity 26feb06_Link_AMP_Debt" xfId="700"/>
    <cellStyle name="_shellfish equity 26feb06_Link_AMP_Debt_F-zero" xfId="701"/>
    <cellStyle name="_shellfish equity 26feb06_Link_AMP_F-zero" xfId="702"/>
    <cellStyle name="_shellfish equity 26feb06_Link_Assumptions book" xfId="703"/>
    <cellStyle name="_shellfish equity 26feb06_Link_Assumptions book_AMP" xfId="704"/>
    <cellStyle name="_shellfish equity 26feb06_Link_Assumptions book_AMP_F-zero" xfId="705"/>
    <cellStyle name="_shellfish equity 26feb06_Link_Assumptions book_Assumptions book" xfId="706"/>
    <cellStyle name="_shellfish equity 26feb06_Link_Assumptions book_Assumptions book_F-zero" xfId="707"/>
    <cellStyle name="_shellfish equity 26feb06_Link_Assumptions book_Debt" xfId="708"/>
    <cellStyle name="_shellfish equity 26feb06_Link_Assumptions book_Debt_F-zero" xfId="709"/>
    <cellStyle name="_shellfish equity 26feb06_Link_Assumptions book_F-zero" xfId="710"/>
    <cellStyle name="_shellfish equity 26feb06_Link_Audit tab" xfId="711"/>
    <cellStyle name="_shellfish equity 26feb06_Link_Audit tab 2" xfId="712"/>
    <cellStyle name="_shellfish equity 26feb06_Link_Audit tab 2_F-zero" xfId="713"/>
    <cellStyle name="_shellfish equity 26feb06_Link_Audit tab_F-zero" xfId="714"/>
    <cellStyle name="_shellfish equity 26feb06_Link_BBI PAG (TGN) Subsidiary Reporting Template to 260209 (2) (2)" xfId="715"/>
    <cellStyle name="_shellfish equity 26feb06_Link_BBI PAG (TGN) Subsidiary Reporting Template to 260209 (2) (2)_F-zero" xfId="716"/>
    <cellStyle name="_shellfish equity 26feb06_Link_BBI PAG (TGN) Subsidiary Reporting Template to 270209 to 300609 (050809)" xfId="717"/>
    <cellStyle name="_shellfish equity 26feb06_Link_BBI PAG (TGN) Subsidiary Reporting Template to 270209 to 300609 (050809)_F-zero" xfId="718"/>
    <cellStyle name="_shellfish equity 26feb06_Link_BBI PAG (TGN) Subsidiary Reporting Template to 270209 to 300609 FINAL" xfId="719"/>
    <cellStyle name="_shellfish equity 26feb06_Link_BBI PAG (TGN) Subsidiary Reporting Template to 270209 to 300609 FINAL_F-zero" xfId="720"/>
    <cellStyle name="_shellfish equity 26feb06_Link_BBI SPAIN  PORT HOLDINGS Reporting Template 30 June 2009 - v3" xfId="721"/>
    <cellStyle name="_shellfish equity 26feb06_Link_BBI SPAIN  PORT HOLDINGS Reporting Template 30 June 2009 - v3_F-zero" xfId="722"/>
    <cellStyle name="_shellfish equity 26feb06_Link_BBI US Holdings Subsidiary Reporting Template 30 June 2009 - v 3" xfId="723"/>
    <cellStyle name="_shellfish equity 26feb06_Link_BBI US Holdings Subsidiary Reporting Template 30 June 2009 - v 3_F-zero" xfId="724"/>
    <cellStyle name="_shellfish equity 26feb06_Link_BBIFUK Subsidiary Reporting Template 30 June 2009 version 2" xfId="725"/>
    <cellStyle name="_shellfish equity 26feb06_Link_BBIFUK Subsidiary Reporting Template 30 June 2009 version 2_F-zero" xfId="726"/>
    <cellStyle name="_shellfish equity 26feb06_Link_BBINNZ Subsidiary Reporting Template 30 June 2009 v3 FINAL" xfId="727"/>
    <cellStyle name="_shellfish equity 26feb06_Link_BBINNZ Subsidiary Reporting Template 30 June 2009 v3 FINAL_F-zero" xfId="728"/>
    <cellStyle name="_shellfish equity 26feb06_Link_BBIPAL Subsidiary Reporting Template 30 June 2009 (280609) version 2" xfId="729"/>
    <cellStyle name="_shellfish equity 26feb06_Link_BBIPAL Subsidiary Reporting Template 30 June 2009 (280609) version 2_F-zero" xfId="730"/>
    <cellStyle name="_shellfish equity 26feb06_Link_Book1" xfId="731"/>
    <cellStyle name="_shellfish equity 26feb06_Link_Book1_F-zero" xfId="732"/>
    <cellStyle name="_shellfish equity 26feb06_Link_Book1_Q2-10 Forecast - Corporate Eliminations" xfId="733"/>
    <cellStyle name="_shellfish equity 26feb06_Link_Book1_Q2-10 Forecast - Corporate Eliminations_F-zero" xfId="734"/>
    <cellStyle name="_shellfish equity 26feb06_Link_Book1_RP#2 - Preliminary Reporting - Q2-10 MASTER" xfId="735"/>
    <cellStyle name="_shellfish equity 26feb06_Link_Book1_RP#2 - Preliminary Reporting - Q2-10 MASTER_F-zero" xfId="736"/>
    <cellStyle name="_shellfish equity 26feb06_Link_Budget Report Jan 10 FINAL" xfId="737"/>
    <cellStyle name="_shellfish equity 26feb06_Link_Budget Report Jan 10 FINAL_F-zero" xfId="738"/>
    <cellStyle name="_shellfish equity 26feb06_Link_Budget Report Jan 10 FINAL_Q2-10 Forecast - Corporate Eliminations" xfId="739"/>
    <cellStyle name="_shellfish equity 26feb06_Link_Budget Report Jan 10 FINAL_Q2-10 Forecast - Corporate Eliminations_F-zero" xfId="740"/>
    <cellStyle name="_shellfish equity 26feb06_Link_Budget Report Jan 10 FINAL_RP#2 - Preliminary Reporting - Q2-10 MASTER" xfId="741"/>
    <cellStyle name="_shellfish equity 26feb06_Link_Budget Report Jan 10 FINAL_RP#2 - Preliminary Reporting - Q2-10 MASTER_F-zero" xfId="742"/>
    <cellStyle name="_shellfish equity 26feb06_Link_CORP IS" xfId="743"/>
    <cellStyle name="_shellfish equity 26feb06_Link_CORP IS_F-zero" xfId="744"/>
    <cellStyle name="_shellfish equity 26feb06_Link_CSC Quarter forecast template" xfId="745"/>
    <cellStyle name="_shellfish equity 26feb06_Link_CSC Quarter forecast template_F-zero" xfId="746"/>
    <cellStyle name="_shellfish equity 26feb06_Link_DBCT - Tax Journals YE 30 June 2009" xfId="747"/>
    <cellStyle name="_shellfish equity 26feb06_Link_DBCT - Tax Journals YE 30 June 2009_F-zero" xfId="748"/>
    <cellStyle name="_shellfish equity 26feb06_Link_DBCT Budget workings 2009 - 10 V1" xfId="749"/>
    <cellStyle name="_shellfish equity 26feb06_Link_DBCT Budget workings 2009 - 10 V1_F-zero" xfId="750"/>
    <cellStyle name="_shellfish equity 26feb06_Link_DBCT Budget workings 2009 - 10 V1_Q2-10 Forecast - Corporate Eliminations" xfId="751"/>
    <cellStyle name="_shellfish equity 26feb06_Link_DBCT Budget workings 2009 - 10 V1_Q2-10 Forecast - Corporate Eliminations_F-zero" xfId="752"/>
    <cellStyle name="_shellfish equity 26feb06_Link_DBCT Budget workings 2009 - 10 V1_RP#2 - Preliminary Reporting - Q2-10 MASTER" xfId="753"/>
    <cellStyle name="_shellfish equity 26feb06_Link_DBCT Budget workings 2009 - 10 V1_RP#2 - Preliminary Reporting - Q2-10 MASTER_F-zero" xfId="754"/>
    <cellStyle name="_shellfish equity 26feb06_Link_DBCT PPE &amp; Intangibles (adj for IFRIC12)" xfId="755"/>
    <cellStyle name="_shellfish equity 26feb06_Link_DBCT PPE &amp; Intangibles (adj for IFRIC12)_F-zero" xfId="756"/>
    <cellStyle name="_shellfish equity 26feb06_Link_DBCT Subsidiary Reporting Template 30 June 2009 V10 FINAL" xfId="757"/>
    <cellStyle name="_shellfish equity 26feb06_Link_DBCT Subsidiary Reporting Template 30 June 2009 V10 FINAL AUDITED" xfId="758"/>
    <cellStyle name="_shellfish equity 26feb06_Link_DBCT Subsidiary Reporting Template 30 June 2009 V10 FINAL AUDITED_F-zero" xfId="759"/>
    <cellStyle name="_shellfish equity 26feb06_Link_DBCT Subsidiary Reporting Template 30 June 2009 V10 FINAL_F-zero" xfId="760"/>
    <cellStyle name="_shellfish equity 26feb06_Link_FinRepsConsol" xfId="761"/>
    <cellStyle name="_shellfish equity 26feb06_Link_FinRepsConsol_F-zero" xfId="762"/>
    <cellStyle name="_shellfish equity 26feb06_Link_Fixed Asset values sources+ Int -Update to 26 02 09 (2)" xfId="763"/>
    <cellStyle name="_shellfish equity 26feb06_Link_Fixed Asset values sources+ Int -Update to 26 02 09 (2)_F-zero" xfId="764"/>
    <cellStyle name="_shellfish equity 26feb06_Link_Forecast - Q2-10 - MASTERv5 - Gross for Each Asset" xfId="765"/>
    <cellStyle name="_shellfish equity 26feb06_Link_Forecast - Q2-10 - MASTERv5 - Gross for Each Asset_F-zero" xfId="766"/>
    <cellStyle name="_shellfish equity 26feb06_Link_Forecast FY10- Final" xfId="767"/>
    <cellStyle name="_shellfish equity 26feb06_Link_Forecast FY10- Final_F-zero" xfId="768"/>
    <cellStyle name="_shellfish equity 26feb06_Link_Forecast Template - Q2-10 - MASTERv5" xfId="769"/>
    <cellStyle name="_shellfish equity 26feb06_Link_Forecast Template - Q2-10 - MASTERv5_F-zero" xfId="770"/>
    <cellStyle name="_shellfish equity 26feb06_Link_FY14 Q2 Forecast" xfId="5430"/>
    <cellStyle name="_shellfish equity 26feb06_Link_F-zero" xfId="771"/>
    <cellStyle name="_shellfish equity 26feb06_Link_GL Journal Templates" xfId="772"/>
    <cellStyle name="_shellfish equity 26feb06_Link_GL Journal Templates_F-zero" xfId="773"/>
    <cellStyle name="_shellfish equity 26feb06_Link_IEG Quarter forecast template" xfId="774"/>
    <cellStyle name="_shellfish equity 26feb06_Link_IEG Quarter forecast template_F-zero" xfId="775"/>
    <cellStyle name="_shellfish equity 26feb06_Link_IEG Reporting Template - 1 mth to Dec 2009 8 1 10 (2)" xfId="776"/>
    <cellStyle name="_shellfish equity 26feb06_Link_IEG Reporting Template - 1 mth to Dec 2009 8 1 10 (2)_F-zero" xfId="777"/>
    <cellStyle name="_shellfish equity 26feb06_Link_IEG Subsidiary Reporting Template 30 June 2009-final (9)" xfId="778"/>
    <cellStyle name="_shellfish equity 26feb06_Link_IEG Subsidiary Reporting Template 30 June 2009-final (9)_F-zero" xfId="779"/>
    <cellStyle name="_shellfish equity 26feb06_Link_InputSheet (2)" xfId="780"/>
    <cellStyle name="_shellfish equity 26feb06_Link_InputSheet (2)_Accounts Gas" xfId="781"/>
    <cellStyle name="_shellfish equity 26feb06_Link_InputSheet (2)_Accounts Gas_F-zero" xfId="782"/>
    <cellStyle name="_shellfish equity 26feb06_Link_InputSheet (2)_F-zero" xfId="783"/>
    <cellStyle name="_shellfish equity 26feb06_Link_Journal" xfId="784"/>
    <cellStyle name="_shellfish equity 26feb06_Link_Journal 2" xfId="785"/>
    <cellStyle name="_shellfish equity 26feb06_Link_Journal 2_F-zero" xfId="786"/>
    <cellStyle name="_shellfish equity 26feb06_Link_Journal_AMP" xfId="787"/>
    <cellStyle name="_shellfish equity 26feb06_Link_Journal_AMP_AMP" xfId="788"/>
    <cellStyle name="_shellfish equity 26feb06_Link_Journal_AMP_AMP_F-zero" xfId="789"/>
    <cellStyle name="_shellfish equity 26feb06_Link_Journal_AMP_Debt" xfId="790"/>
    <cellStyle name="_shellfish equity 26feb06_Link_Journal_AMP_Debt_F-zero" xfId="791"/>
    <cellStyle name="_shellfish equity 26feb06_Link_Journal_AMP_F-zero" xfId="792"/>
    <cellStyle name="_shellfish equity 26feb06_Link_Journal_F-zero" xfId="793"/>
    <cellStyle name="_shellfish equity 26feb06_Link_Journal_Model" xfId="794"/>
    <cellStyle name="_shellfish equity 26feb06_Link_Journal_Model_F-zero" xfId="795"/>
    <cellStyle name="_shellfish equity 26feb06_Link_Journal_Treasury Month End 31-01-11" xfId="796"/>
    <cellStyle name="_shellfish equity 26feb06_Link_Journal_Treasury Month End 31-01-11_F-zero" xfId="797"/>
    <cellStyle name="_shellfish equity 26feb06_Link_Lead Schedule 30-06-2010" xfId="798"/>
    <cellStyle name="_shellfish equity 26feb06_Link_Lead Schedule 30-06-2010_F-zero" xfId="799"/>
    <cellStyle name="_shellfish equity 26feb06_Link_Madrid Financial Model v9 Seacastle" xfId="800"/>
    <cellStyle name="_shellfish equity 26feb06_Link_Madrid Financial Model v9 Seacastle_F-zero" xfId="801"/>
    <cellStyle name="_shellfish equity 26feb06_Link_Master Asset IS_BS summary Mar Qtr 10 (version 1)" xfId="802"/>
    <cellStyle name="_shellfish equity 26feb06_Link_Master Asset IS_BS summary Mar Qtr 10 (version 1)_F-zero" xfId="803"/>
    <cellStyle name="_shellfish equity 26feb06_Link_Model" xfId="804"/>
    <cellStyle name="_shellfish equity 26feb06_Link_Model_F-zero" xfId="805"/>
    <cellStyle name="_shellfish equity 26feb06_Link_mParentStatCashflow" xfId="806"/>
    <cellStyle name="_shellfish equity 26feb06_Link_mParentStatCashflow 2" xfId="807"/>
    <cellStyle name="_shellfish equity 26feb06_Link_mParentStatCashflow 2_F-zero" xfId="808"/>
    <cellStyle name="_shellfish equity 26feb06_Link_mParentStatCashflow_F-zero" xfId="809"/>
    <cellStyle name="_shellfish equity 26feb06_Link_Myria Quarter forecast template" xfId="810"/>
    <cellStyle name="_shellfish equity 26feb06_Link_Myria Quarter forecast template_F-zero" xfId="811"/>
    <cellStyle name="_shellfish equity 26feb06_Link_Myria Reporting Template 31 December 2009 29 Jan" xfId="812"/>
    <cellStyle name="_shellfish equity 26feb06_Link_Myria Reporting Template 31 December 2009 29 Jan_F-zero" xfId="813"/>
    <cellStyle name="_shellfish equity 26feb06_Link_PDP Subsidiary Reporting Template 30 June 2009 reported 4 August" xfId="814"/>
    <cellStyle name="_shellfish equity 26feb06_Link_PDP Subsidiary Reporting Template 30 June 2009 reported 4 August_F-zero" xfId="815"/>
    <cellStyle name="_shellfish equity 26feb06_Link_PNZH Quarter forecast template Mar Qtr" xfId="816"/>
    <cellStyle name="_shellfish equity 26feb06_Link_PNZH Quarter forecast template Mar Qtr_F-zero" xfId="817"/>
    <cellStyle name="_shellfish equity 26feb06_Link_Quarter forecast template - DBCT V2 (2)" xfId="818"/>
    <cellStyle name="_shellfish equity 26feb06_Link_Quarter forecast template - DBCT V2 (2)_F-zero" xfId="819"/>
    <cellStyle name="_shellfish equity 26feb06_Link_Quarter forecast template (3)" xfId="820"/>
    <cellStyle name="_shellfish equity 26feb06_Link_Quarter forecast template (3)_F-zero" xfId="821"/>
    <cellStyle name="_shellfish equity 26feb06_Link_Reconcilations DBCT Dec 09 YTD" xfId="822"/>
    <cellStyle name="_shellfish equity 26feb06_Link_Reconcilations DBCT Dec 09 YTD_F-zero" xfId="823"/>
    <cellStyle name="_shellfish equity 26feb06_Link_Reconcilations DBCT Nov 09 YTD" xfId="824"/>
    <cellStyle name="_shellfish equity 26feb06_Link_Reconcilations DBCT Nov 09 YTD_F-zero" xfId="825"/>
    <cellStyle name="_shellfish equity 26feb06_Link_rGroupBS (Corp)" xfId="826"/>
    <cellStyle name="_shellfish equity 26feb06_Link_rGroupBS (Corp)_F-zero" xfId="827"/>
    <cellStyle name="_shellfish equity 26feb06_Link_rGroupCashflowSummary (819)" xfId="828"/>
    <cellStyle name="_shellfish equity 26feb06_Link_rGroupCashflowSummary (819)_F-zero" xfId="829"/>
    <cellStyle name="_shellfish equity 26feb06_Link_rGroupCashflowSummary (Corp)" xfId="830"/>
    <cellStyle name="_shellfish equity 26feb06_Link_rGroupCashflowSummary (Corp)_F-zero" xfId="831"/>
    <cellStyle name="_shellfish equity 26feb06_Link_rGroupFinancials" xfId="832"/>
    <cellStyle name="_shellfish equity 26feb06_Link_rGroupFinancials 2" xfId="833"/>
    <cellStyle name="_shellfish equity 26feb06_Link_rGroupFinancials 2_F-zero" xfId="834"/>
    <cellStyle name="_shellfish equity 26feb06_Link_rGroupFinancials_1" xfId="835"/>
    <cellStyle name="_shellfish equity 26feb06_Link_rGroupFinancials_1 2" xfId="836"/>
    <cellStyle name="_shellfish equity 26feb06_Link_rGroupFinancials_1 2_F-zero" xfId="837"/>
    <cellStyle name="_shellfish equity 26feb06_Link_rGroupFinancials_1_F-zero" xfId="838"/>
    <cellStyle name="_shellfish equity 26feb06_Link_rGroupFinancials_FinRepsConsol" xfId="839"/>
    <cellStyle name="_shellfish equity 26feb06_Link_rGroupFinancials_FinRepsConsol 2" xfId="840"/>
    <cellStyle name="_shellfish equity 26feb06_Link_rGroupFinancials_FinRepsConsol 2_F-zero" xfId="841"/>
    <cellStyle name="_shellfish equity 26feb06_Link_rGroupFinancials_FinRepsConsol vEMT " xfId="842"/>
    <cellStyle name="_shellfish equity 26feb06_Link_rGroupFinancials_FinRepsConsol vEMT _F-zero" xfId="843"/>
    <cellStyle name="_shellfish equity 26feb06_Link_rGroupFinancials_FinRepsConsol_F-zero" xfId="844"/>
    <cellStyle name="_shellfish equity 26feb06_Link_rGroupFinancials_F-zero" xfId="845"/>
    <cellStyle name="_shellfish equity 26feb06_Link_rGroupFinancials_mGroupStatCashflow" xfId="846"/>
    <cellStyle name="_shellfish equity 26feb06_Link_rGroupFinancials_mGroupStatCashflow 2" xfId="847"/>
    <cellStyle name="_shellfish equity 26feb06_Link_rGroupFinancials_mGroupStatCashflow 2_F-zero" xfId="848"/>
    <cellStyle name="_shellfish equity 26feb06_Link_rGroupFinancials_mGroupStatCashflow_F-zero" xfId="849"/>
    <cellStyle name="_shellfish equity 26feb06_Link_rGroupFinancials_rGroupBS" xfId="850"/>
    <cellStyle name="_shellfish equity 26feb06_Link_rGroupFinancials_rGroupBS (Corp)" xfId="851"/>
    <cellStyle name="_shellfish equity 26feb06_Link_rGroupFinancials_rGroupBS (Corp)_F-zero" xfId="852"/>
    <cellStyle name="_shellfish equity 26feb06_Link_rGroupFinancials_rGroupBS_F-zero" xfId="853"/>
    <cellStyle name="_shellfish equity 26feb06_Link_rGroupFinancials_rGroupBudget" xfId="854"/>
    <cellStyle name="_shellfish equity 26feb06_Link_rGroupFinancials_rGroupBudget_F-zero" xfId="855"/>
    <cellStyle name="_shellfish equity 26feb06_Link_rGroupFinancials_rGroupCashflowSummary" xfId="856"/>
    <cellStyle name="_shellfish equity 26feb06_Link_rGroupFinancials_rGroupCashflowSummary_F-zero" xfId="857"/>
    <cellStyle name="_shellfish equity 26feb06_Link_rGroupFinancials_rPNZHLConsol11" xfId="858"/>
    <cellStyle name="_shellfish equity 26feb06_Link_rGroupFinancials_rPNZHLConsol11 2" xfId="859"/>
    <cellStyle name="_shellfish equity 26feb06_Link_rGroupFinancials_rPNZHLConsol11 2_F-zero" xfId="860"/>
    <cellStyle name="_shellfish equity 26feb06_Link_rGroupFinancials_rPNZHLConsol11_F-zero" xfId="861"/>
    <cellStyle name="_shellfish equity 26feb06_Link_rGroupFinancials_rPowercoAnalysis" xfId="862"/>
    <cellStyle name="_shellfish equity 26feb06_Link_rGroupFinancials_rPowercoAnalysis (2)" xfId="863"/>
    <cellStyle name="_shellfish equity 26feb06_Link_rGroupFinancials_rPowercoAnalysis (2)_F-zero" xfId="864"/>
    <cellStyle name="_shellfish equity 26feb06_Link_rGroupFinancials_rPowercoAnalysis_F-zero" xfId="865"/>
    <cellStyle name="_shellfish equity 26feb06_Link_rGroupFinancials_rPowercoConsol11" xfId="866"/>
    <cellStyle name="_shellfish equity 26feb06_Link_rGroupFinancials_rPowercoConsol11 2" xfId="867"/>
    <cellStyle name="_shellfish equity 26feb06_Link_rGroupFinancials_rPowercoConsol11 2_F-zero" xfId="868"/>
    <cellStyle name="_shellfish equity 26feb06_Link_rGroupFinancials_rPowercoConsol11_F-zero" xfId="869"/>
    <cellStyle name="_shellfish equity 26feb06_Link_rGroupP&amp;LSummary" xfId="870"/>
    <cellStyle name="_shellfish equity 26feb06_Link_rGroupP&amp;LSummary (Corp Detail)" xfId="871"/>
    <cellStyle name="_shellfish equity 26feb06_Link_rGroupP&amp;LSummary (Corp Detail)_F-zero" xfId="872"/>
    <cellStyle name="_shellfish equity 26feb06_Link_rGroupP&amp;LSummary_F-zero" xfId="873"/>
    <cellStyle name="_shellfish equity 26feb06_Link_rGroupStatCashflow" xfId="874"/>
    <cellStyle name="_shellfish equity 26feb06_Link_rGroupStatCashflow 2" xfId="875"/>
    <cellStyle name="_shellfish equity 26feb06_Link_rGroupStatCashflow 2_F-zero" xfId="876"/>
    <cellStyle name="_shellfish equity 26feb06_Link_rGroupStatCashflow_F-zero" xfId="877"/>
    <cellStyle name="_shellfish equity 26feb06_Link_Rostock Subsidiary Reporting Template 30 June 2009- (PPA version) version 3" xfId="878"/>
    <cellStyle name="_shellfish equity 26feb06_Link_Rostock Subsidiary Reporting Template 30 June 2009- (PPA version) version 3_F-zero" xfId="879"/>
    <cellStyle name="_shellfish equity 26feb06_Link_RP #3 - Financial Reporting - Q2-10 MASTER" xfId="880"/>
    <cellStyle name="_shellfish equity 26feb06_Link_RP #3 - Financial Reporting - Q2-10 MASTER_F-zero" xfId="881"/>
    <cellStyle name="_shellfish equity 26feb06_Link_RP #4 - Notes and MD&amp;A" xfId="882"/>
    <cellStyle name="_shellfish equity 26feb06_Link_RP #4 - Notes and MD&amp;A_F-zero" xfId="883"/>
    <cellStyle name="_shellfish equity 26feb06_Link_RP #4 - Notes and MDA - Q409 MASTER" xfId="884"/>
    <cellStyle name="_shellfish equity 26feb06_Link_RP #4 - Notes and MDA - Q409 MASTER_F-zero" xfId="885"/>
    <cellStyle name="_shellfish equity 26feb06_Link_RP#2 - Preliminary Reporting - FINAL" xfId="886"/>
    <cellStyle name="_shellfish equity 26feb06_Link_RP#2 - Preliminary Reporting - FINAL - With remapped P&amp;L" xfId="887"/>
    <cellStyle name="_shellfish equity 26feb06_Link_RP#2 - Preliminary Reporting - FINAL - With remapped P&amp;L_F-zero" xfId="888"/>
    <cellStyle name="_shellfish equity 26feb06_Link_RP#2 - Preliminary Reporting - FINAL_F-zero" xfId="889"/>
    <cellStyle name="_shellfish equity 26feb06_Link_RP#2 - Preliminary Reporting - Q2-10 MASTER" xfId="890"/>
    <cellStyle name="_shellfish equity 26feb06_Link_RP#2 - Preliminary Reporting - Q2-10 MASTER_F-zero" xfId="891"/>
    <cellStyle name="_shellfish equity 26feb06_Link_RP#2 - Preliminary Reporting - Q2-10 MASTER-FINAL" xfId="892"/>
    <cellStyle name="_shellfish equity 26feb06_Link_RP#2 - Preliminary Reporting - Q2-10 MASTER-FINAL 7-7-10" xfId="893"/>
    <cellStyle name="_shellfish equity 26feb06_Link_RP#2 - Preliminary Reporting - Q2-10 MASTER-FINAL 7-7-10_F-zero" xfId="894"/>
    <cellStyle name="_shellfish equity 26feb06_Link_RP#2 - Preliminary Reporting - Q2-10 MASTER-FINAL_F-zero" xfId="895"/>
    <cellStyle name="_shellfish equity 26feb06_Link_RP#2 - Preliminary Reporting - Q3-10-MASTER" xfId="896"/>
    <cellStyle name="_shellfish equity 26feb06_Link_RP#2 - Preliminary Reporting - Q3-10-MASTER_F-zero" xfId="897"/>
    <cellStyle name="_shellfish equity 26feb06_Link_RP#3 - Financial Reporting - Q409 MASTER 290110v2" xfId="898"/>
    <cellStyle name="_shellfish equity 26feb06_Link_RP#3 - Financial Reporting - Q409 MASTER 290110v2_F-zero" xfId="899"/>
    <cellStyle name="_shellfish equity 26feb06_Link_rPowercoConsol11" xfId="900"/>
    <cellStyle name="_shellfish equity 26feb06_Link_rPowercoConsol11_F-zero" xfId="901"/>
    <cellStyle name="_shellfish equity 26feb06_Link_rStatCashflow" xfId="902"/>
    <cellStyle name="_shellfish equity 26feb06_Link_rStatCashflow 2" xfId="903"/>
    <cellStyle name="_shellfish equity 26feb06_Link_rStatCashflow 2_F-zero" xfId="904"/>
    <cellStyle name="_shellfish equity 26feb06_Link_rStatCashflow_F-zero" xfId="905"/>
    <cellStyle name="_shellfish equity 26feb06_Link_Sheet1" xfId="906"/>
    <cellStyle name="_shellfish equity 26feb06_Link_Sheet1_F-zero" xfId="907"/>
    <cellStyle name="_shellfish equity 26feb06_Link_Subs" xfId="908"/>
    <cellStyle name="_shellfish equity 26feb06_Link_Subs_AMP" xfId="909"/>
    <cellStyle name="_shellfish equity 26feb06_Link_Subs_AMP_F-zero" xfId="910"/>
    <cellStyle name="_shellfish equity 26feb06_Link_Subs_Debt" xfId="911"/>
    <cellStyle name="_shellfish equity 26feb06_Link_Subs_Debt_F-zero" xfId="912"/>
    <cellStyle name="_shellfish equity 26feb06_Link_Subs_F-zero" xfId="913"/>
    <cellStyle name="_shellfish equity 26feb06_Link_Subsidiary Reporting Template 31 December 2009 (Consolidated) BBIFP" xfId="914"/>
    <cellStyle name="_shellfish equity 26feb06_Link_Subsidiary Reporting Template 31 December 2009 (Consolidated) BBIFP_F-zero" xfId="915"/>
    <cellStyle name="_shellfish equity 26feb06_Link_Subsidiary Reporting Template 31 December 2009 (TPS)(180110)xls" xfId="916"/>
    <cellStyle name="_shellfish equity 26feb06_Link_Subsidiary Reporting Template 31 December 2009 (TPS)(180110)xls_F-zero" xfId="917"/>
    <cellStyle name="_shellfish equity 26feb06_Link_Subsidiary Reporting Template 31 December 2009 (Warehouse) (190110)" xfId="918"/>
    <cellStyle name="_shellfish equity 26feb06_Link_Subsidiary Reporting Template 31 December 2009 (Warehouse) (190110)_F-zero" xfId="919"/>
    <cellStyle name="_shellfish equity 26feb06_Link_Subsidiary Reporting Template 31 December 2009 FINAL (BBIPAL)" xfId="920"/>
    <cellStyle name="_shellfish equity 26feb06_Link_Subsidiary Reporting Template 31 December 2009 FINAL (BBIPAL)_F-zero" xfId="921"/>
    <cellStyle name="_shellfish equity 26feb06_Link_Subsidiary Reporting Template 31 December 2009 FINAL (Euroports holdco) final with tax" xfId="922"/>
    <cellStyle name="_shellfish equity 26feb06_Link_Subsidiary Reporting Template 31 December 2009 FINAL (Euroports holdco) final with tax_F-zero" xfId="923"/>
    <cellStyle name="_shellfish equity 26feb06_Link_Subsidiary Reporting Template 31 December 2009 FINAL (SHRU - excl PPA)" xfId="924"/>
    <cellStyle name="_shellfish equity 26feb06_Link_Subsidiary Reporting Template 31 December 2009 FINAL (SHRU - excl PPA)_F-zero" xfId="925"/>
    <cellStyle name="_shellfish equity 26feb06_Link_Subsidiary Reporting Template 31 December 2009 FINAL TRI (200110)" xfId="926"/>
    <cellStyle name="_shellfish equity 26feb06_Link_Subsidiary Reporting Template 31 December 2009 FINAL TRI (200110)_F-zero" xfId="927"/>
    <cellStyle name="_shellfish equity 26feb06_Link_Tas Gas Holdings Mar09 Quarter forecast template" xfId="928"/>
    <cellStyle name="_shellfish equity 26feb06_Link_Tas Gas Holdings Mar09 Quarter forecast template_F-zero" xfId="929"/>
    <cellStyle name="_shellfish equity 26feb06_Link_Tax Note consolidation - Masterv2" xfId="930"/>
    <cellStyle name="_shellfish equity 26feb06_Link_Tax Note consolidation - Masterv2_F-zero" xfId="931"/>
    <cellStyle name="_shellfish equity 26feb06_Link_TB" xfId="932"/>
    <cellStyle name="_shellfish equity 26feb06_Link_TB_F-zero" xfId="933"/>
    <cellStyle name="_shellfish equity 26feb06_Link_Te Rere Finance Lease (agreed with Aileen)" xfId="934"/>
    <cellStyle name="_shellfish equity 26feb06_Link_Te Rere Finance Lease (agreed with Aileen) 2" xfId="935"/>
    <cellStyle name="_shellfish equity 26feb06_Link_Te Rere Finance Lease (agreed with Aileen) 2_F-zero" xfId="936"/>
    <cellStyle name="_shellfish equity 26feb06_Link_Te Rere Finance Lease (agreed with Aileen)_AMP" xfId="937"/>
    <cellStyle name="_shellfish equity 26feb06_Link_Te Rere Finance Lease (agreed with Aileen)_AMP_F-zero" xfId="938"/>
    <cellStyle name="_shellfish equity 26feb06_Link_Te Rere Finance Lease (agreed with Aileen)_Assumptions book" xfId="939"/>
    <cellStyle name="_shellfish equity 26feb06_Link_Te Rere Finance Lease (agreed with Aileen)_Assumptions book_F-zero" xfId="940"/>
    <cellStyle name="_shellfish equity 26feb06_Link_Te Rere Finance Lease (agreed with Aileen)_Debt" xfId="941"/>
    <cellStyle name="_shellfish equity 26feb06_Link_Te Rere Finance Lease (agreed with Aileen)_Debt_F-zero" xfId="942"/>
    <cellStyle name="_shellfish equity 26feb06_Link_Te Rere Finance Lease (agreed with Aileen)_F-zero" xfId="943"/>
    <cellStyle name="_shellfish equity 26feb06_Link_TPS Subsidiary Reporting Template 30 June 2009- Draft 13(FINAL)" xfId="944"/>
    <cellStyle name="_shellfish equity 26feb06_Link_TPS Subsidiary Reporting Template 30 June 2009- Draft 13(FINAL)_F-zero" xfId="945"/>
    <cellStyle name="_shellfish equity 26feb06_Link_Treasury Month End 31-01-11" xfId="946"/>
    <cellStyle name="_shellfish equity 26feb06_Link_Treasury Month End 31-01-11_F-zero" xfId="947"/>
    <cellStyle name="_shellfish equity 26feb06_Link_TRI Subsidiary Reporting Template 30 June 2009- version 4" xfId="948"/>
    <cellStyle name="_shellfish equity 26feb06_Link_TRI Subsidiary Reporting Template 30 June 2009- version 4_F-zero" xfId="949"/>
    <cellStyle name="_shellfish equity 26feb06_Link_Westerlund Subsidiary Reporting Template 30 June 2009- 31072009 version 2" xfId="950"/>
    <cellStyle name="_shellfish equity 26feb06_Link_Westerlund Subsidiary Reporting Template 30 June 2009- 31072009 version 2_F-zero" xfId="951"/>
    <cellStyle name="_shellfish equity 26feb06_Link_WNE Subsidiary Reporting Template 30 June 2009-final" xfId="952"/>
    <cellStyle name="_shellfish equity 26feb06_Link_WNE Subsidiary Reporting Template 30 June 2009-final_F-zero" xfId="953"/>
    <cellStyle name="_shellfish equity 26feb06_Link_WNR Quarter forecast - Mar10" xfId="954"/>
    <cellStyle name="_shellfish equity 26feb06_Link_WNR Quarter forecast - Mar10_F-zero" xfId="955"/>
    <cellStyle name="_shellfish equity 26feb06_Link_WNR Subsidiary Reporting Template 30 June 2009 FINAL 4.8.09" xfId="956"/>
    <cellStyle name="_shellfish equity 26feb06_Link_WNR Subsidiary Reporting Template 30 June 2009 FINAL 4.8.09_F-zero" xfId="957"/>
    <cellStyle name="_shellfish equity 26feb06_Link_Workings" xfId="958"/>
    <cellStyle name="_shellfish equity 26feb06_Link_Workings_Accounts Gas" xfId="959"/>
    <cellStyle name="_shellfish equity 26feb06_Link_Workings_Accounts Gas_F-zero" xfId="960"/>
    <cellStyle name="_shellfish equity 26feb06_Link_Workings_F-zero" xfId="961"/>
    <cellStyle name="_SubHeading" xfId="962"/>
    <cellStyle name="_SubHeading 2" xfId="963"/>
    <cellStyle name="_SubHeading_1 month cash flow template" xfId="964"/>
    <cellStyle name="_SubHeading_1. AMP Capex Workings" xfId="5431"/>
    <cellStyle name="_SubHeading_100416 2010 Transmission General Ledger Balance" xfId="965"/>
    <cellStyle name="_SubHeading_105 BIF June 2009 TEA v5" xfId="966"/>
    <cellStyle name="_SubHeading_1269486_1" xfId="967"/>
    <cellStyle name="_SubHeading_145 PIE June 2009 TEAv2" xfId="968"/>
    <cellStyle name="_SubHeading_156 BBI US Investments June 2009 TEA v4" xfId="969"/>
    <cellStyle name="_SubHeading_A3 GStyle Excel_Version 3" xfId="970"/>
    <cellStyle name="_SubHeading_A3 GStyle Excel_Version 3_1 month cash flow template" xfId="971"/>
    <cellStyle name="_SubHeading_A3 GStyle Excel_Version 3_1. AMP Capex Workings" xfId="5432"/>
    <cellStyle name="_SubHeading_A3 GStyle Excel_Version 3_105 BIF June 2009 TEA v5" xfId="972"/>
    <cellStyle name="_SubHeading_A3 GStyle Excel_Version 3_145 PIE June 2009 TEAv2" xfId="973"/>
    <cellStyle name="_SubHeading_A3 GStyle Excel_Version 3_156 BBI US Investments June 2009 TEA v4" xfId="974"/>
    <cellStyle name="_SubHeading_A3 GStyle Excel_Version 3_2011 WIP TRansfer" xfId="975"/>
    <cellStyle name="_SubHeading_A3 GStyle Excel_Version 3_Accounts Gas" xfId="976"/>
    <cellStyle name="_SubHeading_A3 GStyle Excel_Version 3_AMP" xfId="977"/>
    <cellStyle name="_SubHeading_A3 GStyle Excel_Version 3_Assumptions book" xfId="978"/>
    <cellStyle name="_SubHeading_A3 GStyle Excel_Version 3_Audit tab" xfId="979"/>
    <cellStyle name="_SubHeading_A3 GStyle Excel_Version 3_Budget" xfId="980"/>
    <cellStyle name="_SubHeading_A3 GStyle Excel_Version 3_Copy of Te Rere Finance Lease (Final 10pm)" xfId="981"/>
    <cellStyle name="_SubHeading_A3 GStyle Excel_Version 3_Debt" xfId="982"/>
    <cellStyle name="_SubHeading_A3 GStyle Excel_Version 3_Elimination Adj" xfId="983"/>
    <cellStyle name="_SubHeading_A3 GStyle Excel_Version 3_Elimination Journals (2)" xfId="984"/>
    <cellStyle name="_SubHeading_A3 GStyle Excel_Version 3_FinRepsConsol" xfId="985"/>
    <cellStyle name="_SubHeading_A3 GStyle Excel_Version 3_FY14 Q2 Forecast" xfId="5433"/>
    <cellStyle name="_SubHeading_A3 GStyle Excel_Version 3_Journal" xfId="986"/>
    <cellStyle name="_SubHeading_A3 GStyle Excel_Version 3_Journal_AMP" xfId="987"/>
    <cellStyle name="_SubHeading_A3 GStyle Excel_Version 3_Journal_Assumptions book" xfId="988"/>
    <cellStyle name="_SubHeading_A3 GStyle Excel_Version 3_Journal_Debt" xfId="989"/>
    <cellStyle name="_SubHeading_A3 GStyle Excel_Version 3_Journal_Model" xfId="990"/>
    <cellStyle name="_SubHeading_A3 GStyle Excel_Version 3_Journal_Treasury Month End 31-01-11" xfId="991"/>
    <cellStyle name="_SubHeading_A3 GStyle Excel_Version 3_Matapihi Finance Lease (February)" xfId="5434"/>
    <cellStyle name="_SubHeading_A3 GStyle Excel_Version 3_Model" xfId="992"/>
    <cellStyle name="_SubHeading_A3 GStyle Excel_Version 3_mParentStatCashflow" xfId="993"/>
    <cellStyle name="_SubHeading_A3 GStyle Excel_Version 3_rGroupBS (Corp)" xfId="994"/>
    <cellStyle name="_SubHeading_A3 GStyle Excel_Version 3_rGroupCashflowSummary (819)" xfId="995"/>
    <cellStyle name="_SubHeading_A3 GStyle Excel_Version 3_rGroupCashflowSummary (Corp)" xfId="996"/>
    <cellStyle name="_SubHeading_A3 GStyle Excel_Version 3_rGroupFinancials" xfId="997"/>
    <cellStyle name="_SubHeading_A3 GStyle Excel_Version 3_rGroupFinancials_1" xfId="998"/>
    <cellStyle name="_SubHeading_A3 GStyle Excel_Version 3_rGroupFinancials_FinRepsConsol" xfId="999"/>
    <cellStyle name="_SubHeading_A3 GStyle Excel_Version 3_rGroupFinancials_FinRepsConsol vEMT " xfId="1000"/>
    <cellStyle name="_SubHeading_A3 GStyle Excel_Version 3_rGroupFinancials_mGroupStatCashflow" xfId="1001"/>
    <cellStyle name="_SubHeading_A3 GStyle Excel_Version 3_rGroupFinancials_rGroupBS" xfId="1002"/>
    <cellStyle name="_SubHeading_A3 GStyle Excel_Version 3_rGroupFinancials_rGroupBS (Corp)" xfId="1003"/>
    <cellStyle name="_SubHeading_A3 GStyle Excel_Version 3_rGroupFinancials_rGroupBudget" xfId="1004"/>
    <cellStyle name="_SubHeading_A3 GStyle Excel_Version 3_rGroupFinancials_rGroupCashflowSummary" xfId="1005"/>
    <cellStyle name="_SubHeading_A3 GStyle Excel_Version 3_rGroupFinancials_rPNZHLConsol11" xfId="1006"/>
    <cellStyle name="_SubHeading_A3 GStyle Excel_Version 3_rGroupFinancials_rPowercoAnalysis" xfId="1007"/>
    <cellStyle name="_SubHeading_A3 GStyle Excel_Version 3_rGroupFinancials_rPowercoAnalysis (2)" xfId="1008"/>
    <cellStyle name="_SubHeading_A3 GStyle Excel_Version 3_rGroupFinancials_rPowercoConsol11" xfId="1009"/>
    <cellStyle name="_SubHeading_A3 GStyle Excel_Version 3_rGroupP&amp;LSummary" xfId="1010"/>
    <cellStyle name="_SubHeading_A3 GStyle Excel_Version 3_rGroupP&amp;LSummary (Corp Detail)" xfId="1011"/>
    <cellStyle name="_SubHeading_A3 GStyle Excel_Version 3_rGroupStatCashflow" xfId="1012"/>
    <cellStyle name="_SubHeading_A3 GStyle Excel_Version 3_rPowercoConsol11" xfId="1013"/>
    <cellStyle name="_SubHeading_A3 GStyle Excel_Version 3_rStatCashflow" xfId="1014"/>
    <cellStyle name="_SubHeading_A3 GStyle Excel_Version 3_Sheet1" xfId="1015"/>
    <cellStyle name="_SubHeading_A3 GStyle Excel_Version 3_Tax Note consolidation - Masterv2" xfId="1016"/>
    <cellStyle name="_SubHeading_A3 GStyle Excel_Version 3_Te Rere Finance Lease (11pm)" xfId="1017"/>
    <cellStyle name="_SubHeading_A3 GStyle Excel_Version 3_Te Rere Finance Lease (Adjusted December 09)" xfId="1018"/>
    <cellStyle name="_SubHeading_A3 GStyle Excel_Version 3_Te Rere Finance Lease (agreed with Aileen)" xfId="1019"/>
    <cellStyle name="_SubHeading_A3 GStyle Excel_Version 3_Te Rere Finance Lease (agreed with Aileen)_AMP" xfId="1020"/>
    <cellStyle name="_SubHeading_A3 GStyle Excel_Version 3_Te Rere Finance Lease (agreed with Aileen)_Assumptions book" xfId="1021"/>
    <cellStyle name="_SubHeading_A3 GStyle Excel_Version 3_Te Rere Finance Lease (agreed with Aileen)_Debt" xfId="1022"/>
    <cellStyle name="_SubHeading_A3 GStyle Excel_Version 3_Te Rere Finance Lease (agreed with Aileen)_Model" xfId="1023"/>
    <cellStyle name="_SubHeading_A3 GStyle Excel_Version 3_Te Rere Finance Lease (agreed with Aileen)_Treasury Month End 31-01-11" xfId="1024"/>
    <cellStyle name="_SubHeading_A3 GStyle Excel_Version 3_Te Rere Finance Lease (April)" xfId="1025"/>
    <cellStyle name="_SubHeading_A3 GStyle Excel_Version 3_Te Rere Finance Lease (Audit)" xfId="1026"/>
    <cellStyle name="_SubHeading_A3 GStyle Excel_Version 3_Te Rere Finance Lease (Final)" xfId="1027"/>
    <cellStyle name="_SubHeading_A3 GStyle Excel_Version 3_Te Rere Finance Lease (Final) email to Garry" xfId="1028"/>
    <cellStyle name="_SubHeading_A3 GStyle Excel_Version 3_Te Rere Finance Lease (Final) email to Garry (9am)" xfId="1029"/>
    <cellStyle name="_SubHeading_A3 GStyle Excel_Version 3_Te Rere Finance Lease (June)" xfId="1030"/>
    <cellStyle name="_SubHeading_A3 GStyle Excel_Version 3_Te Rere Finance Lease (May)" xfId="1031"/>
    <cellStyle name="_SubHeading_A3 GStyle Excel_Version 3_Te Rere Finance Lease (November) 9pm" xfId="1032"/>
    <cellStyle name="_SubHeading_A3 GStyle Excel_Version 3_Treasury Month End 31-01-11" xfId="1033"/>
    <cellStyle name="_SubHeading_A3 GStyle Excel_Version 3_Workings" xfId="1034"/>
    <cellStyle name="_SubHeading_AMP" xfId="1035"/>
    <cellStyle name="_SubHeading_AMP_AMP" xfId="1036"/>
    <cellStyle name="_SubHeading_AMP_Debt" xfId="1037"/>
    <cellStyle name="_SubHeading_Assumptions book" xfId="1038"/>
    <cellStyle name="_SubHeading_Assumptions book_AMP" xfId="1039"/>
    <cellStyle name="_SubHeading_Assumptions book_Assumptions book" xfId="1040"/>
    <cellStyle name="_SubHeading_Assumptions book_Debt" xfId="1041"/>
    <cellStyle name="_SubHeading_Assumptions book_Model" xfId="1042"/>
    <cellStyle name="_SubHeading_Assumptions book_Treasury Month End 31-01-11" xfId="1043"/>
    <cellStyle name="_SubHeading_Audit tab" xfId="1044"/>
    <cellStyle name="_SubHeading_BBI SPAIN  PORT HOLDINGS Reporting Template 30 June 2009 - v3" xfId="1045"/>
    <cellStyle name="_SubHeading_BBIFUK Subsidiary Reporting Template 30 June 2009 version 2" xfId="1046"/>
    <cellStyle name="_SubHeading_Book1" xfId="1047"/>
    <cellStyle name="_SubHeading_Budget Report Jan 10 FINAL" xfId="1048"/>
    <cellStyle name="_SubHeading_Cat Model 2 - 2007 02 23 - Tamar Valley Power" xfId="1049"/>
    <cellStyle name="_SubHeading_Cat Model 2 - 2007 02 23 - Tamar Valley Power_1 month cash flow template" xfId="1050"/>
    <cellStyle name="_SubHeading_Cat Model 2 - 2007 02 23 - Tamar Valley Power_1. AMP Capex Workings" xfId="5435"/>
    <cellStyle name="_SubHeading_Cat Model 2 - 2007 02 23 - Tamar Valley Power_105 BIF June 2009 TEA v5" xfId="1051"/>
    <cellStyle name="_SubHeading_Cat Model 2 - 2007 02 23 - Tamar Valley Power_145 PIE June 2009 TEAv2" xfId="1052"/>
    <cellStyle name="_SubHeading_Cat Model 2 - 2007 02 23 - Tamar Valley Power_156 BBI US Investments June 2009 TEA v4" xfId="1053"/>
    <cellStyle name="_SubHeading_Cat Model 2 - 2007 02 23 - Tamar Valley Power_2011 WIP TRansfer" xfId="1054"/>
    <cellStyle name="_SubHeading_Cat Model 2 - 2007 02 23 - Tamar Valley Power_Accounts Gas" xfId="1055"/>
    <cellStyle name="_SubHeading_Cat Model 2 - 2007 02 23 - Tamar Valley Power_AMP" xfId="1056"/>
    <cellStyle name="_SubHeading_Cat Model 2 - 2007 02 23 - Tamar Valley Power_Assumptions book" xfId="1057"/>
    <cellStyle name="_SubHeading_Cat Model 2 - 2007 02 23 - Tamar Valley Power_Audit tab" xfId="1058"/>
    <cellStyle name="_SubHeading_Cat Model 2 - 2007 02 23 - Tamar Valley Power_Budget" xfId="1059"/>
    <cellStyle name="_SubHeading_Cat Model 2 - 2007 02 23 - Tamar Valley Power_Copy of Te Rere Finance Lease (Final 10pm)" xfId="1060"/>
    <cellStyle name="_SubHeading_Cat Model 2 - 2007 02 23 - Tamar Valley Power_Debt" xfId="1061"/>
    <cellStyle name="_SubHeading_Cat Model 2 - 2007 02 23 - Tamar Valley Power_Elimination Adj" xfId="1062"/>
    <cellStyle name="_SubHeading_Cat Model 2 - 2007 02 23 - Tamar Valley Power_Elimination Journals (2)" xfId="1063"/>
    <cellStyle name="_SubHeading_Cat Model 2 - 2007 02 23 - Tamar Valley Power_FinRepsConsol" xfId="1064"/>
    <cellStyle name="_SubHeading_Cat Model 2 - 2007 02 23 - Tamar Valley Power_FY14 Q2 Forecast" xfId="5436"/>
    <cellStyle name="_SubHeading_Cat Model 2 - 2007 02 23 - Tamar Valley Power_Journal" xfId="1065"/>
    <cellStyle name="_SubHeading_Cat Model 2 - 2007 02 23 - Tamar Valley Power_Journal_AMP" xfId="1066"/>
    <cellStyle name="_SubHeading_Cat Model 2 - 2007 02 23 - Tamar Valley Power_Journal_Assumptions book" xfId="1067"/>
    <cellStyle name="_SubHeading_Cat Model 2 - 2007 02 23 - Tamar Valley Power_Journal_Debt" xfId="1068"/>
    <cellStyle name="_SubHeading_Cat Model 2 - 2007 02 23 - Tamar Valley Power_Journal_Model" xfId="1069"/>
    <cellStyle name="_SubHeading_Cat Model 2 - 2007 02 23 - Tamar Valley Power_Journal_Treasury Month End 31-01-11" xfId="1070"/>
    <cellStyle name="_SubHeading_Cat Model 2 - 2007 02 23 - Tamar Valley Power_Matapihi Finance Lease (February)" xfId="5437"/>
    <cellStyle name="_SubHeading_Cat Model 2 - 2007 02 23 - Tamar Valley Power_Model" xfId="1071"/>
    <cellStyle name="_SubHeading_Cat Model 2 - 2007 02 23 - Tamar Valley Power_mParentStatCashflow" xfId="1072"/>
    <cellStyle name="_SubHeading_Cat Model 2 - 2007 02 23 - Tamar Valley Power_rGroupBS (Corp)" xfId="1073"/>
    <cellStyle name="_SubHeading_Cat Model 2 - 2007 02 23 - Tamar Valley Power_rGroupCashflowSummary (819)" xfId="1074"/>
    <cellStyle name="_SubHeading_Cat Model 2 - 2007 02 23 - Tamar Valley Power_rGroupCashflowSummary (Corp)" xfId="1075"/>
    <cellStyle name="_SubHeading_Cat Model 2 - 2007 02 23 - Tamar Valley Power_rGroupFinancials" xfId="1076"/>
    <cellStyle name="_SubHeading_Cat Model 2 - 2007 02 23 - Tamar Valley Power_rGroupFinancials_1" xfId="1077"/>
    <cellStyle name="_SubHeading_Cat Model 2 - 2007 02 23 - Tamar Valley Power_rGroupFinancials_FinRepsConsol" xfId="1078"/>
    <cellStyle name="_SubHeading_Cat Model 2 - 2007 02 23 - Tamar Valley Power_rGroupFinancials_FinRepsConsol vEMT " xfId="1079"/>
    <cellStyle name="_SubHeading_Cat Model 2 - 2007 02 23 - Tamar Valley Power_rGroupFinancials_mGroupStatCashflow" xfId="1080"/>
    <cellStyle name="_SubHeading_Cat Model 2 - 2007 02 23 - Tamar Valley Power_rGroupFinancials_rGroupBS" xfId="1081"/>
    <cellStyle name="_SubHeading_Cat Model 2 - 2007 02 23 - Tamar Valley Power_rGroupFinancials_rGroupBS (Corp)" xfId="1082"/>
    <cellStyle name="_SubHeading_Cat Model 2 - 2007 02 23 - Tamar Valley Power_rGroupFinancials_rGroupBudget" xfId="1083"/>
    <cellStyle name="_SubHeading_Cat Model 2 - 2007 02 23 - Tamar Valley Power_rGroupFinancials_rGroupCashflowSummary" xfId="1084"/>
    <cellStyle name="_SubHeading_Cat Model 2 - 2007 02 23 - Tamar Valley Power_rGroupFinancials_rPNZHLConsol11" xfId="1085"/>
    <cellStyle name="_SubHeading_Cat Model 2 - 2007 02 23 - Tamar Valley Power_rGroupFinancials_rPowercoAnalysis" xfId="1086"/>
    <cellStyle name="_SubHeading_Cat Model 2 - 2007 02 23 - Tamar Valley Power_rGroupFinancials_rPowercoAnalysis (2)" xfId="1087"/>
    <cellStyle name="_SubHeading_Cat Model 2 - 2007 02 23 - Tamar Valley Power_rGroupFinancials_rPowercoConsol11" xfId="1088"/>
    <cellStyle name="_SubHeading_Cat Model 2 - 2007 02 23 - Tamar Valley Power_rGroupP&amp;LSummary" xfId="1089"/>
    <cellStyle name="_SubHeading_Cat Model 2 - 2007 02 23 - Tamar Valley Power_rGroupP&amp;LSummary (Corp Detail)" xfId="1090"/>
    <cellStyle name="_SubHeading_Cat Model 2 - 2007 02 23 - Tamar Valley Power_rGroupStatCashflow" xfId="1091"/>
    <cellStyle name="_SubHeading_Cat Model 2 - 2007 02 23 - Tamar Valley Power_rPowercoConsol11" xfId="1092"/>
    <cellStyle name="_SubHeading_Cat Model 2 - 2007 02 23 - Tamar Valley Power_rStatCashflow" xfId="1093"/>
    <cellStyle name="_SubHeading_Cat Model 2 - 2007 02 23 - Tamar Valley Power_Sheet1" xfId="1094"/>
    <cellStyle name="_SubHeading_Cat Model 2 - 2007 02 23 - Tamar Valley Power_Tax Note consolidation - Masterv2" xfId="1095"/>
    <cellStyle name="_SubHeading_Cat Model 2 - 2007 02 23 - Tamar Valley Power_Te Rere Finance Lease (11pm)" xfId="1096"/>
    <cellStyle name="_SubHeading_Cat Model 2 - 2007 02 23 - Tamar Valley Power_Te Rere Finance Lease (Adjusted December 09)" xfId="1097"/>
    <cellStyle name="_SubHeading_Cat Model 2 - 2007 02 23 - Tamar Valley Power_Te Rere Finance Lease (agreed with Aileen)" xfId="1098"/>
    <cellStyle name="_SubHeading_Cat Model 2 - 2007 02 23 - Tamar Valley Power_Te Rere Finance Lease (agreed with Aileen)_AMP" xfId="1099"/>
    <cellStyle name="_SubHeading_Cat Model 2 - 2007 02 23 - Tamar Valley Power_Te Rere Finance Lease (agreed with Aileen)_Assumptions book" xfId="1100"/>
    <cellStyle name="_SubHeading_Cat Model 2 - 2007 02 23 - Tamar Valley Power_Te Rere Finance Lease (agreed with Aileen)_Debt" xfId="1101"/>
    <cellStyle name="_SubHeading_Cat Model 2 - 2007 02 23 - Tamar Valley Power_Te Rere Finance Lease (agreed with Aileen)_Model" xfId="1102"/>
    <cellStyle name="_SubHeading_Cat Model 2 - 2007 02 23 - Tamar Valley Power_Te Rere Finance Lease (agreed with Aileen)_Treasury Month End 31-01-11" xfId="1103"/>
    <cellStyle name="_SubHeading_Cat Model 2 - 2007 02 23 - Tamar Valley Power_Te Rere Finance Lease (April)" xfId="1104"/>
    <cellStyle name="_SubHeading_Cat Model 2 - 2007 02 23 - Tamar Valley Power_Te Rere Finance Lease (Audit)" xfId="1105"/>
    <cellStyle name="_SubHeading_Cat Model 2 - 2007 02 23 - Tamar Valley Power_Te Rere Finance Lease (Final)" xfId="1106"/>
    <cellStyle name="_SubHeading_Cat Model 2 - 2007 02 23 - Tamar Valley Power_Te Rere Finance Lease (Final) email to Garry" xfId="1107"/>
    <cellStyle name="_SubHeading_Cat Model 2 - 2007 02 23 - Tamar Valley Power_Te Rere Finance Lease (Final) email to Garry (9am)" xfId="1108"/>
    <cellStyle name="_SubHeading_Cat Model 2 - 2007 02 23 - Tamar Valley Power_Te Rere Finance Lease (June)" xfId="1109"/>
    <cellStyle name="_SubHeading_Cat Model 2 - 2007 02 23 - Tamar Valley Power_Te Rere Finance Lease (May)" xfId="1110"/>
    <cellStyle name="_SubHeading_Cat Model 2 - 2007 02 23 - Tamar Valley Power_Te Rere Finance Lease (November) 9pm" xfId="1111"/>
    <cellStyle name="_SubHeading_Cat Model 2 - 2007 02 23 - Tamar Valley Power_Treasury Month End 31-01-11" xfId="1112"/>
    <cellStyle name="_SubHeading_Cat Model 2 - 2007 02 23 - Tamar Valley Power_Workings" xfId="1113"/>
    <cellStyle name="_SubHeading_CORP IS" xfId="1114"/>
    <cellStyle name="_SubHeading_DBCT - Tax Journals YE 30 June 2009" xfId="1115"/>
    <cellStyle name="_SubHeading_DBCT Budget workings 2009 - 10 V1" xfId="1116"/>
    <cellStyle name="_SubHeading_DBCT&gt;Link" xfId="1117"/>
    <cellStyle name="_SubHeading_FinRepsConsol" xfId="1118"/>
    <cellStyle name="_SubHeading_FY14 Q2 Forecast" xfId="5438"/>
    <cellStyle name="_SubHeading_IEG Reporting Template - 1 mth to Dec 2009 8 1 10 (2)" xfId="1119"/>
    <cellStyle name="_SubHeading_IEG Subsidiary Reporting Template 30 June 2009-final (9)" xfId="1120"/>
    <cellStyle name="_SubHeading_Income Statement" xfId="1121"/>
    <cellStyle name="_SubHeading_InputSheet (2)" xfId="1122"/>
    <cellStyle name="_SubHeading_InputSheet (2)_Accounts Gas" xfId="1123"/>
    <cellStyle name="_SubHeading_Journal" xfId="1124"/>
    <cellStyle name="_SubHeading_Journal_AMP" xfId="1125"/>
    <cellStyle name="_SubHeading_Journal_AMP_AMP" xfId="1126"/>
    <cellStyle name="_SubHeading_Journal_AMP_Debt" xfId="1127"/>
    <cellStyle name="_SubHeading_mParentStatCashflow" xfId="1128"/>
    <cellStyle name="_SubHeading_Myria Reporting Template 31 December 2009 29 Jan" xfId="1129"/>
    <cellStyle name="_SubHeading_PDP Subsidiary Reporting Template 30 June 2009 reported 4 August" xfId="1130"/>
    <cellStyle name="_SubHeading_rGroupBS (Corp)" xfId="1131"/>
    <cellStyle name="_SubHeading_rGroupCashflowSummary (819)" xfId="1132"/>
    <cellStyle name="_SubHeading_rGroupCashflowSummary (Corp)" xfId="1133"/>
    <cellStyle name="_SubHeading_rGroupFinancials" xfId="1134"/>
    <cellStyle name="_SubHeading_rGroupP&amp;LSummary" xfId="1135"/>
    <cellStyle name="_SubHeading_rGroupP&amp;LSummary (Corp Detail)" xfId="1136"/>
    <cellStyle name="_SubHeading_rGroupStatCashflow" xfId="1137"/>
    <cellStyle name="_SubHeading_RP #4 - Notes and MD&amp;A" xfId="1138"/>
    <cellStyle name="_SubHeading_RP #4 - Notes and MDA - Q409 MASTER" xfId="1139"/>
    <cellStyle name="_SubHeading_rPowercoConsol11" xfId="1140"/>
    <cellStyle name="_SubHeading_rStatCashflow" xfId="1141"/>
    <cellStyle name="_SubHeading_Sheet1" xfId="1142"/>
    <cellStyle name="_SubHeading_Subs" xfId="1143"/>
    <cellStyle name="_SubHeading_Subs_AMP" xfId="1144"/>
    <cellStyle name="_SubHeading_Subs_Debt" xfId="1145"/>
    <cellStyle name="_SubHeading_Subs_Model" xfId="1146"/>
    <cellStyle name="_SubHeading_Subs_Treasury Month End 31-01-11" xfId="1147"/>
    <cellStyle name="_SubHeading_Subsidiary Reporting Template 31 December 2009 (Consolidated) BBIFP" xfId="1148"/>
    <cellStyle name="_SubHeading_Subsidiary Reporting Template 31 December 2009 (TPS)(180110)xls" xfId="1149"/>
    <cellStyle name="_SubHeading_Subsidiary Reporting Template 31 December 2009 (Warehouse) (190110)" xfId="1150"/>
    <cellStyle name="_SubHeading_Subsidiary Reporting Template 31 December 2009 FINAL (BBIPAL)" xfId="1151"/>
    <cellStyle name="_SubHeading_Subsidiary Reporting Template 31 December 2009 FINAL (Euroports holdco) final with tax" xfId="1152"/>
    <cellStyle name="_SubHeading_Subsidiary Reporting Template 31 December 2009 FINAL (SHRU - excl PPA)" xfId="1153"/>
    <cellStyle name="_SubHeading_Subsidiary Reporting Template 31 December 2009 FINAL TRI (200110)" xfId="1154"/>
    <cellStyle name="_SubHeading_Tax Note consolidation - Masterv2" xfId="1155"/>
    <cellStyle name="_SubHeading_Te Rere Finance Lease (agreed with Aileen)" xfId="1156"/>
    <cellStyle name="_SubHeading_Te Rere Finance Lease (agreed with Aileen)_AMP" xfId="1157"/>
    <cellStyle name="_SubHeading_Te Rere Finance Lease (agreed with Aileen)_Assumptions book" xfId="1158"/>
    <cellStyle name="_SubHeading_Te Rere Finance Lease (agreed with Aileen)_Debt" xfId="1159"/>
    <cellStyle name="_SubHeading_Te Rere Finance Lease (agreed with Aileen)_Model" xfId="1160"/>
    <cellStyle name="_SubHeading_Te Rere Finance Lease (agreed with Aileen)_Treasury Month End 31-01-11" xfId="1161"/>
    <cellStyle name="_SubHeading_TPS Subsidiary Reporting Template 30 June 2009- Draft 13(FINAL)" xfId="1162"/>
    <cellStyle name="_SubHeading_TRI Subsidiary Reporting Template 30 June 2009- version 4" xfId="1163"/>
    <cellStyle name="_SubHeading_WNR Subsidiary Reporting Template 30 June 2009 FINAL 4.8.09" xfId="1164"/>
    <cellStyle name="_SubHeading_Workings" xfId="1165"/>
    <cellStyle name="_SubHeading_Workings_Accounts Gas" xfId="1166"/>
    <cellStyle name="_Table" xfId="1167"/>
    <cellStyle name="_Table_1. AMP Capex Workings" xfId="5439"/>
    <cellStyle name="_Table_2010 Powerco Electricity Model - Final" xfId="1168"/>
    <cellStyle name="_Table_AETD Quarter forecast template" xfId="1169"/>
    <cellStyle name="_Table_AETD Quarter forecast template_Q2-10 Forecast - Corporate Eliminations" xfId="1170"/>
    <cellStyle name="_Table_AETD Quarter forecast template_RP#2 - Preliminary Reporting - Q2-10 MASTER" xfId="1171"/>
    <cellStyle name="_Table_CORP IS" xfId="1172"/>
    <cellStyle name="_Table_CORP IS_Q2-10 Forecast - Corporate Eliminations" xfId="1173"/>
    <cellStyle name="_Table_CORP IS_RP#2 - Preliminary Reporting - Q2-10 MASTER" xfId="1174"/>
    <cellStyle name="_Table_CSC Quarter forecast template" xfId="1175"/>
    <cellStyle name="_Table_CSC Quarter forecast template_Q2-10 Forecast - Corporate Eliminations" xfId="1176"/>
    <cellStyle name="_Table_CSC Quarter forecast template_RP#2 - Preliminary Reporting - Q2-10 MASTER" xfId="1177"/>
    <cellStyle name="_Table_FinRepsConsol" xfId="1178"/>
    <cellStyle name="_Table_FY14 Q2 Forecast" xfId="5440"/>
    <cellStyle name="_Table_IEG Quarter forecast template" xfId="1179"/>
    <cellStyle name="_Table_IEG Quarter forecast template_Q2-10 Forecast - Corporate Eliminations" xfId="1180"/>
    <cellStyle name="_Table_IEG Quarter forecast template_RP#2 - Preliminary Reporting - Q2-10 MASTER" xfId="1181"/>
    <cellStyle name="_Table_Income Statement" xfId="1182"/>
    <cellStyle name="_Table_Model" xfId="1183"/>
    <cellStyle name="_Table_mParentStatCashflow" xfId="1184"/>
    <cellStyle name="_Table_Myria Holdings Walkacross 12 31 09 - US GAAP" xfId="1185"/>
    <cellStyle name="_Table_Myria Holdings Walkacross 12 31 09 - US GAAP_CORP IS" xfId="1186"/>
    <cellStyle name="_Table_Myria Holdings Walkacross 12 31 09 - US GAAP_CORP IS_Q2-10 Forecast - Corporate Eliminations" xfId="1187"/>
    <cellStyle name="_Table_Myria Holdings Walkacross 12 31 09 - US GAAP_CORP IS_RP#2 - Preliminary Reporting - Q2-10 MASTER" xfId="1188"/>
    <cellStyle name="_Table_Myria Holdings Walkacross 12 31 09 - US GAAP_Forecast - Q2-10 - MASTERv5 - Gross for Each Asset" xfId="1189"/>
    <cellStyle name="_Table_Myria Holdings Walkacross 12 31 09 - US GAAP_Forecast Template - Q2-10 - MASTERv5" xfId="1190"/>
    <cellStyle name="_Table_Myria Holdings Walkacross 12 31 09 - US GAAP_Master Asset IS_BS summary Mar Qtr 10 (version 1)" xfId="1191"/>
    <cellStyle name="_Table_Myria Holdings Walkacross 12 31 09 - US GAAP_Master Asset IS_BS summary Mar Qtr 10 (version 1)_Q2-10 Forecast - Corporate Eliminations" xfId="1192"/>
    <cellStyle name="_Table_Myria Holdings Walkacross 12 31 09 - US GAAP_Master Asset IS_BS summary Mar Qtr 10 (version 1)_RP#2 - Preliminary Reporting - Q2-10 MASTER" xfId="1193"/>
    <cellStyle name="_Table_Myria Holdings Walkacross 12 31 09 - US GAAP_RP #3 - Financial Reporting - Q2-10 MASTER" xfId="1194"/>
    <cellStyle name="_Table_Myria Holdings Walkacross 12 31 09 - US GAAP_RP#2 - Preliminary Reporting - FINAL" xfId="1195"/>
    <cellStyle name="_Table_Myria Holdings Walkacross 12 31 09 - US GAAP_RP#2 - Preliminary Reporting - FINAL - With remapped P&amp;L" xfId="1196"/>
    <cellStyle name="_Table_Myria Holdings Walkacross 12 31 09 - US GAAP_RP#2 - Preliminary Reporting - FINAL - With remapped P&amp;L_Q2-10 Forecast - Corporate Eliminations" xfId="1197"/>
    <cellStyle name="_Table_Myria Holdings Walkacross 12 31 09 - US GAAP_RP#2 - Preliminary Reporting - FINAL - With remapped P&amp;L_RP#2 - Preliminary Reporting - Q2-10 MASTER" xfId="1198"/>
    <cellStyle name="_Table_Myria Holdings Walkacross 12 31 09 - US GAAP_RP#2 - Preliminary Reporting - FINAL_Q2-10 Forecast - Corporate Eliminations" xfId="1199"/>
    <cellStyle name="_Table_Myria Holdings Walkacross 12 31 09 - US GAAP_RP#2 - Preliminary Reporting - FINAL_RP#2 - Preliminary Reporting - Q2-10 MASTER" xfId="1200"/>
    <cellStyle name="_Table_Myria Holdings Walkacross 12 31 09 - US GAAP_RP#2 - Preliminary Reporting - Q2-10 MASTER" xfId="1201"/>
    <cellStyle name="_Table_Myria Holdings Walkacross 12 31 09 - US GAAP_RP#2 - Preliminary Reporting - Q2-10 MASTER_1" xfId="1202"/>
    <cellStyle name="_Table_Myria Holdings Walkacross 12 31 09 - US GAAP_RP#2 - Preliminary Reporting - Q2-10 MASTER_Q2-10 Forecast - Corporate Eliminations" xfId="1203"/>
    <cellStyle name="_Table_Myria Holdings Walkacross 12 31 09 - US GAAP_RP#2 - Preliminary Reporting - Q2-10 MASTER-FINAL" xfId="1204"/>
    <cellStyle name="_Table_Myria Holdings Walkacross 12 31 09 - US GAAP_RP#2 - Preliminary Reporting - Q2-10 MASTER-FINAL 7-7-10" xfId="1205"/>
    <cellStyle name="_Table_Myria Holdings Walkacross 12 31 09 - US GAAP_RP#2 - Preliminary Reporting - Q3-10-MASTER" xfId="1206"/>
    <cellStyle name="_Table_Myria Holdings Walkacross 12 31 09 - US GAAP_RP#3 - Financial Reporting - Q409 MASTER 290110v2" xfId="1207"/>
    <cellStyle name="_Table_Myria Quarter forecast template" xfId="1208"/>
    <cellStyle name="_Table_Myria Quarter forecast template_Q2-10 Forecast - Corporate Eliminations" xfId="1209"/>
    <cellStyle name="_Table_Myria Quarter forecast template_RP#2 - Preliminary Reporting - Q2-10 MASTER" xfId="1210"/>
    <cellStyle name="_Table_PNZH Quarter forecast template Mar Qtr" xfId="1211"/>
    <cellStyle name="_Table_PNZH Quarter forecast template Mar Qtr_Q2-10 Forecast - Corporate Eliminations" xfId="1212"/>
    <cellStyle name="_Table_PNZH Quarter forecast template Mar Qtr_RP#2 - Preliminary Reporting - Q2-10 MASTER" xfId="1213"/>
    <cellStyle name="_Table_Quarter forecast template - DBCT V2 (2)" xfId="1214"/>
    <cellStyle name="_Table_Quarter forecast template - DBCT V2 (2)_Q2-10 Forecast - Corporate Eliminations" xfId="1215"/>
    <cellStyle name="_Table_Quarter forecast template - DBCT V2 (2)_RP#2 - Preliminary Reporting - Q2-10 MASTER" xfId="1216"/>
    <cellStyle name="_Table_Quarter forecast template (3)" xfId="1217"/>
    <cellStyle name="_Table_Quarter forecast template (3)_Q2-10 Forecast - Corporate Eliminations" xfId="1218"/>
    <cellStyle name="_Table_Quarter forecast template (3)_RP#2 - Preliminary Reporting - Q2-10 MASTER" xfId="1219"/>
    <cellStyle name="_Table_rGroupBS (Corp)" xfId="1220"/>
    <cellStyle name="_Table_rGroupCashflowSummary (819)" xfId="1221"/>
    <cellStyle name="_Table_rGroupCashflowSummary (Corp)" xfId="1222"/>
    <cellStyle name="_Table_rGroupFinancials" xfId="1223"/>
    <cellStyle name="_Table_rGroupP&amp;LSummary" xfId="1224"/>
    <cellStyle name="_Table_rGroupP&amp;LSummary (Corp Detail)" xfId="1225"/>
    <cellStyle name="_Table_rGroupStatCashflow" xfId="1226"/>
    <cellStyle name="_Table_RP #4 - Notes and MDA - Q409 MASTER" xfId="1227"/>
    <cellStyle name="_Table_RP #4 - Notes and MDA - Q409 MASTER_CORP IS" xfId="1228"/>
    <cellStyle name="_Table_RP #4 - Notes and MDA - Q409 MASTER_Income Statement" xfId="1229"/>
    <cellStyle name="_Table_RP #4 - Notes and MDA - Q409 MASTER_Income Statement_Q2-10 Forecast - Corporate Eliminations" xfId="1230"/>
    <cellStyle name="_Table_RP #4 - Notes and MDA - Q409 MASTER_Income Statement_RP#2 - Preliminary Reporting - Q2-10 MASTER" xfId="1231"/>
    <cellStyle name="_Table_RP #4 - Notes and MDA - Q409 MASTER_Q2-10 Forecast - Corporate Eliminations" xfId="1232"/>
    <cellStyle name="_Table_RP #4 - Notes and MDA - Q409 MASTER_RP#2 - Preliminary Reporting - Q2-10 MASTER" xfId="1233"/>
    <cellStyle name="_Table_rPowercoConsol11" xfId="1234"/>
    <cellStyle name="_Table_rStatCashflow" xfId="1235"/>
    <cellStyle name="_Table_Sheet1" xfId="1236"/>
    <cellStyle name="_Table_Tas Gas Holdings Mar09 Quarter forecast template" xfId="1237"/>
    <cellStyle name="_Table_Tas Gas Holdings Mar09 Quarter forecast template_Q2-10 Forecast - Corporate Eliminations" xfId="1238"/>
    <cellStyle name="_Table_Tas Gas Holdings Mar09 Quarter forecast template_RP#2 - Preliminary Reporting - Q2-10 MASTER" xfId="1239"/>
    <cellStyle name="_Table_Updated" xfId="1240"/>
    <cellStyle name="_Table_WNR Quarter forecast - Mar10" xfId="1241"/>
    <cellStyle name="_Table_WNR Quarter forecast - Mar10_Q2-10 Forecast - Corporate Eliminations" xfId="1242"/>
    <cellStyle name="_Table_WNR Quarter forecast - Mar10_RP#2 - Preliminary Reporting - Q2-10 MASTER" xfId="1243"/>
    <cellStyle name="_Table_WNR Subsidiary Reporting Template 30 June 2009 FINAL 4.8.09" xfId="1244"/>
    <cellStyle name="_Table_WNR Subsidiary Reporting Template 30 June 2009 FINAL 4.8.09_CORP IS" xfId="1245"/>
    <cellStyle name="_Table_WNR Subsidiary Reporting Template 30 June 2009 FINAL 4.8.09_CORP IS_Q2-10 Forecast - Corporate Eliminations" xfId="1246"/>
    <cellStyle name="_Table_WNR Subsidiary Reporting Template 30 June 2009 FINAL 4.8.09_CORP IS_RP#2 - Preliminary Reporting - Q2-10 MASTER" xfId="1247"/>
    <cellStyle name="_Table_WNR Subsidiary Reporting Template 30 June 2009 FINAL 4.8.09_Forecast - Q2-10 - MASTERv5 - Gross for Each Asset" xfId="1248"/>
    <cellStyle name="_Table_WNR Subsidiary Reporting Template 30 June 2009 FINAL 4.8.09_Forecast Template - Q2-10 - MASTERv5" xfId="1249"/>
    <cellStyle name="_Table_WNR Subsidiary Reporting Template 30 June 2009 FINAL 4.8.09_Master Asset IS_BS summary Mar Qtr 10 (version 1)" xfId="1250"/>
    <cellStyle name="_Table_WNR Subsidiary Reporting Template 30 June 2009 FINAL 4.8.09_Master Asset IS_BS summary Mar Qtr 10 (version 1)_Q2-10 Forecast - Corporate Eliminations" xfId="1251"/>
    <cellStyle name="_Table_WNR Subsidiary Reporting Template 30 June 2009 FINAL 4.8.09_Master Asset IS_BS summary Mar Qtr 10 (version 1)_RP#2 - Preliminary Reporting - Q2-10 MASTER" xfId="1252"/>
    <cellStyle name="_Table_WNR Subsidiary Reporting Template 30 June 2009 FINAL 4.8.09_RP #3 - Financial Reporting - Q2-10 MASTER" xfId="1253"/>
    <cellStyle name="_Table_WNR Subsidiary Reporting Template 30 June 2009 FINAL 4.8.09_RP#2 - Preliminary Reporting - FINAL" xfId="1254"/>
    <cellStyle name="_Table_WNR Subsidiary Reporting Template 30 June 2009 FINAL 4.8.09_RP#2 - Preliminary Reporting - FINAL - With remapped P&amp;L" xfId="1255"/>
    <cellStyle name="_Table_WNR Subsidiary Reporting Template 30 June 2009 FINAL 4.8.09_RP#2 - Preliminary Reporting - FINAL - With remapped P&amp;L_Q2-10 Forecast - Corporate Eliminations" xfId="1256"/>
    <cellStyle name="_Table_WNR Subsidiary Reporting Template 30 June 2009 FINAL 4.8.09_RP#2 - Preliminary Reporting - FINAL - With remapped P&amp;L_RP#2 - Preliminary Reporting - Q2-10 MASTER" xfId="1257"/>
    <cellStyle name="_Table_WNR Subsidiary Reporting Template 30 June 2009 FINAL 4.8.09_RP#2 - Preliminary Reporting - FINAL_Q2-10 Forecast - Corporate Eliminations" xfId="1258"/>
    <cellStyle name="_Table_WNR Subsidiary Reporting Template 30 June 2009 FINAL 4.8.09_RP#2 - Preliminary Reporting - FINAL_RP#2 - Preliminary Reporting - Q2-10 MASTER" xfId="1259"/>
    <cellStyle name="_Table_WNR Subsidiary Reporting Template 30 June 2009 FINAL 4.8.09_RP#2 - Preliminary Reporting - Q2-10 MASTER" xfId="1260"/>
    <cellStyle name="_Table_WNR Subsidiary Reporting Template 30 June 2009 FINAL 4.8.09_RP#2 - Preliminary Reporting - Q2-10 MASTER_1" xfId="1261"/>
    <cellStyle name="_Table_WNR Subsidiary Reporting Template 30 June 2009 FINAL 4.8.09_RP#2 - Preliminary Reporting - Q2-10 MASTER_Q2-10 Forecast - Corporate Eliminations" xfId="1262"/>
    <cellStyle name="_Table_WNR Subsidiary Reporting Template 30 June 2009 FINAL 4.8.09_RP#2 - Preliminary Reporting - Q2-10 MASTER-FINAL" xfId="1263"/>
    <cellStyle name="_Table_WNR Subsidiary Reporting Template 30 June 2009 FINAL 4.8.09_RP#2 - Preliminary Reporting - Q2-10 MASTER-FINAL 7-7-10" xfId="1264"/>
    <cellStyle name="_Table_WNR Subsidiary Reporting Template 30 June 2009 FINAL 4.8.09_RP#2 - Preliminary Reporting - Q3-10-MASTER" xfId="1265"/>
    <cellStyle name="_Table_WNR Subsidiary Reporting Template 30 June 2009 FINAL 4.8.09_RP#3 - Financial Reporting - Q409 MASTER 290110v2" xfId="1266"/>
    <cellStyle name="_Table_Workings" xfId="1267"/>
    <cellStyle name="_TableHead" xfId="1268"/>
    <cellStyle name="_TableHead_1. AMP Capex Workings" xfId="5441"/>
    <cellStyle name="_TableHead_2010 Powerco Electricity Model - Final" xfId="1269"/>
    <cellStyle name="_TableHead_AETD Quarter forecast template" xfId="1270"/>
    <cellStyle name="_TableHead_AETD Quarter forecast template_Q2-10 Forecast - Corporate Eliminations" xfId="1271"/>
    <cellStyle name="_TableHead_AETD Quarter forecast template_RP#2 - Preliminary Reporting - Q2-10 MASTER" xfId="1272"/>
    <cellStyle name="_TableHead_CORP IS" xfId="1273"/>
    <cellStyle name="_TableHead_CORP IS_Q2-10 Forecast - Corporate Eliminations" xfId="1274"/>
    <cellStyle name="_TableHead_CORP IS_RP#2 - Preliminary Reporting - Q2-10 MASTER" xfId="1275"/>
    <cellStyle name="_TableHead_CSC Quarter forecast template" xfId="1276"/>
    <cellStyle name="_TableHead_CSC Quarter forecast template_Q2-10 Forecast - Corporate Eliminations" xfId="1277"/>
    <cellStyle name="_TableHead_CSC Quarter forecast template_RP#2 - Preliminary Reporting - Q2-10 MASTER" xfId="1278"/>
    <cellStyle name="_TableHead_FinRepsConsol" xfId="1279"/>
    <cellStyle name="_TableHead_FY14 Q2 Forecast" xfId="5442"/>
    <cellStyle name="_TableHead_IEG Quarter forecast template" xfId="1280"/>
    <cellStyle name="_TableHead_IEG Quarter forecast template_Q2-10 Forecast - Corporate Eliminations" xfId="1281"/>
    <cellStyle name="_TableHead_IEG Quarter forecast template_RP#2 - Preliminary Reporting - Q2-10 MASTER" xfId="1282"/>
    <cellStyle name="_TableHead_Income Statement" xfId="1283"/>
    <cellStyle name="_TableHead_Model" xfId="1284"/>
    <cellStyle name="_TableHead_mParentStatCashflow" xfId="1285"/>
    <cellStyle name="_TableHead_Myria Holdings Walkacross 12 31 09 - US GAAP" xfId="1286"/>
    <cellStyle name="_TableHead_Myria Holdings Walkacross 12 31 09 - US GAAP_CORP IS" xfId="1287"/>
    <cellStyle name="_TableHead_Myria Holdings Walkacross 12 31 09 - US GAAP_CORP IS_Q2-10 Forecast - Corporate Eliminations" xfId="1288"/>
    <cellStyle name="_TableHead_Myria Holdings Walkacross 12 31 09 - US GAAP_CORP IS_RP#2 - Preliminary Reporting - Q2-10 MASTER" xfId="1289"/>
    <cellStyle name="_TableHead_Myria Holdings Walkacross 12 31 09 - US GAAP_Forecast - Q2-10 - MASTERv5 - Gross for Each Asset" xfId="1290"/>
    <cellStyle name="_TableHead_Myria Holdings Walkacross 12 31 09 - US GAAP_Forecast Template - Q2-10 - MASTERv5" xfId="1291"/>
    <cellStyle name="_TableHead_Myria Holdings Walkacross 12 31 09 - US GAAP_Master Asset IS_BS summary Mar Qtr 10 (version 1)" xfId="1292"/>
    <cellStyle name="_TableHead_Myria Holdings Walkacross 12 31 09 - US GAAP_Master Asset IS_BS summary Mar Qtr 10 (version 1)_Q2-10 Forecast - Corporate Eliminations" xfId="1293"/>
    <cellStyle name="_TableHead_Myria Holdings Walkacross 12 31 09 - US GAAP_Master Asset IS_BS summary Mar Qtr 10 (version 1)_RP#2 - Preliminary Reporting - Q2-10 MASTER" xfId="1294"/>
    <cellStyle name="_TableHead_Myria Holdings Walkacross 12 31 09 - US GAAP_RP #3 - Financial Reporting - Q2-10 MASTER" xfId="1295"/>
    <cellStyle name="_TableHead_Myria Holdings Walkacross 12 31 09 - US GAAP_RP#2 - Preliminary Reporting - FINAL" xfId="1296"/>
    <cellStyle name="_TableHead_Myria Holdings Walkacross 12 31 09 - US GAAP_RP#2 - Preliminary Reporting - FINAL - With remapped P&amp;L" xfId="1297"/>
    <cellStyle name="_TableHead_Myria Holdings Walkacross 12 31 09 - US GAAP_RP#2 - Preliminary Reporting - FINAL - With remapped P&amp;L_Q2-10 Forecast - Corporate Eliminations" xfId="1298"/>
    <cellStyle name="_TableHead_Myria Holdings Walkacross 12 31 09 - US GAAP_RP#2 - Preliminary Reporting - FINAL - With remapped P&amp;L_RP#2 - Preliminary Reporting - Q2-10 MASTER" xfId="1299"/>
    <cellStyle name="_TableHead_Myria Holdings Walkacross 12 31 09 - US GAAP_RP#2 - Preliminary Reporting - FINAL_Q2-10 Forecast - Corporate Eliminations" xfId="1300"/>
    <cellStyle name="_TableHead_Myria Holdings Walkacross 12 31 09 - US GAAP_RP#2 - Preliminary Reporting - FINAL_RP#2 - Preliminary Reporting - Q2-10 MASTER" xfId="1301"/>
    <cellStyle name="_TableHead_Myria Holdings Walkacross 12 31 09 - US GAAP_RP#2 - Preliminary Reporting - Q2-10 MASTER" xfId="1302"/>
    <cellStyle name="_TableHead_Myria Holdings Walkacross 12 31 09 - US GAAP_RP#2 - Preliminary Reporting - Q2-10 MASTER_1" xfId="1303"/>
    <cellStyle name="_TableHead_Myria Holdings Walkacross 12 31 09 - US GAAP_RP#2 - Preliminary Reporting - Q2-10 MASTER_Q2-10 Forecast - Corporate Eliminations" xfId="1304"/>
    <cellStyle name="_TableHead_Myria Holdings Walkacross 12 31 09 - US GAAP_RP#2 - Preliminary Reporting - Q2-10 MASTER-FINAL" xfId="1305"/>
    <cellStyle name="_TableHead_Myria Holdings Walkacross 12 31 09 - US GAAP_RP#2 - Preliminary Reporting - Q2-10 MASTER-FINAL 7-7-10" xfId="1306"/>
    <cellStyle name="_TableHead_Myria Holdings Walkacross 12 31 09 - US GAAP_RP#2 - Preliminary Reporting - Q3-10-MASTER" xfId="1307"/>
    <cellStyle name="_TableHead_Myria Holdings Walkacross 12 31 09 - US GAAP_RP#3 - Financial Reporting - Q409 MASTER 290110v2" xfId="1308"/>
    <cellStyle name="_TableHead_Myria Quarter forecast template" xfId="1309"/>
    <cellStyle name="_TableHead_Myria Quarter forecast template_Q2-10 Forecast - Corporate Eliminations" xfId="1310"/>
    <cellStyle name="_TableHead_Myria Quarter forecast template_RP#2 - Preliminary Reporting - Q2-10 MASTER" xfId="1311"/>
    <cellStyle name="_TableHead_PNZH Quarter forecast template Mar Qtr" xfId="1312"/>
    <cellStyle name="_TableHead_PNZH Quarter forecast template Mar Qtr_Q2-10 Forecast - Corporate Eliminations" xfId="1313"/>
    <cellStyle name="_TableHead_PNZH Quarter forecast template Mar Qtr_RP#2 - Preliminary Reporting - Q2-10 MASTER" xfId="1314"/>
    <cellStyle name="_TableHead_Quarter forecast template - DBCT V2 (2)" xfId="1315"/>
    <cellStyle name="_TableHead_Quarter forecast template - DBCT V2 (2)_Q2-10 Forecast - Corporate Eliminations" xfId="1316"/>
    <cellStyle name="_TableHead_Quarter forecast template - DBCT V2 (2)_RP#2 - Preliminary Reporting - Q2-10 MASTER" xfId="1317"/>
    <cellStyle name="_TableHead_Quarter forecast template (3)" xfId="1318"/>
    <cellStyle name="_TableHead_Quarter forecast template (3)_Q2-10 Forecast - Corporate Eliminations" xfId="1319"/>
    <cellStyle name="_TableHead_Quarter forecast template (3)_RP#2 - Preliminary Reporting - Q2-10 MASTER" xfId="1320"/>
    <cellStyle name="_TableHead_rGroupBS (Corp)" xfId="1321"/>
    <cellStyle name="_TableHead_rGroupCashflowSummary (819)" xfId="1322"/>
    <cellStyle name="_TableHead_rGroupCashflowSummary (Corp)" xfId="1323"/>
    <cellStyle name="_TableHead_rGroupFinancials" xfId="1324"/>
    <cellStyle name="_TableHead_rGroupP&amp;LSummary" xfId="1325"/>
    <cellStyle name="_TableHead_rGroupP&amp;LSummary (Corp Detail)" xfId="1326"/>
    <cellStyle name="_TableHead_rGroupStatCashflow" xfId="1327"/>
    <cellStyle name="_TableHead_RP #4 - Notes and MDA - Q409 MASTER" xfId="1328"/>
    <cellStyle name="_TableHead_RP #4 - Notes and MDA - Q409 MASTER_CORP IS" xfId="1329"/>
    <cellStyle name="_TableHead_RP #4 - Notes and MDA - Q409 MASTER_Income Statement" xfId="1330"/>
    <cellStyle name="_TableHead_RP #4 - Notes and MDA - Q409 MASTER_Income Statement_Q2-10 Forecast - Corporate Eliminations" xfId="1331"/>
    <cellStyle name="_TableHead_RP #4 - Notes and MDA - Q409 MASTER_Income Statement_RP#2 - Preliminary Reporting - Q2-10 MASTER" xfId="1332"/>
    <cellStyle name="_TableHead_RP #4 - Notes and MDA - Q409 MASTER_Q2-10 Forecast - Corporate Eliminations" xfId="1333"/>
    <cellStyle name="_TableHead_RP #4 - Notes and MDA - Q409 MASTER_RP#2 - Preliminary Reporting - Q2-10 MASTER" xfId="1334"/>
    <cellStyle name="_TableHead_rPowercoConsol11" xfId="1335"/>
    <cellStyle name="_TableHead_rStatCashflow" xfId="1336"/>
    <cellStyle name="_TableHead_Sheet1" xfId="1337"/>
    <cellStyle name="_TableHead_Tas Gas Holdings Mar09 Quarter forecast template" xfId="1338"/>
    <cellStyle name="_TableHead_Tas Gas Holdings Mar09 Quarter forecast template_Q2-10 Forecast - Corporate Eliminations" xfId="1339"/>
    <cellStyle name="_TableHead_Tas Gas Holdings Mar09 Quarter forecast template_RP#2 - Preliminary Reporting - Q2-10 MASTER" xfId="1340"/>
    <cellStyle name="_TableHead_Updated" xfId="1341"/>
    <cellStyle name="_TableHead_WNR Quarter forecast - Mar10" xfId="1342"/>
    <cellStyle name="_TableHead_WNR Quarter forecast - Mar10_Q2-10 Forecast - Corporate Eliminations" xfId="1343"/>
    <cellStyle name="_TableHead_WNR Quarter forecast - Mar10_RP#2 - Preliminary Reporting - Q2-10 MASTER" xfId="1344"/>
    <cellStyle name="_TableHead_WNR Subsidiary Reporting Template 30 June 2009 FINAL 4.8.09" xfId="1345"/>
    <cellStyle name="_TableHead_WNR Subsidiary Reporting Template 30 June 2009 FINAL 4.8.09_CORP IS" xfId="1346"/>
    <cellStyle name="_TableHead_WNR Subsidiary Reporting Template 30 June 2009 FINAL 4.8.09_CORP IS_Q2-10 Forecast - Corporate Eliminations" xfId="1347"/>
    <cellStyle name="_TableHead_WNR Subsidiary Reporting Template 30 June 2009 FINAL 4.8.09_CORP IS_RP#2 - Preliminary Reporting - Q2-10 MASTER" xfId="1348"/>
    <cellStyle name="_TableHead_WNR Subsidiary Reporting Template 30 June 2009 FINAL 4.8.09_Forecast - Q2-10 - MASTERv5 - Gross for Each Asset" xfId="1349"/>
    <cellStyle name="_TableHead_WNR Subsidiary Reporting Template 30 June 2009 FINAL 4.8.09_Forecast Template - Q2-10 - MASTERv5" xfId="1350"/>
    <cellStyle name="_TableHead_WNR Subsidiary Reporting Template 30 June 2009 FINAL 4.8.09_Master Asset IS_BS summary Mar Qtr 10 (version 1)" xfId="1351"/>
    <cellStyle name="_TableHead_WNR Subsidiary Reporting Template 30 June 2009 FINAL 4.8.09_Master Asset IS_BS summary Mar Qtr 10 (version 1)_Q2-10 Forecast - Corporate Eliminations" xfId="1352"/>
    <cellStyle name="_TableHead_WNR Subsidiary Reporting Template 30 June 2009 FINAL 4.8.09_Master Asset IS_BS summary Mar Qtr 10 (version 1)_RP#2 - Preliminary Reporting - Q2-10 MASTER" xfId="1353"/>
    <cellStyle name="_TableHead_WNR Subsidiary Reporting Template 30 June 2009 FINAL 4.8.09_RP #3 - Financial Reporting - Q2-10 MASTER" xfId="1354"/>
    <cellStyle name="_TableHead_WNR Subsidiary Reporting Template 30 June 2009 FINAL 4.8.09_RP#2 - Preliminary Reporting - FINAL" xfId="1355"/>
    <cellStyle name="_TableHead_WNR Subsidiary Reporting Template 30 June 2009 FINAL 4.8.09_RP#2 - Preliminary Reporting - FINAL - With remapped P&amp;L" xfId="1356"/>
    <cellStyle name="_TableHead_WNR Subsidiary Reporting Template 30 June 2009 FINAL 4.8.09_RP#2 - Preliminary Reporting - FINAL - With remapped P&amp;L_Q2-10 Forecast - Corporate Eliminations" xfId="1357"/>
    <cellStyle name="_TableHead_WNR Subsidiary Reporting Template 30 June 2009 FINAL 4.8.09_RP#2 - Preliminary Reporting - FINAL - With remapped P&amp;L_RP#2 - Preliminary Reporting - Q2-10 MASTER" xfId="1358"/>
    <cellStyle name="_TableHead_WNR Subsidiary Reporting Template 30 June 2009 FINAL 4.8.09_RP#2 - Preliminary Reporting - FINAL_Q2-10 Forecast - Corporate Eliminations" xfId="1359"/>
    <cellStyle name="_TableHead_WNR Subsidiary Reporting Template 30 June 2009 FINAL 4.8.09_RP#2 - Preliminary Reporting - FINAL_RP#2 - Preliminary Reporting - Q2-10 MASTER" xfId="1360"/>
    <cellStyle name="_TableHead_WNR Subsidiary Reporting Template 30 June 2009 FINAL 4.8.09_RP#2 - Preliminary Reporting - Q2-10 MASTER" xfId="1361"/>
    <cellStyle name="_TableHead_WNR Subsidiary Reporting Template 30 June 2009 FINAL 4.8.09_RP#2 - Preliminary Reporting - Q2-10 MASTER_1" xfId="1362"/>
    <cellStyle name="_TableHead_WNR Subsidiary Reporting Template 30 June 2009 FINAL 4.8.09_RP#2 - Preliminary Reporting - Q2-10 MASTER_Q2-10 Forecast - Corporate Eliminations" xfId="1363"/>
    <cellStyle name="_TableHead_WNR Subsidiary Reporting Template 30 June 2009 FINAL 4.8.09_RP#2 - Preliminary Reporting - Q2-10 MASTER-FINAL" xfId="1364"/>
    <cellStyle name="_TableHead_WNR Subsidiary Reporting Template 30 June 2009 FINAL 4.8.09_RP#2 - Preliminary Reporting - Q2-10 MASTER-FINAL 7-7-10" xfId="1365"/>
    <cellStyle name="_TableHead_WNR Subsidiary Reporting Template 30 June 2009 FINAL 4.8.09_RP#2 - Preliminary Reporting - Q3-10-MASTER" xfId="1366"/>
    <cellStyle name="_TableHead_WNR Subsidiary Reporting Template 30 June 2009 FINAL 4.8.09_RP#3 - Financial Reporting - Q409 MASTER 290110v2" xfId="1367"/>
    <cellStyle name="_TableHead_Workings" xfId="1368"/>
    <cellStyle name="_TableRowHead" xfId="1369"/>
    <cellStyle name="_TableRowHead_1. AMP Capex Workings" xfId="5443"/>
    <cellStyle name="_TableRowHead_FinRepsConsol" xfId="1370"/>
    <cellStyle name="_TableRowHead_FY14 Q2 Forecast" xfId="5444"/>
    <cellStyle name="_TableRowHead_mParentStatCashflow" xfId="1371"/>
    <cellStyle name="_TableRowHead_rGroupBS (Corp)" xfId="1372"/>
    <cellStyle name="_TableRowHead_rGroupCashflowSummary (819)" xfId="1373"/>
    <cellStyle name="_TableRowHead_rGroupCashflowSummary (Corp)" xfId="1374"/>
    <cellStyle name="_TableRowHead_rGroupFinancials" xfId="1375"/>
    <cellStyle name="_TableRowHead_rGroupP&amp;LSummary" xfId="1376"/>
    <cellStyle name="_TableRowHead_rGroupP&amp;LSummary (Corp Detail)" xfId="1377"/>
    <cellStyle name="_TableRowHead_rGroupStatCashflow" xfId="1378"/>
    <cellStyle name="_TableRowHead_rPowercoConsol11" xfId="1379"/>
    <cellStyle name="_TableRowHead_rStatCashflow" xfId="1380"/>
    <cellStyle name="_TableRowHead_Sheet1" xfId="1381"/>
    <cellStyle name="_TableRowHead_Workings" xfId="1382"/>
    <cellStyle name="_TableSuperHead" xfId="1383"/>
    <cellStyle name="_TableSuperHead_1. AMP Capex Workings" xfId="5445"/>
    <cellStyle name="_TableSuperHead_FinRepsConsol" xfId="1384"/>
    <cellStyle name="_TableSuperHead_FY14 Q2 Forecast" xfId="5446"/>
    <cellStyle name="_TableSuperHead_mParentStatCashflow" xfId="1385"/>
    <cellStyle name="_TableSuperHead_rGroupBS (Corp)" xfId="1386"/>
    <cellStyle name="_TableSuperHead_rGroupCashflowSummary (819)" xfId="1387"/>
    <cellStyle name="_TableSuperHead_rGroupCashflowSummary (Corp)" xfId="1388"/>
    <cellStyle name="_TableSuperHead_rGroupFinancials" xfId="1389"/>
    <cellStyle name="_TableSuperHead_rGroupP&amp;LSummary" xfId="1390"/>
    <cellStyle name="_TableSuperHead_rGroupP&amp;LSummary (Corp Detail)" xfId="1391"/>
    <cellStyle name="_TableSuperHead_rGroupStatCashflow" xfId="1392"/>
    <cellStyle name="_TableSuperHead_rPowercoConsol11" xfId="1393"/>
    <cellStyle name="_TableSuperHead_rStatCashflow" xfId="1394"/>
    <cellStyle name="_TableSuperHead_Sheet1" xfId="1395"/>
    <cellStyle name="_TableSuperHead_Workings" xfId="1396"/>
    <cellStyle name="_Tintin 2610NWv1_linked v02" xfId="1397"/>
    <cellStyle name="_Tintin 2610NWv1_linked v02_F-zero" xfId="1398"/>
    <cellStyle name="_TPS_Ops_(LINK)_(E&amp;Yresponse)17Nov(Case1)" xfId="1399"/>
    <cellStyle name="_TRH 1" xfId="1400"/>
    <cellStyle name="_TRH 1_F-zero" xfId="1401"/>
    <cellStyle name="_TRH 2" xfId="1402"/>
    <cellStyle name="_TRH 2_F-zero" xfId="1403"/>
    <cellStyle name="_Waterfall graph" xfId="1404"/>
    <cellStyle name="_Waterfall graph_F-zero" xfId="1405"/>
    <cellStyle name="_William OD (draft - MBL) 25Jul07 (3)" xfId="1406"/>
    <cellStyle name="_William OD (draft - MBL) 25Jul07 (3)_F-zero" xfId="1407"/>
    <cellStyle name="£ BP" xfId="1408"/>
    <cellStyle name="_x0004_¥" xfId="1409"/>
    <cellStyle name="¥ JY" xfId="1410"/>
    <cellStyle name="_x0004_¥_F-zero" xfId="1411"/>
    <cellStyle name="=C:\WINNT\SYSTEM32\COMMAND.COM" xfId="1412"/>
    <cellStyle name="=C:\WINNT\SYSTEM32\COMMAND.COM 2" xfId="1413"/>
    <cellStyle name="=C:\WINNT\SYSTEM32\COMMAND.COM 3" xfId="1414"/>
    <cellStyle name="=C:\WINNT\SYSTEM32\COMMAND.COM_F-zero" xfId="1415"/>
    <cellStyle name="=C:\WINNT35\SYSTEM32\COMMAND.COM" xfId="1416"/>
    <cellStyle name="•\Ž¦Ï‚Ý‚ÌƒnƒCƒp[ƒŠƒ“ƒN" xfId="1417"/>
    <cellStyle name="•W€_GE 3 MINIMUM" xfId="1418"/>
    <cellStyle name="\¦ÏÝÌnCp[N" xfId="1419"/>
    <cellStyle name="nCp[N" xfId="1420"/>
    <cellStyle name="0" xfId="1421"/>
    <cellStyle name="0%" xfId="1422"/>
    <cellStyle name="0% 2" xfId="1423"/>
    <cellStyle name="0.0" xfId="1424"/>
    <cellStyle name="0.0%" xfId="1425"/>
    <cellStyle name="0.0_Anglo American Model" xfId="1426"/>
    <cellStyle name="0.00" xfId="1427"/>
    <cellStyle name="0.00%" xfId="1428"/>
    <cellStyle name="0.00% 2" xfId="1429"/>
    <cellStyle name="0_bs" xfId="1430"/>
    <cellStyle name="0_bs_F-zero" xfId="1431"/>
    <cellStyle name="0_Conso-inc" xfId="1432"/>
    <cellStyle name="0_Conso-inc_F-zero" xfId="1433"/>
    <cellStyle name="0_F-zero" xfId="1434"/>
    <cellStyle name="0_Lonmin_request" xfId="1435"/>
    <cellStyle name="0_Lonmin_request_F-zero" xfId="1436"/>
    <cellStyle name="0_Rio_main" xfId="1437"/>
    <cellStyle name="0DP" xfId="1438"/>
    <cellStyle name="1" xfId="1439"/>
    <cellStyle name="1 2" xfId="5447"/>
    <cellStyle name="14" xfId="1440"/>
    <cellStyle name="1brac" xfId="1441"/>
    <cellStyle name="1brac 2" xfId="5448"/>
    <cellStyle name="1Decimal" xfId="1442"/>
    <cellStyle name="1dp" xfId="1443"/>
    <cellStyle name="2" xfId="1444"/>
    <cellStyle name="2 2" xfId="5449"/>
    <cellStyle name="2_NOTES" xfId="1445"/>
    <cellStyle name="2_PERFORMANCE &amp; POSITION" xfId="1446"/>
    <cellStyle name="2_PTS_ITS Tax Depn" xfId="1447"/>
    <cellStyle name="2_rGroupBS" xfId="1448"/>
    <cellStyle name="2_rGroupBS 2" xfId="5450"/>
    <cellStyle name="2_rGroupCapex" xfId="5451"/>
    <cellStyle name="2_rGroupCapex (2)" xfId="5452"/>
    <cellStyle name="2_rGroupCapex (2) 2" xfId="5453"/>
    <cellStyle name="2_rGroupCapex 2" xfId="5454"/>
    <cellStyle name="2_rGroupCashflow" xfId="5455"/>
    <cellStyle name="2_rGroupCashflow 2" xfId="5456"/>
    <cellStyle name="2_rGroupFinancials" xfId="1449"/>
    <cellStyle name="2_rGroupFinancials 2" xfId="5457"/>
    <cellStyle name="2_rGroupFinancials_NOTES" xfId="1450"/>
    <cellStyle name="2_rGroupFinancials_PERFORMANCE &amp; POSITION" xfId="1451"/>
    <cellStyle name="2_rGroupFinancials_Sheet1" xfId="1452"/>
    <cellStyle name="2_rGroupP&amp;LSummary" xfId="1453"/>
    <cellStyle name="2_rGroupP&amp;LSummary (2)" xfId="5458"/>
    <cellStyle name="2_rGroupP&amp;LSummary (2) 2" xfId="5459"/>
    <cellStyle name="2_rGroupP&amp;LSummary 2" xfId="5460"/>
    <cellStyle name="2_rGroupP&amp;LSummary_NOTES" xfId="1454"/>
    <cellStyle name="2_rGroupP&amp;LSummary_PERFORMANCE &amp; POSITION" xfId="1455"/>
    <cellStyle name="2_rGroupP&amp;LSummary_PTS_ITS Tax Depn" xfId="1456"/>
    <cellStyle name="2_rGroupP&amp;LSummary_Sheet1" xfId="1457"/>
    <cellStyle name="2_rGroupTables" xfId="1458"/>
    <cellStyle name="2_rGroupTables 2" xfId="5461"/>
    <cellStyle name="2_rPowercoConsol11" xfId="5462"/>
    <cellStyle name="2_rPowercoConsol11 2" xfId="5463"/>
    <cellStyle name="2_rSharedServiceTeamsDetail" xfId="5464"/>
    <cellStyle name="2_rSharedServiceTeamsDetail 2" xfId="5465"/>
    <cellStyle name="2_Sheet1" xfId="1459"/>
    <cellStyle name="20% - Accent1 10" xfId="5466"/>
    <cellStyle name="20% - Accent1 2" xfId="76"/>
    <cellStyle name="20% - Accent1 2 2" xfId="1461"/>
    <cellStyle name="20% - Accent1 2 2 2" xfId="1462"/>
    <cellStyle name="20% - Accent1 2 2 2 2" xfId="1463"/>
    <cellStyle name="20% - Accent1 2 2 2 3" xfId="1464"/>
    <cellStyle name="20% - Accent1 2 2 3" xfId="1465"/>
    <cellStyle name="20% - Accent1 2 2 3 2" xfId="1466"/>
    <cellStyle name="20% - Accent1 2 2 3 3" xfId="1467"/>
    <cellStyle name="20% - Accent1 2 2 3 3 2" xfId="1468"/>
    <cellStyle name="20% - Accent1 2 2 3 3 3" xfId="1469"/>
    <cellStyle name="20% - Accent1 2 2 3 4" xfId="1470"/>
    <cellStyle name="20% - Accent1 2 2 3 5" xfId="1471"/>
    <cellStyle name="20% - Accent1 2 2 3 6" xfId="1472"/>
    <cellStyle name="20% - Accent1 2 2 4" xfId="1473"/>
    <cellStyle name="20% - Accent1 2 2 4 2" xfId="1474"/>
    <cellStyle name="20% - Accent1 2 2 4 3" xfId="1475"/>
    <cellStyle name="20% - Accent1 2 2 4 4" xfId="1476"/>
    <cellStyle name="20% - Accent1 2 2 5" xfId="1477"/>
    <cellStyle name="20% - Accent1 2 3" xfId="1478"/>
    <cellStyle name="20% - Accent1 2 3 2" xfId="1479"/>
    <cellStyle name="20% - Accent1 2 3 2 2" xfId="1480"/>
    <cellStyle name="20% - Accent1 2 3 2 3" xfId="1481"/>
    <cellStyle name="20% - Accent1 2 3 2 3 2" xfId="1482"/>
    <cellStyle name="20% - Accent1 2 3 2 3 3" xfId="1483"/>
    <cellStyle name="20% - Accent1 2 3 2 4" xfId="1484"/>
    <cellStyle name="20% - Accent1 2 3 2 5" xfId="1485"/>
    <cellStyle name="20% - Accent1 2 3 2 6" xfId="1486"/>
    <cellStyle name="20% - Accent1 2 3 3" xfId="1487"/>
    <cellStyle name="20% - Accent1 2 3 4" xfId="1488"/>
    <cellStyle name="20% - Accent1 2 4" xfId="1489"/>
    <cellStyle name="20% - Accent1 2 4 2" xfId="1490"/>
    <cellStyle name="20% - Accent1 2 4 2 2" xfId="1491"/>
    <cellStyle name="20% - Accent1 2 4 2 3" xfId="1492"/>
    <cellStyle name="20% - Accent1 2 4 2 3 2" xfId="1493"/>
    <cellStyle name="20% - Accent1 2 4 2 3 3" xfId="1494"/>
    <cellStyle name="20% - Accent1 2 4 2 4" xfId="1495"/>
    <cellStyle name="20% - Accent1 2 4 2 5" xfId="1496"/>
    <cellStyle name="20% - Accent1 2 4 2 6" xfId="1497"/>
    <cellStyle name="20% - Accent1 2 4 3" xfId="1498"/>
    <cellStyle name="20% - Accent1 2 4 4" xfId="1499"/>
    <cellStyle name="20% - Accent1 2 5" xfId="1500"/>
    <cellStyle name="20% - Accent1 2 5 2" xfId="1501"/>
    <cellStyle name="20% - Accent1 2 5 3" xfId="1502"/>
    <cellStyle name="20% - Accent1 2 5 4" xfId="1503"/>
    <cellStyle name="20% - Accent1 2 6" xfId="1504"/>
    <cellStyle name="20% - Accent1 2 6 2" xfId="1505"/>
    <cellStyle name="20% - Accent1 2 6 3" xfId="1506"/>
    <cellStyle name="20% - Accent1 2 6 4" xfId="1507"/>
    <cellStyle name="20% - Accent1 2 7" xfId="1508"/>
    <cellStyle name="20% - Accent1 2 8" xfId="1460"/>
    <cellStyle name="20% - Accent1 3" xfId="1509"/>
    <cellStyle name="20% - Accent1 3 2" xfId="1510"/>
    <cellStyle name="20% - Accent1 3 2 2" xfId="1511"/>
    <cellStyle name="20% - Accent1 3 2 3" xfId="1512"/>
    <cellStyle name="20% - Accent1 3 2 4" xfId="1513"/>
    <cellStyle name="20% - Accent1 3 2_CPI" xfId="1514"/>
    <cellStyle name="20% - Accent1 3 3" xfId="1515"/>
    <cellStyle name="20% - Accent1 3 3 2" xfId="1516"/>
    <cellStyle name="20% - Accent1 3 3 3" xfId="1517"/>
    <cellStyle name="20% - Accent1 3 3_CPI" xfId="1518"/>
    <cellStyle name="20% - Accent1 3 4" xfId="1519"/>
    <cellStyle name="20% - Accent1 3 4 2" xfId="1520"/>
    <cellStyle name="20% - Accent1 3_CPI" xfId="1521"/>
    <cellStyle name="20% - Accent1 4" xfId="1522"/>
    <cellStyle name="20% - Accent1 4 2" xfId="1523"/>
    <cellStyle name="20% - Accent1 4 2 2" xfId="1524"/>
    <cellStyle name="20% - Accent1 4 2 3" xfId="1525"/>
    <cellStyle name="20% - Accent1 4 2 4" xfId="1526"/>
    <cellStyle name="20% - Accent1 4 3" xfId="1527"/>
    <cellStyle name="20% - Accent1 4 3 2" xfId="1528"/>
    <cellStyle name="20% - Accent1 4 3 3" xfId="1529"/>
    <cellStyle name="20% - Accent1 4 4" xfId="1530"/>
    <cellStyle name="20% - Accent1 4 4 2" xfId="1531"/>
    <cellStyle name="20% - Accent1 5" xfId="1532"/>
    <cellStyle name="20% - Accent1 5 2" xfId="1533"/>
    <cellStyle name="20% - Accent1 5 2 2" xfId="1534"/>
    <cellStyle name="20% - Accent1 5 3" xfId="1535"/>
    <cellStyle name="20% - Accent1 6" xfId="1536"/>
    <cellStyle name="20% - Accent1 6 2" xfId="1537"/>
    <cellStyle name="20% - Accent1 6 2 2" xfId="1538"/>
    <cellStyle name="20% - Accent1 6 3" xfId="1539"/>
    <cellStyle name="20% - Accent1 7" xfId="1540"/>
    <cellStyle name="20% - Accent1 7 2" xfId="1541"/>
    <cellStyle name="20% - Accent1 7 2 2" xfId="1542"/>
    <cellStyle name="20% - Accent1 7 3" xfId="1543"/>
    <cellStyle name="20% - Accent1 8" xfId="1544"/>
    <cellStyle name="20% - Accent1 8 2" xfId="1545"/>
    <cellStyle name="20% - Accent1 8 2 2" xfId="1546"/>
    <cellStyle name="20% - Accent1 8 3" xfId="1547"/>
    <cellStyle name="20% - Accent1 9" xfId="1548"/>
    <cellStyle name="20% - Accent1 9 2" xfId="1549"/>
    <cellStyle name="20% - Accent2 10" xfId="5467"/>
    <cellStyle name="20% - Accent2 2" xfId="77"/>
    <cellStyle name="20% - Accent2 2 2" xfId="1551"/>
    <cellStyle name="20% - Accent2 2 2 2" xfId="1552"/>
    <cellStyle name="20% - Accent2 2 2 2 2" xfId="1553"/>
    <cellStyle name="20% - Accent2 2 2 2 3" xfId="1554"/>
    <cellStyle name="20% - Accent2 2 2 3" xfId="1555"/>
    <cellStyle name="20% - Accent2 2 2 3 2" xfId="1556"/>
    <cellStyle name="20% - Accent2 2 2 3 3" xfId="1557"/>
    <cellStyle name="20% - Accent2 2 2 3 3 2" xfId="1558"/>
    <cellStyle name="20% - Accent2 2 2 3 3 3" xfId="1559"/>
    <cellStyle name="20% - Accent2 2 2 3 4" xfId="1560"/>
    <cellStyle name="20% - Accent2 2 2 3 5" xfId="1561"/>
    <cellStyle name="20% - Accent2 2 2 3 6" xfId="1562"/>
    <cellStyle name="20% - Accent2 2 2 4" xfId="1563"/>
    <cellStyle name="20% - Accent2 2 2 4 2" xfId="1564"/>
    <cellStyle name="20% - Accent2 2 2 4 3" xfId="1565"/>
    <cellStyle name="20% - Accent2 2 2 4 4" xfId="1566"/>
    <cellStyle name="20% - Accent2 2 2 5" xfId="1567"/>
    <cellStyle name="20% - Accent2 2 3" xfId="1568"/>
    <cellStyle name="20% - Accent2 2 3 2" xfId="1569"/>
    <cellStyle name="20% - Accent2 2 3 2 2" xfId="1570"/>
    <cellStyle name="20% - Accent2 2 3 2 3" xfId="1571"/>
    <cellStyle name="20% - Accent2 2 3 2 3 2" xfId="1572"/>
    <cellStyle name="20% - Accent2 2 3 2 3 3" xfId="1573"/>
    <cellStyle name="20% - Accent2 2 3 2 4" xfId="1574"/>
    <cellStyle name="20% - Accent2 2 3 2 5" xfId="1575"/>
    <cellStyle name="20% - Accent2 2 3 2 6" xfId="1576"/>
    <cellStyle name="20% - Accent2 2 3 3" xfId="1577"/>
    <cellStyle name="20% - Accent2 2 3 4" xfId="1578"/>
    <cellStyle name="20% - Accent2 2 4" xfId="1579"/>
    <cellStyle name="20% - Accent2 2 4 2" xfId="1580"/>
    <cellStyle name="20% - Accent2 2 4 2 2" xfId="1581"/>
    <cellStyle name="20% - Accent2 2 4 2 3" xfId="1582"/>
    <cellStyle name="20% - Accent2 2 4 2 3 2" xfId="1583"/>
    <cellStyle name="20% - Accent2 2 4 2 3 3" xfId="1584"/>
    <cellStyle name="20% - Accent2 2 4 2 4" xfId="1585"/>
    <cellStyle name="20% - Accent2 2 4 2 5" xfId="1586"/>
    <cellStyle name="20% - Accent2 2 4 2 6" xfId="1587"/>
    <cellStyle name="20% - Accent2 2 4 3" xfId="1588"/>
    <cellStyle name="20% - Accent2 2 4 4" xfId="1589"/>
    <cellStyle name="20% - Accent2 2 5" xfId="1590"/>
    <cellStyle name="20% - Accent2 2 5 2" xfId="1591"/>
    <cellStyle name="20% - Accent2 2 5 3" xfId="1592"/>
    <cellStyle name="20% - Accent2 2 5 4" xfId="1593"/>
    <cellStyle name="20% - Accent2 2 6" xfId="1594"/>
    <cellStyle name="20% - Accent2 2 6 2" xfId="1595"/>
    <cellStyle name="20% - Accent2 2 6 3" xfId="1596"/>
    <cellStyle name="20% - Accent2 2 6 4" xfId="1597"/>
    <cellStyle name="20% - Accent2 2 7" xfId="1598"/>
    <cellStyle name="20% - Accent2 2 8" xfId="1550"/>
    <cellStyle name="20% - Accent2 3" xfId="1599"/>
    <cellStyle name="20% - Accent2 3 2" xfId="1600"/>
    <cellStyle name="20% - Accent2 3 2 2" xfId="1601"/>
    <cellStyle name="20% - Accent2 3 2 3" xfId="1602"/>
    <cellStyle name="20% - Accent2 3 2 4" xfId="1603"/>
    <cellStyle name="20% - Accent2 3 2_CPI" xfId="1604"/>
    <cellStyle name="20% - Accent2 3 3" xfId="1605"/>
    <cellStyle name="20% - Accent2 3 3 2" xfId="1606"/>
    <cellStyle name="20% - Accent2 3 3 3" xfId="1607"/>
    <cellStyle name="20% - Accent2 3 3_CPI" xfId="1608"/>
    <cellStyle name="20% - Accent2 3 4" xfId="1609"/>
    <cellStyle name="20% - Accent2 3 4 2" xfId="1610"/>
    <cellStyle name="20% - Accent2 3_CPI" xfId="1611"/>
    <cellStyle name="20% - Accent2 4" xfId="1612"/>
    <cellStyle name="20% - Accent2 4 2" xfId="1613"/>
    <cellStyle name="20% - Accent2 4 2 2" xfId="1614"/>
    <cellStyle name="20% - Accent2 4 2 3" xfId="1615"/>
    <cellStyle name="20% - Accent2 4 2 4" xfId="1616"/>
    <cellStyle name="20% - Accent2 4 3" xfId="1617"/>
    <cellStyle name="20% - Accent2 4 3 2" xfId="1618"/>
    <cellStyle name="20% - Accent2 4 3 3" xfId="1619"/>
    <cellStyle name="20% - Accent2 4 4" xfId="1620"/>
    <cellStyle name="20% - Accent2 4 4 2" xfId="1621"/>
    <cellStyle name="20% - Accent2 5" xfId="1622"/>
    <cellStyle name="20% - Accent2 5 2" xfId="1623"/>
    <cellStyle name="20% - Accent2 5 2 2" xfId="1624"/>
    <cellStyle name="20% - Accent2 5 3" xfId="1625"/>
    <cellStyle name="20% - Accent2 6" xfId="1626"/>
    <cellStyle name="20% - Accent2 6 2" xfId="1627"/>
    <cellStyle name="20% - Accent2 6 2 2" xfId="1628"/>
    <cellStyle name="20% - Accent2 6 3" xfId="1629"/>
    <cellStyle name="20% - Accent2 7" xfId="1630"/>
    <cellStyle name="20% - Accent2 7 2" xfId="1631"/>
    <cellStyle name="20% - Accent2 7 2 2" xfId="1632"/>
    <cellStyle name="20% - Accent2 7 3" xfId="1633"/>
    <cellStyle name="20% - Accent2 8" xfId="1634"/>
    <cellStyle name="20% - Accent2 8 2" xfId="1635"/>
    <cellStyle name="20% - Accent2 8 2 2" xfId="1636"/>
    <cellStyle name="20% - Accent2 8 3" xfId="1637"/>
    <cellStyle name="20% - Accent2 9" xfId="1638"/>
    <cellStyle name="20% - Accent2 9 2" xfId="1639"/>
    <cellStyle name="20% - Accent3 10" xfId="5468"/>
    <cellStyle name="20% - Accent3 2" xfId="78"/>
    <cellStyle name="20% - Accent3 2 2" xfId="1641"/>
    <cellStyle name="20% - Accent3 2 2 2" xfId="1642"/>
    <cellStyle name="20% - Accent3 2 2 2 2" xfId="1643"/>
    <cellStyle name="20% - Accent3 2 2 2 3" xfId="1644"/>
    <cellStyle name="20% - Accent3 2 2 3" xfId="1645"/>
    <cellStyle name="20% - Accent3 2 2 3 2" xfId="1646"/>
    <cellStyle name="20% - Accent3 2 2 3 3" xfId="1647"/>
    <cellStyle name="20% - Accent3 2 2 3 3 2" xfId="1648"/>
    <cellStyle name="20% - Accent3 2 2 3 3 3" xfId="1649"/>
    <cellStyle name="20% - Accent3 2 2 3 4" xfId="1650"/>
    <cellStyle name="20% - Accent3 2 2 3 5" xfId="1651"/>
    <cellStyle name="20% - Accent3 2 2 3 6" xfId="1652"/>
    <cellStyle name="20% - Accent3 2 2 4" xfId="1653"/>
    <cellStyle name="20% - Accent3 2 2 4 2" xfId="1654"/>
    <cellStyle name="20% - Accent3 2 2 4 3" xfId="1655"/>
    <cellStyle name="20% - Accent3 2 2 4 4" xfId="1656"/>
    <cellStyle name="20% - Accent3 2 2 5" xfId="1657"/>
    <cellStyle name="20% - Accent3 2 3" xfId="1658"/>
    <cellStyle name="20% - Accent3 2 3 2" xfId="1659"/>
    <cellStyle name="20% - Accent3 2 3 2 2" xfId="1660"/>
    <cellStyle name="20% - Accent3 2 3 2 3" xfId="1661"/>
    <cellStyle name="20% - Accent3 2 3 2 3 2" xfId="1662"/>
    <cellStyle name="20% - Accent3 2 3 2 3 3" xfId="1663"/>
    <cellStyle name="20% - Accent3 2 3 2 4" xfId="1664"/>
    <cellStyle name="20% - Accent3 2 3 2 5" xfId="1665"/>
    <cellStyle name="20% - Accent3 2 3 2 6" xfId="1666"/>
    <cellStyle name="20% - Accent3 2 3 3" xfId="1667"/>
    <cellStyle name="20% - Accent3 2 3 4" xfId="1668"/>
    <cellStyle name="20% - Accent3 2 4" xfId="1669"/>
    <cellStyle name="20% - Accent3 2 4 2" xfId="1670"/>
    <cellStyle name="20% - Accent3 2 4 2 2" xfId="1671"/>
    <cellStyle name="20% - Accent3 2 4 2 3" xfId="1672"/>
    <cellStyle name="20% - Accent3 2 4 2 3 2" xfId="1673"/>
    <cellStyle name="20% - Accent3 2 4 2 3 3" xfId="1674"/>
    <cellStyle name="20% - Accent3 2 4 2 4" xfId="1675"/>
    <cellStyle name="20% - Accent3 2 4 2 5" xfId="1676"/>
    <cellStyle name="20% - Accent3 2 4 2 6" xfId="1677"/>
    <cellStyle name="20% - Accent3 2 4 3" xfId="1678"/>
    <cellStyle name="20% - Accent3 2 4 4" xfId="1679"/>
    <cellStyle name="20% - Accent3 2 5" xfId="1680"/>
    <cellStyle name="20% - Accent3 2 5 2" xfId="1681"/>
    <cellStyle name="20% - Accent3 2 5 3" xfId="1682"/>
    <cellStyle name="20% - Accent3 2 5 4" xfId="1683"/>
    <cellStyle name="20% - Accent3 2 6" xfId="1684"/>
    <cellStyle name="20% - Accent3 2 6 2" xfId="1685"/>
    <cellStyle name="20% - Accent3 2 6 3" xfId="1686"/>
    <cellStyle name="20% - Accent3 2 6 4" xfId="1687"/>
    <cellStyle name="20% - Accent3 2 7" xfId="1688"/>
    <cellStyle name="20% - Accent3 2 8" xfId="1640"/>
    <cellStyle name="20% - Accent3 3" xfId="1689"/>
    <cellStyle name="20% - Accent3 3 2" xfId="1690"/>
    <cellStyle name="20% - Accent3 3 2 2" xfId="1691"/>
    <cellStyle name="20% - Accent3 3 2 3" xfId="1692"/>
    <cellStyle name="20% - Accent3 3 2 4" xfId="1693"/>
    <cellStyle name="20% - Accent3 3 2_CPI" xfId="1694"/>
    <cellStyle name="20% - Accent3 3 3" xfId="1695"/>
    <cellStyle name="20% - Accent3 3 3 2" xfId="1696"/>
    <cellStyle name="20% - Accent3 3 3 3" xfId="1697"/>
    <cellStyle name="20% - Accent3 3 3_CPI" xfId="1698"/>
    <cellStyle name="20% - Accent3 3 4" xfId="1699"/>
    <cellStyle name="20% - Accent3 3 4 2" xfId="1700"/>
    <cellStyle name="20% - Accent3 3_CPI" xfId="1701"/>
    <cellStyle name="20% - Accent3 4" xfId="1702"/>
    <cellStyle name="20% - Accent3 4 2" xfId="1703"/>
    <cellStyle name="20% - Accent3 4 2 2" xfId="1704"/>
    <cellStyle name="20% - Accent3 4 2 3" xfId="1705"/>
    <cellStyle name="20% - Accent3 4 2 4" xfId="1706"/>
    <cellStyle name="20% - Accent3 4 3" xfId="1707"/>
    <cellStyle name="20% - Accent3 4 3 2" xfId="1708"/>
    <cellStyle name="20% - Accent3 4 3 3" xfId="1709"/>
    <cellStyle name="20% - Accent3 4 4" xfId="1710"/>
    <cellStyle name="20% - Accent3 4 4 2" xfId="1711"/>
    <cellStyle name="20% - Accent3 5" xfId="1712"/>
    <cellStyle name="20% - Accent3 5 2" xfId="1713"/>
    <cellStyle name="20% - Accent3 5 2 2" xfId="1714"/>
    <cellStyle name="20% - Accent3 5 3" xfId="1715"/>
    <cellStyle name="20% - Accent3 6" xfId="1716"/>
    <cellStyle name="20% - Accent3 6 2" xfId="1717"/>
    <cellStyle name="20% - Accent3 6 2 2" xfId="1718"/>
    <cellStyle name="20% - Accent3 6 3" xfId="1719"/>
    <cellStyle name="20% - Accent3 7" xfId="1720"/>
    <cellStyle name="20% - Accent3 7 2" xfId="1721"/>
    <cellStyle name="20% - Accent3 7 2 2" xfId="1722"/>
    <cellStyle name="20% - Accent3 7 3" xfId="1723"/>
    <cellStyle name="20% - Accent3 8" xfId="1724"/>
    <cellStyle name="20% - Accent3 8 2" xfId="1725"/>
    <cellStyle name="20% - Accent3 8 2 2" xfId="1726"/>
    <cellStyle name="20% - Accent3 8 3" xfId="1727"/>
    <cellStyle name="20% - Accent3 9" xfId="1728"/>
    <cellStyle name="20% - Accent3 9 2" xfId="1729"/>
    <cellStyle name="20% - Accent4 10" xfId="5469"/>
    <cellStyle name="20% - Accent4 2" xfId="79"/>
    <cellStyle name="20% - Accent4 2 2" xfId="1731"/>
    <cellStyle name="20% - Accent4 2 2 2" xfId="1732"/>
    <cellStyle name="20% - Accent4 2 2 2 2" xfId="1733"/>
    <cellStyle name="20% - Accent4 2 2 2 3" xfId="1734"/>
    <cellStyle name="20% - Accent4 2 2 3" xfId="1735"/>
    <cellStyle name="20% - Accent4 2 2 3 2" xfId="1736"/>
    <cellStyle name="20% - Accent4 2 2 3 3" xfId="1737"/>
    <cellStyle name="20% - Accent4 2 2 3 3 2" xfId="1738"/>
    <cellStyle name="20% - Accent4 2 2 3 3 3" xfId="1739"/>
    <cellStyle name="20% - Accent4 2 2 3 4" xfId="1740"/>
    <cellStyle name="20% - Accent4 2 2 3 5" xfId="1741"/>
    <cellStyle name="20% - Accent4 2 2 3 6" xfId="1742"/>
    <cellStyle name="20% - Accent4 2 2 4" xfId="1743"/>
    <cellStyle name="20% - Accent4 2 2 4 2" xfId="1744"/>
    <cellStyle name="20% - Accent4 2 2 4 3" xfId="1745"/>
    <cellStyle name="20% - Accent4 2 2 4 4" xfId="1746"/>
    <cellStyle name="20% - Accent4 2 2 5" xfId="1747"/>
    <cellStyle name="20% - Accent4 2 3" xfId="1748"/>
    <cellStyle name="20% - Accent4 2 3 2" xfId="1749"/>
    <cellStyle name="20% - Accent4 2 3 2 2" xfId="1750"/>
    <cellStyle name="20% - Accent4 2 3 2 3" xfId="1751"/>
    <cellStyle name="20% - Accent4 2 3 2 3 2" xfId="1752"/>
    <cellStyle name="20% - Accent4 2 3 2 3 3" xfId="1753"/>
    <cellStyle name="20% - Accent4 2 3 2 4" xfId="1754"/>
    <cellStyle name="20% - Accent4 2 3 2 5" xfId="1755"/>
    <cellStyle name="20% - Accent4 2 3 2 6" xfId="1756"/>
    <cellStyle name="20% - Accent4 2 3 3" xfId="1757"/>
    <cellStyle name="20% - Accent4 2 3 4" xfId="1758"/>
    <cellStyle name="20% - Accent4 2 4" xfId="1759"/>
    <cellStyle name="20% - Accent4 2 4 2" xfId="1760"/>
    <cellStyle name="20% - Accent4 2 4 2 2" xfId="1761"/>
    <cellStyle name="20% - Accent4 2 4 2 3" xfId="1762"/>
    <cellStyle name="20% - Accent4 2 4 2 3 2" xfId="1763"/>
    <cellStyle name="20% - Accent4 2 4 2 3 3" xfId="1764"/>
    <cellStyle name="20% - Accent4 2 4 2 4" xfId="1765"/>
    <cellStyle name="20% - Accent4 2 4 2 5" xfId="1766"/>
    <cellStyle name="20% - Accent4 2 4 2 6" xfId="1767"/>
    <cellStyle name="20% - Accent4 2 4 3" xfId="1768"/>
    <cellStyle name="20% - Accent4 2 4 4" xfId="1769"/>
    <cellStyle name="20% - Accent4 2 5" xfId="1770"/>
    <cellStyle name="20% - Accent4 2 5 2" xfId="1771"/>
    <cellStyle name="20% - Accent4 2 5 3" xfId="1772"/>
    <cellStyle name="20% - Accent4 2 5 4" xfId="1773"/>
    <cellStyle name="20% - Accent4 2 6" xfId="1774"/>
    <cellStyle name="20% - Accent4 2 6 2" xfId="1775"/>
    <cellStyle name="20% - Accent4 2 6 3" xfId="1776"/>
    <cellStyle name="20% - Accent4 2 6 4" xfId="1777"/>
    <cellStyle name="20% - Accent4 2 7" xfId="1778"/>
    <cellStyle name="20% - Accent4 2 8" xfId="1730"/>
    <cellStyle name="20% - Accent4 3" xfId="1779"/>
    <cellStyle name="20% - Accent4 3 2" xfId="1780"/>
    <cellStyle name="20% - Accent4 3 2 2" xfId="1781"/>
    <cellStyle name="20% - Accent4 3 2 3" xfId="1782"/>
    <cellStyle name="20% - Accent4 3 2 4" xfId="1783"/>
    <cellStyle name="20% - Accent4 3 2_CPI" xfId="1784"/>
    <cellStyle name="20% - Accent4 3 3" xfId="1785"/>
    <cellStyle name="20% - Accent4 3 3 2" xfId="1786"/>
    <cellStyle name="20% - Accent4 3 3 3" xfId="1787"/>
    <cellStyle name="20% - Accent4 3 3_CPI" xfId="1788"/>
    <cellStyle name="20% - Accent4 3 4" xfId="1789"/>
    <cellStyle name="20% - Accent4 3 4 2" xfId="1790"/>
    <cellStyle name="20% - Accent4 3_CPI" xfId="1791"/>
    <cellStyle name="20% - Accent4 4" xfId="1792"/>
    <cellStyle name="20% - Accent4 4 2" xfId="1793"/>
    <cellStyle name="20% - Accent4 4 2 2" xfId="1794"/>
    <cellStyle name="20% - Accent4 4 2 3" xfId="1795"/>
    <cellStyle name="20% - Accent4 4 2 4" xfId="1796"/>
    <cellStyle name="20% - Accent4 4 3" xfId="1797"/>
    <cellStyle name="20% - Accent4 4 3 2" xfId="1798"/>
    <cellStyle name="20% - Accent4 4 3 3" xfId="1799"/>
    <cellStyle name="20% - Accent4 4 4" xfId="1800"/>
    <cellStyle name="20% - Accent4 4 4 2" xfId="1801"/>
    <cellStyle name="20% - Accent4 5" xfId="1802"/>
    <cellStyle name="20% - Accent4 5 2" xfId="1803"/>
    <cellStyle name="20% - Accent4 5 2 2" xfId="1804"/>
    <cellStyle name="20% - Accent4 5 3" xfId="1805"/>
    <cellStyle name="20% - Accent4 6" xfId="1806"/>
    <cellStyle name="20% - Accent4 6 2" xfId="1807"/>
    <cellStyle name="20% - Accent4 6 2 2" xfId="1808"/>
    <cellStyle name="20% - Accent4 6 3" xfId="1809"/>
    <cellStyle name="20% - Accent4 7" xfId="1810"/>
    <cellStyle name="20% - Accent4 7 2" xfId="1811"/>
    <cellStyle name="20% - Accent4 7 2 2" xfId="1812"/>
    <cellStyle name="20% - Accent4 7 3" xfId="1813"/>
    <cellStyle name="20% - Accent4 8" xfId="1814"/>
    <cellStyle name="20% - Accent4 8 2" xfId="1815"/>
    <cellStyle name="20% - Accent4 8 2 2" xfId="1816"/>
    <cellStyle name="20% - Accent4 8 3" xfId="1817"/>
    <cellStyle name="20% - Accent4 9" xfId="1818"/>
    <cellStyle name="20% - Accent4 9 2" xfId="1819"/>
    <cellStyle name="20% - Accent5 10" xfId="5470"/>
    <cellStyle name="20% - Accent5 2" xfId="80"/>
    <cellStyle name="20% - Accent5 2 2" xfId="1821"/>
    <cellStyle name="20% - Accent5 2 2 2" xfId="1822"/>
    <cellStyle name="20% - Accent5 2 2 2 2" xfId="1823"/>
    <cellStyle name="20% - Accent5 2 2 2 3" xfId="1824"/>
    <cellStyle name="20% - Accent5 2 2 3" xfId="1825"/>
    <cellStyle name="20% - Accent5 2 2 3 2" xfId="1826"/>
    <cellStyle name="20% - Accent5 2 2 3 3" xfId="1827"/>
    <cellStyle name="20% - Accent5 2 2 3 3 2" xfId="1828"/>
    <cellStyle name="20% - Accent5 2 2 3 3 3" xfId="1829"/>
    <cellStyle name="20% - Accent5 2 2 3 4" xfId="1830"/>
    <cellStyle name="20% - Accent5 2 2 3 5" xfId="1831"/>
    <cellStyle name="20% - Accent5 2 2 3 6" xfId="1832"/>
    <cellStyle name="20% - Accent5 2 2 4" xfId="1833"/>
    <cellStyle name="20% - Accent5 2 2 4 2" xfId="1834"/>
    <cellStyle name="20% - Accent5 2 2 4 3" xfId="1835"/>
    <cellStyle name="20% - Accent5 2 2 4 4" xfId="1836"/>
    <cellStyle name="20% - Accent5 2 2 5" xfId="1837"/>
    <cellStyle name="20% - Accent5 2 3" xfId="1838"/>
    <cellStyle name="20% - Accent5 2 3 2" xfId="1839"/>
    <cellStyle name="20% - Accent5 2 3 2 2" xfId="1840"/>
    <cellStyle name="20% - Accent5 2 3 2 3" xfId="1841"/>
    <cellStyle name="20% - Accent5 2 3 2 3 2" xfId="1842"/>
    <cellStyle name="20% - Accent5 2 3 2 3 3" xfId="1843"/>
    <cellStyle name="20% - Accent5 2 3 2 4" xfId="1844"/>
    <cellStyle name="20% - Accent5 2 3 2 5" xfId="1845"/>
    <cellStyle name="20% - Accent5 2 3 2 6" xfId="1846"/>
    <cellStyle name="20% - Accent5 2 3 3" xfId="1847"/>
    <cellStyle name="20% - Accent5 2 3 4" xfId="1848"/>
    <cellStyle name="20% - Accent5 2 4" xfId="1849"/>
    <cellStyle name="20% - Accent5 2 4 2" xfId="1850"/>
    <cellStyle name="20% - Accent5 2 4 2 2" xfId="1851"/>
    <cellStyle name="20% - Accent5 2 4 2 3" xfId="1852"/>
    <cellStyle name="20% - Accent5 2 4 2 3 2" xfId="1853"/>
    <cellStyle name="20% - Accent5 2 4 2 3 3" xfId="1854"/>
    <cellStyle name="20% - Accent5 2 4 2 4" xfId="1855"/>
    <cellStyle name="20% - Accent5 2 4 2 5" xfId="1856"/>
    <cellStyle name="20% - Accent5 2 4 2 6" xfId="1857"/>
    <cellStyle name="20% - Accent5 2 4 3" xfId="1858"/>
    <cellStyle name="20% - Accent5 2 4 4" xfId="1859"/>
    <cellStyle name="20% - Accent5 2 5" xfId="1860"/>
    <cellStyle name="20% - Accent5 2 5 2" xfId="1861"/>
    <cellStyle name="20% - Accent5 2 5 3" xfId="1862"/>
    <cellStyle name="20% - Accent5 2 5 4" xfId="1863"/>
    <cellStyle name="20% - Accent5 2 6" xfId="1864"/>
    <cellStyle name="20% - Accent5 2 7" xfId="1865"/>
    <cellStyle name="20% - Accent5 2 8" xfId="1820"/>
    <cellStyle name="20% - Accent5 3" xfId="1866"/>
    <cellStyle name="20% - Accent5 3 2" xfId="1867"/>
    <cellStyle name="20% - Accent5 3 2 2" xfId="1868"/>
    <cellStyle name="20% - Accent5 3 2 3" xfId="1869"/>
    <cellStyle name="20% - Accent5 3 2 4" xfId="1870"/>
    <cellStyle name="20% - Accent5 3 3" xfId="1871"/>
    <cellStyle name="20% - Accent5 3 3 2" xfId="1872"/>
    <cellStyle name="20% - Accent5 3 3 3" xfId="1873"/>
    <cellStyle name="20% - Accent5 3 4" xfId="1874"/>
    <cellStyle name="20% - Accent5 3 4 2" xfId="1875"/>
    <cellStyle name="20% - Accent5 4" xfId="1876"/>
    <cellStyle name="20% - Accent5 4 2" xfId="1877"/>
    <cellStyle name="20% - Accent5 4 4" xfId="1878"/>
    <cellStyle name="20% - Accent5 4 4 2" xfId="1879"/>
    <cellStyle name="20% - Accent5 4_CPI" xfId="1880"/>
    <cellStyle name="20% - Accent5 5" xfId="1881"/>
    <cellStyle name="20% - Accent5 5 2" xfId="1882"/>
    <cellStyle name="20% - Accent5 5 2 2" xfId="1883"/>
    <cellStyle name="20% - Accent5 5 3" xfId="1884"/>
    <cellStyle name="20% - Accent5 6" xfId="1885"/>
    <cellStyle name="20% - Accent5 6 2" xfId="1886"/>
    <cellStyle name="20% - Accent5 6 2 2" xfId="1887"/>
    <cellStyle name="20% - Accent5 6 3" xfId="1888"/>
    <cellStyle name="20% - Accent5 7" xfId="1889"/>
    <cellStyle name="20% - Accent5 7 2" xfId="1890"/>
    <cellStyle name="20% - Accent5 7 2 2" xfId="1891"/>
    <cellStyle name="20% - Accent5 7 3" xfId="1892"/>
    <cellStyle name="20% - Accent5 8" xfId="1893"/>
    <cellStyle name="20% - Accent5 8 2" xfId="1894"/>
    <cellStyle name="20% - Accent5 8 2 2" xfId="1895"/>
    <cellStyle name="20% - Accent5 8 3" xfId="1896"/>
    <cellStyle name="20% - Accent5 9" xfId="1897"/>
    <cellStyle name="20% - Accent5 9 2" xfId="1898"/>
    <cellStyle name="20% - Accent6 10" xfId="5471"/>
    <cellStyle name="20% - Accent6 11" xfId="5472"/>
    <cellStyle name="20% - Accent6 2" xfId="81"/>
    <cellStyle name="20% - Accent6 2 2" xfId="1900"/>
    <cellStyle name="20% - Accent6 2 2 2" xfId="1901"/>
    <cellStyle name="20% - Accent6 2 2 2 2" xfId="1902"/>
    <cellStyle name="20% - Accent6 2 2 2 3" xfId="1903"/>
    <cellStyle name="20% - Accent6 2 2 3" xfId="1904"/>
    <cellStyle name="20% - Accent6 2 2 3 2" xfId="1905"/>
    <cellStyle name="20% - Accent6 2 2 3 3" xfId="1906"/>
    <cellStyle name="20% - Accent6 2 2 3 3 2" xfId="1907"/>
    <cellStyle name="20% - Accent6 2 2 3 3 3" xfId="1908"/>
    <cellStyle name="20% - Accent6 2 2 3 4" xfId="1909"/>
    <cellStyle name="20% - Accent6 2 2 3 5" xfId="1910"/>
    <cellStyle name="20% - Accent6 2 2 3 6" xfId="1911"/>
    <cellStyle name="20% - Accent6 2 2 4" xfId="1912"/>
    <cellStyle name="20% - Accent6 2 2 4 2" xfId="1913"/>
    <cellStyle name="20% - Accent6 2 2 4 3" xfId="1914"/>
    <cellStyle name="20% - Accent6 2 2 4 4" xfId="1915"/>
    <cellStyle name="20% - Accent6 2 2 5" xfId="1916"/>
    <cellStyle name="20% - Accent6 2 3" xfId="1917"/>
    <cellStyle name="20% - Accent6 2 3 2" xfId="1918"/>
    <cellStyle name="20% - Accent6 2 3 2 2" xfId="1919"/>
    <cellStyle name="20% - Accent6 2 3 2 3" xfId="1920"/>
    <cellStyle name="20% - Accent6 2 3 2 3 2" xfId="1921"/>
    <cellStyle name="20% - Accent6 2 3 2 3 3" xfId="1922"/>
    <cellStyle name="20% - Accent6 2 3 2 4" xfId="1923"/>
    <cellStyle name="20% - Accent6 2 3 2 5" xfId="1924"/>
    <cellStyle name="20% - Accent6 2 3 2 6" xfId="1925"/>
    <cellStyle name="20% - Accent6 2 3 3" xfId="1926"/>
    <cellStyle name="20% - Accent6 2 3 4" xfId="1927"/>
    <cellStyle name="20% - Accent6 2 4" xfId="1928"/>
    <cellStyle name="20% - Accent6 2 4 2" xfId="1929"/>
    <cellStyle name="20% - Accent6 2 4 2 2" xfId="1930"/>
    <cellStyle name="20% - Accent6 2 4 2 3" xfId="1931"/>
    <cellStyle name="20% - Accent6 2 4 2 3 2" xfId="1932"/>
    <cellStyle name="20% - Accent6 2 4 2 3 3" xfId="1933"/>
    <cellStyle name="20% - Accent6 2 4 2 4" xfId="1934"/>
    <cellStyle name="20% - Accent6 2 4 2 5" xfId="1935"/>
    <cellStyle name="20% - Accent6 2 4 2 6" xfId="1936"/>
    <cellStyle name="20% - Accent6 2 4 3" xfId="1937"/>
    <cellStyle name="20% - Accent6 2 4 4" xfId="1938"/>
    <cellStyle name="20% - Accent6 2 5" xfId="1939"/>
    <cellStyle name="20% - Accent6 2 5 2" xfId="1940"/>
    <cellStyle name="20% - Accent6 2 5 3" xfId="1941"/>
    <cellStyle name="20% - Accent6 2 5 4" xfId="1942"/>
    <cellStyle name="20% - Accent6 2 6" xfId="1943"/>
    <cellStyle name="20% - Accent6 2 6 2" xfId="1944"/>
    <cellStyle name="20% - Accent6 2 6 3" xfId="1945"/>
    <cellStyle name="20% - Accent6 2 6 4" xfId="1946"/>
    <cellStyle name="20% - Accent6 2 7" xfId="1947"/>
    <cellStyle name="20% - Accent6 2 8" xfId="1899"/>
    <cellStyle name="20% - Accent6 3" xfId="1948"/>
    <cellStyle name="20% - Accent6 3 2" xfId="1949"/>
    <cellStyle name="20% - Accent6 3 2 2" xfId="1950"/>
    <cellStyle name="20% - Accent6 3 2 3" xfId="1951"/>
    <cellStyle name="20% - Accent6 3 2 4" xfId="1952"/>
    <cellStyle name="20% - Accent6 3 2_CPI" xfId="1953"/>
    <cellStyle name="20% - Accent6 3 3" xfId="1954"/>
    <cellStyle name="20% - Accent6 3 3 2" xfId="1955"/>
    <cellStyle name="20% - Accent6 3 3 3" xfId="1956"/>
    <cellStyle name="20% - Accent6 3 3_CPI" xfId="1957"/>
    <cellStyle name="20% - Accent6 3 4" xfId="1958"/>
    <cellStyle name="20% - Accent6 3 4 2" xfId="1959"/>
    <cellStyle name="20% - Accent6 3_CPI" xfId="1960"/>
    <cellStyle name="20% - Accent6 4" xfId="1961"/>
    <cellStyle name="20% - Accent6 4 2" xfId="1962"/>
    <cellStyle name="20% - Accent6 4 2 2" xfId="1963"/>
    <cellStyle name="20% - Accent6 4 2 3" xfId="1964"/>
    <cellStyle name="20% - Accent6 4 2 4" xfId="1965"/>
    <cellStyle name="20% - Accent6 4 3" xfId="1966"/>
    <cellStyle name="20% - Accent6 4 3 2" xfId="1967"/>
    <cellStyle name="20% - Accent6 4 3 3" xfId="1968"/>
    <cellStyle name="20% - Accent6 4 4" xfId="1969"/>
    <cellStyle name="20% - Accent6 4 4 2" xfId="1970"/>
    <cellStyle name="20% - Accent6 5" xfId="1971"/>
    <cellStyle name="20% - Accent6 5 2" xfId="1972"/>
    <cellStyle name="20% - Accent6 5 2 2" xfId="1973"/>
    <cellStyle name="20% - Accent6 5 3" xfId="1974"/>
    <cellStyle name="20% - Accent6 6" xfId="1975"/>
    <cellStyle name="20% - Accent6 6 2" xfId="1976"/>
    <cellStyle name="20% - Accent6 6 2 2" xfId="1977"/>
    <cellStyle name="20% - Accent6 6 3" xfId="1978"/>
    <cellStyle name="20% - Accent6 7" xfId="1979"/>
    <cellStyle name="20% - Accent6 7 2" xfId="1980"/>
    <cellStyle name="20% - Accent6 7 2 2" xfId="1981"/>
    <cellStyle name="20% - Accent6 7 3" xfId="1982"/>
    <cellStyle name="20% - Accent6 8" xfId="1983"/>
    <cellStyle name="20% - Accent6 8 2" xfId="1984"/>
    <cellStyle name="20% - Accent6 8 2 2" xfId="1985"/>
    <cellStyle name="20% - Accent6 8 3" xfId="1986"/>
    <cellStyle name="20% - Accent6 9" xfId="1987"/>
    <cellStyle name="20% - Accent6 9 2" xfId="1988"/>
    <cellStyle name="20% - Colore 1" xfId="1989"/>
    <cellStyle name="20% - Colore 2" xfId="1990"/>
    <cellStyle name="20% - Colore 3" xfId="1991"/>
    <cellStyle name="20% - Colore 4" xfId="1992"/>
    <cellStyle name="20% - Colore 5" xfId="1993"/>
    <cellStyle name="20% - Colore 6" xfId="1994"/>
    <cellStyle name="20% - Énfasis1" xfId="1995"/>
    <cellStyle name="20% - Énfasis2" xfId="1996"/>
    <cellStyle name="20% - Énfasis3" xfId="1997"/>
    <cellStyle name="20% - Énfasis4" xfId="1998"/>
    <cellStyle name="20% - Énfasis5" xfId="1999"/>
    <cellStyle name="20% - Énfasis6" xfId="2000"/>
    <cellStyle name="2bra" xfId="2001"/>
    <cellStyle name="2bra 2" xfId="5473"/>
    <cellStyle name="2DecimalPercent" xfId="2002"/>
    <cellStyle name="2Decimals" xfId="2003"/>
    <cellStyle name="2dp" xfId="2004"/>
    <cellStyle name="3" xfId="2005"/>
    <cellStyle name="3 2" xfId="5474"/>
    <cellStyle name="3brac" xfId="2006"/>
    <cellStyle name="3brac 2" xfId="5475"/>
    <cellStyle name="3dp" xfId="2007"/>
    <cellStyle name="40% - Accent1 10" xfId="5476"/>
    <cellStyle name="40% - Accent1 2" xfId="82"/>
    <cellStyle name="40% - Accent1 2 2" xfId="2009"/>
    <cellStyle name="40% - Accent1 2 2 2" xfId="2010"/>
    <cellStyle name="40% - Accent1 2 2 2 2" xfId="2011"/>
    <cellStyle name="40% - Accent1 2 2 2 3" xfId="2012"/>
    <cellStyle name="40% - Accent1 2 2 3" xfId="2013"/>
    <cellStyle name="40% - Accent1 2 2 3 2" xfId="2014"/>
    <cellStyle name="40% - Accent1 2 2 3 3" xfId="2015"/>
    <cellStyle name="40% - Accent1 2 2 3 3 2" xfId="2016"/>
    <cellStyle name="40% - Accent1 2 2 3 3 3" xfId="2017"/>
    <cellStyle name="40% - Accent1 2 2 3 4" xfId="2018"/>
    <cellStyle name="40% - Accent1 2 2 3 5" xfId="2019"/>
    <cellStyle name="40% - Accent1 2 2 3 6" xfId="2020"/>
    <cellStyle name="40% - Accent1 2 2 4" xfId="2021"/>
    <cellStyle name="40% - Accent1 2 2 4 2" xfId="2022"/>
    <cellStyle name="40% - Accent1 2 2 4 3" xfId="2023"/>
    <cellStyle name="40% - Accent1 2 2 4 4" xfId="2024"/>
    <cellStyle name="40% - Accent1 2 2 5" xfId="2025"/>
    <cellStyle name="40% - Accent1 2 3" xfId="2026"/>
    <cellStyle name="40% - Accent1 2 3 2" xfId="2027"/>
    <cellStyle name="40% - Accent1 2 3 2 2" xfId="2028"/>
    <cellStyle name="40% - Accent1 2 3 2 3" xfId="2029"/>
    <cellStyle name="40% - Accent1 2 3 2 3 2" xfId="2030"/>
    <cellStyle name="40% - Accent1 2 3 2 3 3" xfId="2031"/>
    <cellStyle name="40% - Accent1 2 3 2 4" xfId="2032"/>
    <cellStyle name="40% - Accent1 2 3 2 5" xfId="2033"/>
    <cellStyle name="40% - Accent1 2 3 2 6" xfId="2034"/>
    <cellStyle name="40% - Accent1 2 3 3" xfId="2035"/>
    <cellStyle name="40% - Accent1 2 3 4" xfId="2036"/>
    <cellStyle name="40% - Accent1 2 4" xfId="2037"/>
    <cellStyle name="40% - Accent1 2 4 2" xfId="2038"/>
    <cellStyle name="40% - Accent1 2 4 2 2" xfId="2039"/>
    <cellStyle name="40% - Accent1 2 4 2 3" xfId="2040"/>
    <cellStyle name="40% - Accent1 2 4 2 3 2" xfId="2041"/>
    <cellStyle name="40% - Accent1 2 4 2 3 3" xfId="2042"/>
    <cellStyle name="40% - Accent1 2 4 2 4" xfId="2043"/>
    <cellStyle name="40% - Accent1 2 4 2 5" xfId="2044"/>
    <cellStyle name="40% - Accent1 2 4 2 6" xfId="2045"/>
    <cellStyle name="40% - Accent1 2 4 3" xfId="2046"/>
    <cellStyle name="40% - Accent1 2 4 4" xfId="2047"/>
    <cellStyle name="40% - Accent1 2 5" xfId="2048"/>
    <cellStyle name="40% - Accent1 2 5 2" xfId="2049"/>
    <cellStyle name="40% - Accent1 2 5 3" xfId="2050"/>
    <cellStyle name="40% - Accent1 2 5 4" xfId="2051"/>
    <cellStyle name="40% - Accent1 2 6" xfId="2052"/>
    <cellStyle name="40% - Accent1 2 6 2" xfId="2053"/>
    <cellStyle name="40% - Accent1 2 6 3" xfId="2054"/>
    <cellStyle name="40% - Accent1 2 6 4" xfId="2055"/>
    <cellStyle name="40% - Accent1 2 7" xfId="2056"/>
    <cellStyle name="40% - Accent1 2 8" xfId="2008"/>
    <cellStyle name="40% - Accent1 3" xfId="2057"/>
    <cellStyle name="40% - Accent1 3 2" xfId="2058"/>
    <cellStyle name="40% - Accent1 3 2 2" xfId="2059"/>
    <cellStyle name="40% - Accent1 3 2 3" xfId="2060"/>
    <cellStyle name="40% - Accent1 3 2 4" xfId="2061"/>
    <cellStyle name="40% - Accent1 3 2_CPI" xfId="2062"/>
    <cellStyle name="40% - Accent1 3 3" xfId="2063"/>
    <cellStyle name="40% - Accent1 3 3 2" xfId="2064"/>
    <cellStyle name="40% - Accent1 3 3 3" xfId="2065"/>
    <cellStyle name="40% - Accent1 3 3_CPI" xfId="2066"/>
    <cellStyle name="40% - Accent1 3 4" xfId="2067"/>
    <cellStyle name="40% - Accent1 3 4 2" xfId="2068"/>
    <cellStyle name="40% - Accent1 3_CPI" xfId="2069"/>
    <cellStyle name="40% - Accent1 4" xfId="2070"/>
    <cellStyle name="40% - Accent1 4 2" xfId="2071"/>
    <cellStyle name="40% - Accent1 4 2 2" xfId="2072"/>
    <cellStyle name="40% - Accent1 4 2 3" xfId="2073"/>
    <cellStyle name="40% - Accent1 4 2 4" xfId="2074"/>
    <cellStyle name="40% - Accent1 4 3" xfId="2075"/>
    <cellStyle name="40% - Accent1 4 3 2" xfId="2076"/>
    <cellStyle name="40% - Accent1 4 3 3" xfId="2077"/>
    <cellStyle name="40% - Accent1 4 4" xfId="2078"/>
    <cellStyle name="40% - Accent1 4 4 2" xfId="2079"/>
    <cellStyle name="40% - Accent1 5" xfId="2080"/>
    <cellStyle name="40% - Accent1 5 2" xfId="2081"/>
    <cellStyle name="40% - Accent1 5 2 2" xfId="2082"/>
    <cellStyle name="40% - Accent1 5 3" xfId="2083"/>
    <cellStyle name="40% - Accent1 6" xfId="2084"/>
    <cellStyle name="40% - Accent1 6 2" xfId="2085"/>
    <cellStyle name="40% - Accent1 6 2 2" xfId="2086"/>
    <cellStyle name="40% - Accent1 6 3" xfId="2087"/>
    <cellStyle name="40% - Accent1 7" xfId="2088"/>
    <cellStyle name="40% - Accent1 7 2" xfId="2089"/>
    <cellStyle name="40% - Accent1 7 2 2" xfId="2090"/>
    <cellStyle name="40% - Accent1 7 3" xfId="2091"/>
    <cellStyle name="40% - Accent1 8" xfId="2092"/>
    <cellStyle name="40% - Accent1 8 2" xfId="2093"/>
    <cellStyle name="40% - Accent1 8 2 2" xfId="2094"/>
    <cellStyle name="40% - Accent1 8 3" xfId="2095"/>
    <cellStyle name="40% - Accent1 9" xfId="2096"/>
    <cellStyle name="40% - Accent1 9 2" xfId="2097"/>
    <cellStyle name="40% - Accent2 10" xfId="5477"/>
    <cellStyle name="40% - Accent2 2" xfId="83"/>
    <cellStyle name="40% - Accent2 2 2" xfId="2099"/>
    <cellStyle name="40% - Accent2 2 2 2" xfId="2100"/>
    <cellStyle name="40% - Accent2 2 2 2 2" xfId="2101"/>
    <cellStyle name="40% - Accent2 2 2 2 3" xfId="2102"/>
    <cellStyle name="40% - Accent2 2 2 3" xfId="2103"/>
    <cellStyle name="40% - Accent2 2 2 3 2" xfId="2104"/>
    <cellStyle name="40% - Accent2 2 2 3 3" xfId="2105"/>
    <cellStyle name="40% - Accent2 2 2 3 3 2" xfId="2106"/>
    <cellStyle name="40% - Accent2 2 2 3 3 3" xfId="2107"/>
    <cellStyle name="40% - Accent2 2 2 3 4" xfId="2108"/>
    <cellStyle name="40% - Accent2 2 2 3 5" xfId="2109"/>
    <cellStyle name="40% - Accent2 2 2 3 6" xfId="2110"/>
    <cellStyle name="40% - Accent2 2 2 4" xfId="2111"/>
    <cellStyle name="40% - Accent2 2 2 4 2" xfId="2112"/>
    <cellStyle name="40% - Accent2 2 2 4 3" xfId="2113"/>
    <cellStyle name="40% - Accent2 2 2 4 4" xfId="2114"/>
    <cellStyle name="40% - Accent2 2 2 5" xfId="2115"/>
    <cellStyle name="40% - Accent2 2 3" xfId="2116"/>
    <cellStyle name="40% - Accent2 2 3 2" xfId="2117"/>
    <cellStyle name="40% - Accent2 2 3 2 2" xfId="2118"/>
    <cellStyle name="40% - Accent2 2 3 2 3" xfId="2119"/>
    <cellStyle name="40% - Accent2 2 3 2 3 2" xfId="2120"/>
    <cellStyle name="40% - Accent2 2 3 2 3 3" xfId="2121"/>
    <cellStyle name="40% - Accent2 2 3 2 4" xfId="2122"/>
    <cellStyle name="40% - Accent2 2 3 2 5" xfId="2123"/>
    <cellStyle name="40% - Accent2 2 3 2 6" xfId="2124"/>
    <cellStyle name="40% - Accent2 2 3 3" xfId="2125"/>
    <cellStyle name="40% - Accent2 2 3 4" xfId="2126"/>
    <cellStyle name="40% - Accent2 2 4" xfId="2127"/>
    <cellStyle name="40% - Accent2 2 4 2" xfId="2128"/>
    <cellStyle name="40% - Accent2 2 4 2 2" xfId="2129"/>
    <cellStyle name="40% - Accent2 2 4 2 3" xfId="2130"/>
    <cellStyle name="40% - Accent2 2 4 2 3 2" xfId="2131"/>
    <cellStyle name="40% - Accent2 2 4 2 3 3" xfId="2132"/>
    <cellStyle name="40% - Accent2 2 4 2 4" xfId="2133"/>
    <cellStyle name="40% - Accent2 2 4 2 5" xfId="2134"/>
    <cellStyle name="40% - Accent2 2 4 2 6" xfId="2135"/>
    <cellStyle name="40% - Accent2 2 4 3" xfId="2136"/>
    <cellStyle name="40% - Accent2 2 4 4" xfId="2137"/>
    <cellStyle name="40% - Accent2 2 5" xfId="2138"/>
    <cellStyle name="40% - Accent2 2 5 2" xfId="2139"/>
    <cellStyle name="40% - Accent2 2 5 3" xfId="2140"/>
    <cellStyle name="40% - Accent2 2 5 4" xfId="2141"/>
    <cellStyle name="40% - Accent2 2 6" xfId="2142"/>
    <cellStyle name="40% - Accent2 2 7" xfId="2143"/>
    <cellStyle name="40% - Accent2 2 8" xfId="2098"/>
    <cellStyle name="40% - Accent2 3" xfId="2144"/>
    <cellStyle name="40% - Accent2 3 2" xfId="2145"/>
    <cellStyle name="40% - Accent2 3 2 2" xfId="2146"/>
    <cellStyle name="40% - Accent2 3 2 3" xfId="2147"/>
    <cellStyle name="40% - Accent2 3 2 4" xfId="2148"/>
    <cellStyle name="40% - Accent2 3 3" xfId="2149"/>
    <cellStyle name="40% - Accent2 3 3 2" xfId="2150"/>
    <cellStyle name="40% - Accent2 3 3 3" xfId="2151"/>
    <cellStyle name="40% - Accent2 3 4" xfId="2152"/>
    <cellStyle name="40% - Accent2 3 4 2" xfId="2153"/>
    <cellStyle name="40% - Accent2 4" xfId="2154"/>
    <cellStyle name="40% - Accent2 4 2" xfId="2155"/>
    <cellStyle name="40% - Accent2 4 4" xfId="2156"/>
    <cellStyle name="40% - Accent2 4 4 2" xfId="2157"/>
    <cellStyle name="40% - Accent2 4_CPI" xfId="2158"/>
    <cellStyle name="40% - Accent2 5" xfId="2159"/>
    <cellStyle name="40% - Accent2 5 2" xfId="2160"/>
    <cellStyle name="40% - Accent2 5 2 2" xfId="2161"/>
    <cellStyle name="40% - Accent2 5 3" xfId="2162"/>
    <cellStyle name="40% - Accent2 6" xfId="2163"/>
    <cellStyle name="40% - Accent2 6 2" xfId="2164"/>
    <cellStyle name="40% - Accent2 6 2 2" xfId="2165"/>
    <cellStyle name="40% - Accent2 6 3" xfId="2166"/>
    <cellStyle name="40% - Accent2 7" xfId="2167"/>
    <cellStyle name="40% - Accent2 7 2" xfId="2168"/>
    <cellStyle name="40% - Accent2 7 2 2" xfId="2169"/>
    <cellStyle name="40% - Accent2 7 3" xfId="2170"/>
    <cellStyle name="40% - Accent2 8" xfId="2171"/>
    <cellStyle name="40% - Accent2 8 2" xfId="2172"/>
    <cellStyle name="40% - Accent2 8 2 2" xfId="2173"/>
    <cellStyle name="40% - Accent2 8 3" xfId="2174"/>
    <cellStyle name="40% - Accent2 9" xfId="2175"/>
    <cellStyle name="40% - Accent2 9 2" xfId="2176"/>
    <cellStyle name="40% - Accent3 10" xfId="5478"/>
    <cellStyle name="40% - Accent3 2" xfId="84"/>
    <cellStyle name="40% - Accent3 2 2" xfId="2178"/>
    <cellStyle name="40% - Accent3 2 2 2" xfId="2179"/>
    <cellStyle name="40% - Accent3 2 2 2 2" xfId="2180"/>
    <cellStyle name="40% - Accent3 2 2 2 3" xfId="2181"/>
    <cellStyle name="40% - Accent3 2 2 3" xfId="2182"/>
    <cellStyle name="40% - Accent3 2 2 3 2" xfId="2183"/>
    <cellStyle name="40% - Accent3 2 2 3 3" xfId="2184"/>
    <cellStyle name="40% - Accent3 2 2 3 3 2" xfId="2185"/>
    <cellStyle name="40% - Accent3 2 2 3 3 3" xfId="2186"/>
    <cellStyle name="40% - Accent3 2 2 3 4" xfId="2187"/>
    <cellStyle name="40% - Accent3 2 2 3 5" xfId="2188"/>
    <cellStyle name="40% - Accent3 2 2 3 6" xfId="2189"/>
    <cellStyle name="40% - Accent3 2 2 4" xfId="2190"/>
    <cellStyle name="40% - Accent3 2 2 4 2" xfId="2191"/>
    <cellStyle name="40% - Accent3 2 2 4 3" xfId="2192"/>
    <cellStyle name="40% - Accent3 2 2 4 4" xfId="2193"/>
    <cellStyle name="40% - Accent3 2 2 5" xfId="2194"/>
    <cellStyle name="40% - Accent3 2 3" xfId="2195"/>
    <cellStyle name="40% - Accent3 2 3 2" xfId="2196"/>
    <cellStyle name="40% - Accent3 2 3 2 2" xfId="2197"/>
    <cellStyle name="40% - Accent3 2 3 2 3" xfId="2198"/>
    <cellStyle name="40% - Accent3 2 3 2 3 2" xfId="2199"/>
    <cellStyle name="40% - Accent3 2 3 2 3 3" xfId="2200"/>
    <cellStyle name="40% - Accent3 2 3 2 4" xfId="2201"/>
    <cellStyle name="40% - Accent3 2 3 2 5" xfId="2202"/>
    <cellStyle name="40% - Accent3 2 3 2 6" xfId="2203"/>
    <cellStyle name="40% - Accent3 2 3 3" xfId="2204"/>
    <cellStyle name="40% - Accent3 2 3 4" xfId="2205"/>
    <cellStyle name="40% - Accent3 2 4" xfId="2206"/>
    <cellStyle name="40% - Accent3 2 4 2" xfId="2207"/>
    <cellStyle name="40% - Accent3 2 4 2 2" xfId="2208"/>
    <cellStyle name="40% - Accent3 2 4 2 3" xfId="2209"/>
    <cellStyle name="40% - Accent3 2 4 2 3 2" xfId="2210"/>
    <cellStyle name="40% - Accent3 2 4 2 3 3" xfId="2211"/>
    <cellStyle name="40% - Accent3 2 4 2 4" xfId="2212"/>
    <cellStyle name="40% - Accent3 2 4 2 5" xfId="2213"/>
    <cellStyle name="40% - Accent3 2 4 2 6" xfId="2214"/>
    <cellStyle name="40% - Accent3 2 4 3" xfId="2215"/>
    <cellStyle name="40% - Accent3 2 4 4" xfId="2216"/>
    <cellStyle name="40% - Accent3 2 5" xfId="2217"/>
    <cellStyle name="40% - Accent3 2 5 2" xfId="2218"/>
    <cellStyle name="40% - Accent3 2 5 3" xfId="2219"/>
    <cellStyle name="40% - Accent3 2 5 4" xfId="2220"/>
    <cellStyle name="40% - Accent3 2 6" xfId="2221"/>
    <cellStyle name="40% - Accent3 2 6 2" xfId="2222"/>
    <cellStyle name="40% - Accent3 2 6 3" xfId="2223"/>
    <cellStyle name="40% - Accent3 2 6 4" xfId="2224"/>
    <cellStyle name="40% - Accent3 2 7" xfId="2225"/>
    <cellStyle name="40% - Accent3 2 8" xfId="2177"/>
    <cellStyle name="40% - Accent3 3" xfId="2226"/>
    <cellStyle name="40% - Accent3 3 2" xfId="2227"/>
    <cellStyle name="40% - Accent3 3 2 2" xfId="2228"/>
    <cellStyle name="40% - Accent3 3 2 3" xfId="2229"/>
    <cellStyle name="40% - Accent3 3 2 4" xfId="2230"/>
    <cellStyle name="40% - Accent3 3 2_CPI" xfId="2231"/>
    <cellStyle name="40% - Accent3 3 3" xfId="2232"/>
    <cellStyle name="40% - Accent3 3 3 2" xfId="2233"/>
    <cellStyle name="40% - Accent3 3 3 3" xfId="2234"/>
    <cellStyle name="40% - Accent3 3 3_CPI" xfId="2235"/>
    <cellStyle name="40% - Accent3 3 4" xfId="2236"/>
    <cellStyle name="40% - Accent3 3 4 2" xfId="2237"/>
    <cellStyle name="40% - Accent3 3_CPI" xfId="2238"/>
    <cellStyle name="40% - Accent3 4" xfId="2239"/>
    <cellStyle name="40% - Accent3 4 2" xfId="2240"/>
    <cellStyle name="40% - Accent3 4 2 2" xfId="2241"/>
    <cellStyle name="40% - Accent3 4 2 3" xfId="2242"/>
    <cellStyle name="40% - Accent3 4 2 4" xfId="2243"/>
    <cellStyle name="40% - Accent3 4 3" xfId="2244"/>
    <cellStyle name="40% - Accent3 4 3 2" xfId="2245"/>
    <cellStyle name="40% - Accent3 4 3 3" xfId="2246"/>
    <cellStyle name="40% - Accent3 4 4" xfId="2247"/>
    <cellStyle name="40% - Accent3 4 4 2" xfId="2248"/>
    <cellStyle name="40% - Accent3 5" xfId="2249"/>
    <cellStyle name="40% - Accent3 5 2" xfId="2250"/>
    <cellStyle name="40% - Accent3 5 2 2" xfId="2251"/>
    <cellStyle name="40% - Accent3 5 3" xfId="2252"/>
    <cellStyle name="40% - Accent3 6" xfId="2253"/>
    <cellStyle name="40% - Accent3 6 2" xfId="2254"/>
    <cellStyle name="40% - Accent3 6 2 2" xfId="2255"/>
    <cellStyle name="40% - Accent3 6 3" xfId="2256"/>
    <cellStyle name="40% - Accent3 7" xfId="2257"/>
    <cellStyle name="40% - Accent3 7 2" xfId="2258"/>
    <cellStyle name="40% - Accent3 7 2 2" xfId="2259"/>
    <cellStyle name="40% - Accent3 7 3" xfId="2260"/>
    <cellStyle name="40% - Accent3 8" xfId="2261"/>
    <cellStyle name="40% - Accent3 8 2" xfId="2262"/>
    <cellStyle name="40% - Accent3 8 2 2" xfId="2263"/>
    <cellStyle name="40% - Accent3 8 3" xfId="2264"/>
    <cellStyle name="40% - Accent3 9" xfId="2265"/>
    <cellStyle name="40% - Accent3 9 2" xfId="2266"/>
    <cellStyle name="40% - Accent4 10" xfId="5479"/>
    <cellStyle name="40% - Accent4 2" xfId="85"/>
    <cellStyle name="40% - Accent4 2 2" xfId="2268"/>
    <cellStyle name="40% - Accent4 2 2 2" xfId="2269"/>
    <cellStyle name="40% - Accent4 2 2 2 2" xfId="2270"/>
    <cellStyle name="40% - Accent4 2 2 2 3" xfId="2271"/>
    <cellStyle name="40% - Accent4 2 2 3" xfId="2272"/>
    <cellStyle name="40% - Accent4 2 2 3 2" xfId="2273"/>
    <cellStyle name="40% - Accent4 2 2 3 3" xfId="2274"/>
    <cellStyle name="40% - Accent4 2 2 3 3 2" xfId="2275"/>
    <cellStyle name="40% - Accent4 2 2 3 3 3" xfId="2276"/>
    <cellStyle name="40% - Accent4 2 2 3 4" xfId="2277"/>
    <cellStyle name="40% - Accent4 2 2 3 5" xfId="2278"/>
    <cellStyle name="40% - Accent4 2 2 3 6" xfId="2279"/>
    <cellStyle name="40% - Accent4 2 2 4" xfId="2280"/>
    <cellStyle name="40% - Accent4 2 2 4 2" xfId="2281"/>
    <cellStyle name="40% - Accent4 2 2 4 3" xfId="2282"/>
    <cellStyle name="40% - Accent4 2 2 4 4" xfId="2283"/>
    <cellStyle name="40% - Accent4 2 2 5" xfId="2284"/>
    <cellStyle name="40% - Accent4 2 3" xfId="2285"/>
    <cellStyle name="40% - Accent4 2 3 2" xfId="2286"/>
    <cellStyle name="40% - Accent4 2 3 2 2" xfId="2287"/>
    <cellStyle name="40% - Accent4 2 3 2 3" xfId="2288"/>
    <cellStyle name="40% - Accent4 2 3 2 3 2" xfId="2289"/>
    <cellStyle name="40% - Accent4 2 3 2 3 3" xfId="2290"/>
    <cellStyle name="40% - Accent4 2 3 2 4" xfId="2291"/>
    <cellStyle name="40% - Accent4 2 3 2 5" xfId="2292"/>
    <cellStyle name="40% - Accent4 2 3 2 6" xfId="2293"/>
    <cellStyle name="40% - Accent4 2 3 3" xfId="2294"/>
    <cellStyle name="40% - Accent4 2 3 4" xfId="2295"/>
    <cellStyle name="40% - Accent4 2 4" xfId="2296"/>
    <cellStyle name="40% - Accent4 2 4 2" xfId="2297"/>
    <cellStyle name="40% - Accent4 2 4 2 2" xfId="2298"/>
    <cellStyle name="40% - Accent4 2 4 2 3" xfId="2299"/>
    <cellStyle name="40% - Accent4 2 4 2 3 2" xfId="2300"/>
    <cellStyle name="40% - Accent4 2 4 2 3 3" xfId="2301"/>
    <cellStyle name="40% - Accent4 2 4 2 4" xfId="2302"/>
    <cellStyle name="40% - Accent4 2 4 2 5" xfId="2303"/>
    <cellStyle name="40% - Accent4 2 4 2 6" xfId="2304"/>
    <cellStyle name="40% - Accent4 2 4 3" xfId="2305"/>
    <cellStyle name="40% - Accent4 2 4 4" xfId="2306"/>
    <cellStyle name="40% - Accent4 2 5" xfId="2307"/>
    <cellStyle name="40% - Accent4 2 5 2" xfId="2308"/>
    <cellStyle name="40% - Accent4 2 5 3" xfId="2309"/>
    <cellStyle name="40% - Accent4 2 5 4" xfId="2310"/>
    <cellStyle name="40% - Accent4 2 6" xfId="2311"/>
    <cellStyle name="40% - Accent4 2 6 2" xfId="2312"/>
    <cellStyle name="40% - Accent4 2 6 3" xfId="2313"/>
    <cellStyle name="40% - Accent4 2 6 4" xfId="2314"/>
    <cellStyle name="40% - Accent4 2 7" xfId="2315"/>
    <cellStyle name="40% - Accent4 2 8" xfId="2267"/>
    <cellStyle name="40% - Accent4 3" xfId="2316"/>
    <cellStyle name="40% - Accent4 3 2" xfId="2317"/>
    <cellStyle name="40% - Accent4 3 2 2" xfId="2318"/>
    <cellStyle name="40% - Accent4 3 2 3" xfId="2319"/>
    <cellStyle name="40% - Accent4 3 2 4" xfId="2320"/>
    <cellStyle name="40% - Accent4 3 2_CPI" xfId="2321"/>
    <cellStyle name="40% - Accent4 3 3" xfId="2322"/>
    <cellStyle name="40% - Accent4 3 3 2" xfId="2323"/>
    <cellStyle name="40% - Accent4 3 3 3" xfId="2324"/>
    <cellStyle name="40% - Accent4 3 3_CPI" xfId="2325"/>
    <cellStyle name="40% - Accent4 3 4" xfId="2326"/>
    <cellStyle name="40% - Accent4 3 4 2" xfId="2327"/>
    <cellStyle name="40% - Accent4 3_CPI" xfId="2328"/>
    <cellStyle name="40% - Accent4 4" xfId="2329"/>
    <cellStyle name="40% - Accent4 4 2" xfId="2330"/>
    <cellStyle name="40% - Accent4 4 2 2" xfId="2331"/>
    <cellStyle name="40% - Accent4 4 2 3" xfId="2332"/>
    <cellStyle name="40% - Accent4 4 2 4" xfId="2333"/>
    <cellStyle name="40% - Accent4 4 3" xfId="2334"/>
    <cellStyle name="40% - Accent4 4 3 2" xfId="2335"/>
    <cellStyle name="40% - Accent4 4 3 3" xfId="2336"/>
    <cellStyle name="40% - Accent4 4 4" xfId="2337"/>
    <cellStyle name="40% - Accent4 4 4 2" xfId="2338"/>
    <cellStyle name="40% - Accent4 5" xfId="2339"/>
    <cellStyle name="40% - Accent4 5 2" xfId="2340"/>
    <cellStyle name="40% - Accent4 5 2 2" xfId="2341"/>
    <cellStyle name="40% - Accent4 5 3" xfId="2342"/>
    <cellStyle name="40% - Accent4 6" xfId="2343"/>
    <cellStyle name="40% - Accent4 6 2" xfId="2344"/>
    <cellStyle name="40% - Accent4 6 2 2" xfId="2345"/>
    <cellStyle name="40% - Accent4 6 3" xfId="2346"/>
    <cellStyle name="40% - Accent4 7" xfId="2347"/>
    <cellStyle name="40% - Accent4 7 2" xfId="2348"/>
    <cellStyle name="40% - Accent4 7 2 2" xfId="2349"/>
    <cellStyle name="40% - Accent4 7 3" xfId="2350"/>
    <cellStyle name="40% - Accent4 8" xfId="2351"/>
    <cellStyle name="40% - Accent4 8 2" xfId="2352"/>
    <cellStyle name="40% - Accent4 8 2 2" xfId="2353"/>
    <cellStyle name="40% - Accent4 8 3" xfId="2354"/>
    <cellStyle name="40% - Accent4 9" xfId="2355"/>
    <cellStyle name="40% - Accent4 9 2" xfId="2356"/>
    <cellStyle name="40% - Accent5 10" xfId="5480"/>
    <cellStyle name="40% - Accent5 2" xfId="86"/>
    <cellStyle name="40% - Accent5 2 2" xfId="2358"/>
    <cellStyle name="40% - Accent5 2 2 2" xfId="2359"/>
    <cellStyle name="40% - Accent5 2 2 2 2" xfId="2360"/>
    <cellStyle name="40% - Accent5 2 2 2 3" xfId="2361"/>
    <cellStyle name="40% - Accent5 2 2 3" xfId="2362"/>
    <cellStyle name="40% - Accent5 2 2 3 2" xfId="2363"/>
    <cellStyle name="40% - Accent5 2 2 3 3" xfId="2364"/>
    <cellStyle name="40% - Accent5 2 2 3 3 2" xfId="2365"/>
    <cellStyle name="40% - Accent5 2 2 3 3 3" xfId="2366"/>
    <cellStyle name="40% - Accent5 2 2 3 4" xfId="2367"/>
    <cellStyle name="40% - Accent5 2 2 3 5" xfId="2368"/>
    <cellStyle name="40% - Accent5 2 2 3 6" xfId="2369"/>
    <cellStyle name="40% - Accent5 2 2 4" xfId="2370"/>
    <cellStyle name="40% - Accent5 2 2 4 2" xfId="2371"/>
    <cellStyle name="40% - Accent5 2 2 4 3" xfId="2372"/>
    <cellStyle name="40% - Accent5 2 2 4 4" xfId="2373"/>
    <cellStyle name="40% - Accent5 2 2 5" xfId="2374"/>
    <cellStyle name="40% - Accent5 2 3" xfId="2375"/>
    <cellStyle name="40% - Accent5 2 3 2" xfId="2376"/>
    <cellStyle name="40% - Accent5 2 3 2 2" xfId="2377"/>
    <cellStyle name="40% - Accent5 2 3 2 3" xfId="2378"/>
    <cellStyle name="40% - Accent5 2 3 2 3 2" xfId="2379"/>
    <cellStyle name="40% - Accent5 2 3 2 3 3" xfId="2380"/>
    <cellStyle name="40% - Accent5 2 3 2 4" xfId="2381"/>
    <cellStyle name="40% - Accent5 2 3 2 5" xfId="2382"/>
    <cellStyle name="40% - Accent5 2 3 2 6" xfId="2383"/>
    <cellStyle name="40% - Accent5 2 3 3" xfId="2384"/>
    <cellStyle name="40% - Accent5 2 3 4" xfId="2385"/>
    <cellStyle name="40% - Accent5 2 4" xfId="2386"/>
    <cellStyle name="40% - Accent5 2 4 2" xfId="2387"/>
    <cellStyle name="40% - Accent5 2 4 2 2" xfId="2388"/>
    <cellStyle name="40% - Accent5 2 4 2 3" xfId="2389"/>
    <cellStyle name="40% - Accent5 2 4 2 3 2" xfId="2390"/>
    <cellStyle name="40% - Accent5 2 4 2 3 3" xfId="2391"/>
    <cellStyle name="40% - Accent5 2 4 2 4" xfId="2392"/>
    <cellStyle name="40% - Accent5 2 4 2 5" xfId="2393"/>
    <cellStyle name="40% - Accent5 2 4 2 6" xfId="2394"/>
    <cellStyle name="40% - Accent5 2 4 3" xfId="2395"/>
    <cellStyle name="40% - Accent5 2 4 4" xfId="2396"/>
    <cellStyle name="40% - Accent5 2 5" xfId="2397"/>
    <cellStyle name="40% - Accent5 2 5 2" xfId="2398"/>
    <cellStyle name="40% - Accent5 2 5 3" xfId="2399"/>
    <cellStyle name="40% - Accent5 2 5 4" xfId="2400"/>
    <cellStyle name="40% - Accent5 2 6" xfId="2401"/>
    <cellStyle name="40% - Accent5 2 6 2" xfId="2402"/>
    <cellStyle name="40% - Accent5 2 6 3" xfId="2403"/>
    <cellStyle name="40% - Accent5 2 6 4" xfId="2404"/>
    <cellStyle name="40% - Accent5 2 7" xfId="2405"/>
    <cellStyle name="40% - Accent5 2 8" xfId="2357"/>
    <cellStyle name="40% - Accent5 3" xfId="2406"/>
    <cellStyle name="40% - Accent5 3 2" xfId="2407"/>
    <cellStyle name="40% - Accent5 3 2 2" xfId="2408"/>
    <cellStyle name="40% - Accent5 3 2 3" xfId="2409"/>
    <cellStyle name="40% - Accent5 3 2 4" xfId="2410"/>
    <cellStyle name="40% - Accent5 3 2_CPI" xfId="2411"/>
    <cellStyle name="40% - Accent5 3 3" xfId="2412"/>
    <cellStyle name="40% - Accent5 3 3 2" xfId="2413"/>
    <cellStyle name="40% - Accent5 3 3 3" xfId="2414"/>
    <cellStyle name="40% - Accent5 3 3_CPI" xfId="2415"/>
    <cellStyle name="40% - Accent5 3 4" xfId="2416"/>
    <cellStyle name="40% - Accent5 3 4 2" xfId="2417"/>
    <cellStyle name="40% - Accent5 3_CPI" xfId="2418"/>
    <cellStyle name="40% - Accent5 4" xfId="2419"/>
    <cellStyle name="40% - Accent5 4 2" xfId="2420"/>
    <cellStyle name="40% - Accent5 4 2 2" xfId="2421"/>
    <cellStyle name="40% - Accent5 4 2 3" xfId="2422"/>
    <cellStyle name="40% - Accent5 4 2 4" xfId="2423"/>
    <cellStyle name="40% - Accent5 4 3" xfId="2424"/>
    <cellStyle name="40% - Accent5 4 3 2" xfId="2425"/>
    <cellStyle name="40% - Accent5 4 3 3" xfId="2426"/>
    <cellStyle name="40% - Accent5 4 4" xfId="2427"/>
    <cellStyle name="40% - Accent5 4 4 2" xfId="2428"/>
    <cellStyle name="40% - Accent5 5" xfId="2429"/>
    <cellStyle name="40% - Accent5 5 2" xfId="2430"/>
    <cellStyle name="40% - Accent5 5 2 2" xfId="2431"/>
    <cellStyle name="40% - Accent5 5 3" xfId="2432"/>
    <cellStyle name="40% - Accent5 6" xfId="2433"/>
    <cellStyle name="40% - Accent5 6 2" xfId="2434"/>
    <cellStyle name="40% - Accent5 6 2 2" xfId="2435"/>
    <cellStyle name="40% - Accent5 6 3" xfId="2436"/>
    <cellStyle name="40% - Accent5 7" xfId="2437"/>
    <cellStyle name="40% - Accent5 7 2" xfId="2438"/>
    <cellStyle name="40% - Accent5 7 2 2" xfId="2439"/>
    <cellStyle name="40% - Accent5 7 3" xfId="2440"/>
    <cellStyle name="40% - Accent5 8" xfId="2441"/>
    <cellStyle name="40% - Accent5 8 2" xfId="2442"/>
    <cellStyle name="40% - Accent5 8 2 2" xfId="2443"/>
    <cellStyle name="40% - Accent5 8 3" xfId="2444"/>
    <cellStyle name="40% - Accent5 9" xfId="2445"/>
    <cellStyle name="40% - Accent5 9 2" xfId="2446"/>
    <cellStyle name="40% - Accent6 10" xfId="5481"/>
    <cellStyle name="40% - Accent6 2" xfId="87"/>
    <cellStyle name="40% - Accent6 2 2" xfId="2448"/>
    <cellStyle name="40% - Accent6 2 2 2" xfId="2449"/>
    <cellStyle name="40% - Accent6 2 2 2 2" xfId="2450"/>
    <cellStyle name="40% - Accent6 2 2 2 3" xfId="2451"/>
    <cellStyle name="40% - Accent6 2 2 3" xfId="2452"/>
    <cellStyle name="40% - Accent6 2 2 3 2" xfId="2453"/>
    <cellStyle name="40% - Accent6 2 2 3 3" xfId="2454"/>
    <cellStyle name="40% - Accent6 2 2 3 3 2" xfId="2455"/>
    <cellStyle name="40% - Accent6 2 2 3 3 3" xfId="2456"/>
    <cellStyle name="40% - Accent6 2 2 3 4" xfId="2457"/>
    <cellStyle name="40% - Accent6 2 2 3 5" xfId="2458"/>
    <cellStyle name="40% - Accent6 2 2 3 6" xfId="2459"/>
    <cellStyle name="40% - Accent6 2 2 4" xfId="2460"/>
    <cellStyle name="40% - Accent6 2 2 4 2" xfId="2461"/>
    <cellStyle name="40% - Accent6 2 2 4 3" xfId="2462"/>
    <cellStyle name="40% - Accent6 2 2 4 4" xfId="2463"/>
    <cellStyle name="40% - Accent6 2 2 5" xfId="2464"/>
    <cellStyle name="40% - Accent6 2 3" xfId="2465"/>
    <cellStyle name="40% - Accent6 2 3 2" xfId="2466"/>
    <cellStyle name="40% - Accent6 2 3 2 2" xfId="2467"/>
    <cellStyle name="40% - Accent6 2 3 2 3" xfId="2468"/>
    <cellStyle name="40% - Accent6 2 3 2 3 2" xfId="2469"/>
    <cellStyle name="40% - Accent6 2 3 2 3 3" xfId="2470"/>
    <cellStyle name="40% - Accent6 2 3 2 4" xfId="2471"/>
    <cellStyle name="40% - Accent6 2 3 2 5" xfId="2472"/>
    <cellStyle name="40% - Accent6 2 3 2 6" xfId="2473"/>
    <cellStyle name="40% - Accent6 2 3 3" xfId="2474"/>
    <cellStyle name="40% - Accent6 2 3 4" xfId="2475"/>
    <cellStyle name="40% - Accent6 2 4" xfId="2476"/>
    <cellStyle name="40% - Accent6 2 4 2" xfId="2477"/>
    <cellStyle name="40% - Accent6 2 4 2 2" xfId="2478"/>
    <cellStyle name="40% - Accent6 2 4 2 3" xfId="2479"/>
    <cellStyle name="40% - Accent6 2 4 2 3 2" xfId="2480"/>
    <cellStyle name="40% - Accent6 2 4 2 3 3" xfId="2481"/>
    <cellStyle name="40% - Accent6 2 4 2 4" xfId="2482"/>
    <cellStyle name="40% - Accent6 2 4 2 5" xfId="2483"/>
    <cellStyle name="40% - Accent6 2 4 2 6" xfId="2484"/>
    <cellStyle name="40% - Accent6 2 4 3" xfId="2485"/>
    <cellStyle name="40% - Accent6 2 4 4" xfId="2486"/>
    <cellStyle name="40% - Accent6 2 5" xfId="2487"/>
    <cellStyle name="40% - Accent6 2 5 2" xfId="2488"/>
    <cellStyle name="40% - Accent6 2 5 3" xfId="2489"/>
    <cellStyle name="40% - Accent6 2 5 4" xfId="2490"/>
    <cellStyle name="40% - Accent6 2 6" xfId="2491"/>
    <cellStyle name="40% - Accent6 2 6 2" xfId="2492"/>
    <cellStyle name="40% - Accent6 2 6 3" xfId="2493"/>
    <cellStyle name="40% - Accent6 2 6 4" xfId="2494"/>
    <cellStyle name="40% - Accent6 2 7" xfId="2495"/>
    <cellStyle name="40% - Accent6 2 8" xfId="2447"/>
    <cellStyle name="40% - Accent6 3" xfId="2496"/>
    <cellStyle name="40% - Accent6 3 2" xfId="2497"/>
    <cellStyle name="40% - Accent6 3 2 2" xfId="2498"/>
    <cellStyle name="40% - Accent6 3 2 3" xfId="2499"/>
    <cellStyle name="40% - Accent6 3 2 4" xfId="2500"/>
    <cellStyle name="40% - Accent6 3 2_CPI" xfId="2501"/>
    <cellStyle name="40% - Accent6 3 3" xfId="2502"/>
    <cellStyle name="40% - Accent6 3 3 2" xfId="2503"/>
    <cellStyle name="40% - Accent6 3 3 3" xfId="2504"/>
    <cellStyle name="40% - Accent6 3 3_CPI" xfId="2505"/>
    <cellStyle name="40% - Accent6 3 4" xfId="2506"/>
    <cellStyle name="40% - Accent6 3 4 2" xfId="2507"/>
    <cellStyle name="40% - Accent6 3_CPI" xfId="2508"/>
    <cellStyle name="40% - Accent6 4" xfId="2509"/>
    <cellStyle name="40% - Accent6 4 2" xfId="2510"/>
    <cellStyle name="40% - Accent6 4 2 2" xfId="2511"/>
    <cellStyle name="40% - Accent6 4 2 3" xfId="2512"/>
    <cellStyle name="40% - Accent6 4 2 4" xfId="2513"/>
    <cellStyle name="40% - Accent6 4 3" xfId="2514"/>
    <cellStyle name="40% - Accent6 4 3 2" xfId="2515"/>
    <cellStyle name="40% - Accent6 4 3 3" xfId="2516"/>
    <cellStyle name="40% - Accent6 4 4" xfId="2517"/>
    <cellStyle name="40% - Accent6 4 4 2" xfId="2518"/>
    <cellStyle name="40% - Accent6 5" xfId="2519"/>
    <cellStyle name="40% - Accent6 5 2" xfId="2520"/>
    <cellStyle name="40% - Accent6 5 2 2" xfId="2521"/>
    <cellStyle name="40% - Accent6 5 3" xfId="2522"/>
    <cellStyle name="40% - Accent6 6" xfId="2523"/>
    <cellStyle name="40% - Accent6 6 2" xfId="2524"/>
    <cellStyle name="40% - Accent6 6 2 2" xfId="2525"/>
    <cellStyle name="40% - Accent6 6 3" xfId="2526"/>
    <cellStyle name="40% - Accent6 7" xfId="2527"/>
    <cellStyle name="40% - Accent6 7 2" xfId="2528"/>
    <cellStyle name="40% - Accent6 7 2 2" xfId="2529"/>
    <cellStyle name="40% - Accent6 7 3" xfId="2530"/>
    <cellStyle name="40% - Accent6 8" xfId="2531"/>
    <cellStyle name="40% - Accent6 8 2" xfId="2532"/>
    <cellStyle name="40% - Accent6 8 2 2" xfId="2533"/>
    <cellStyle name="40% - Accent6 8 3" xfId="2534"/>
    <cellStyle name="40% - Accent6 9" xfId="2535"/>
    <cellStyle name="40% - Accent6 9 2" xfId="2536"/>
    <cellStyle name="40% - Colore 1" xfId="2537"/>
    <cellStyle name="40% - Colore 2" xfId="2538"/>
    <cellStyle name="40% - Colore 3" xfId="2539"/>
    <cellStyle name="40% - Colore 4" xfId="2540"/>
    <cellStyle name="40% - Colore 5" xfId="2541"/>
    <cellStyle name="40% - Colore 6" xfId="2542"/>
    <cellStyle name="40% - Énfasis1" xfId="2543"/>
    <cellStyle name="40% - Énfasis2" xfId="2544"/>
    <cellStyle name="40% - Énfasis3" xfId="2545"/>
    <cellStyle name="40% - Énfasis4" xfId="2546"/>
    <cellStyle name="40% - Énfasis5" xfId="2547"/>
    <cellStyle name="40% - Énfasis6" xfId="2548"/>
    <cellStyle name="6_x0002__x0002__x0008__x0001_" xfId="2549"/>
    <cellStyle name="6%*_x0005_6" xfId="2550"/>
    <cellStyle name="6_x0002__x0002__x0008__x0001__F-zero" xfId="2551"/>
    <cellStyle name="60% - Accent1 2" xfId="88"/>
    <cellStyle name="60% - Accent1 2 2" xfId="2553"/>
    <cellStyle name="60% - Accent1 2 2 2" xfId="2554"/>
    <cellStyle name="60% - Accent1 2 2 2 2" xfId="2555"/>
    <cellStyle name="60% - Accent1 2 2 2 3" xfId="2556"/>
    <cellStyle name="60% - Accent1 2 2 2 3 2" xfId="2557"/>
    <cellStyle name="60% - Accent1 2 2 2 3 3" xfId="2558"/>
    <cellStyle name="60% - Accent1 2 2 2 4" xfId="2559"/>
    <cellStyle name="60% - Accent1 2 2 2 5" xfId="2560"/>
    <cellStyle name="60% - Accent1 2 2 2 6" xfId="2561"/>
    <cellStyle name="60% - Accent1 2 2 3" xfId="2562"/>
    <cellStyle name="60% - Accent1 2 2 3 2" xfId="2563"/>
    <cellStyle name="60% - Accent1 2 2 3 3" xfId="2564"/>
    <cellStyle name="60% - Accent1 2 2 3 4" xfId="2565"/>
    <cellStyle name="60% - Accent1 2 2 4" xfId="2566"/>
    <cellStyle name="60% - Accent1 2 3" xfId="2567"/>
    <cellStyle name="60% - Accent1 2 3 2" xfId="2568"/>
    <cellStyle name="60% - Accent1 2 3 3" xfId="2569"/>
    <cellStyle name="60% - Accent1 2 4" xfId="2570"/>
    <cellStyle name="60% - Accent1 2 4 2" xfId="2571"/>
    <cellStyle name="60% - Accent1 2 4 3" xfId="2572"/>
    <cellStyle name="60% - Accent1 2 5" xfId="2573"/>
    <cellStyle name="60% - Accent1 2 5 2" xfId="2574"/>
    <cellStyle name="60% - Accent1 2 5 3" xfId="2575"/>
    <cellStyle name="60% - Accent1 2 5_CPI" xfId="2576"/>
    <cellStyle name="60% - Accent1 2 6" xfId="2577"/>
    <cellStyle name="60% - Accent1 2 6 2" xfId="2578"/>
    <cellStyle name="60% - Accent1 2 6 3" xfId="2579"/>
    <cellStyle name="60% - Accent1 2 6 4" xfId="2580"/>
    <cellStyle name="60% - Accent1 2 7" xfId="2581"/>
    <cellStyle name="60% - Accent1 2 8" xfId="2552"/>
    <cellStyle name="60% - Accent1 3" xfId="2582"/>
    <cellStyle name="60% - Accent1 3 2" xfId="2583"/>
    <cellStyle name="60% - Accent1 3 2 2" xfId="2584"/>
    <cellStyle name="60% - Accent1 3 2 3" xfId="2585"/>
    <cellStyle name="60% - Accent1 3 2 4" xfId="2586"/>
    <cellStyle name="60% - Accent1 3 2_CPI" xfId="2587"/>
    <cellStyle name="60% - Accent1 3 3" xfId="2588"/>
    <cellStyle name="60% - Accent1 3_CPI" xfId="2589"/>
    <cellStyle name="60% - Accent1 4" xfId="2590"/>
    <cellStyle name="60% - Accent1 4 2" xfId="2591"/>
    <cellStyle name="60% - Accent1 4 3" xfId="2592"/>
    <cellStyle name="60% - Accent1 5" xfId="2593"/>
    <cellStyle name="60% - Accent1 6" xfId="2594"/>
    <cellStyle name="60% - Accent1 7" xfId="2595"/>
    <cellStyle name="60% - Accent1 8" xfId="2596"/>
    <cellStyle name="60% - Accent2 2" xfId="89"/>
    <cellStyle name="60% - Accent2 2 2" xfId="2598"/>
    <cellStyle name="60% - Accent2 2 2 2" xfId="2599"/>
    <cellStyle name="60% - Accent2 2 2 2 2" xfId="2600"/>
    <cellStyle name="60% - Accent2 2 2 2 3" xfId="2601"/>
    <cellStyle name="60% - Accent2 2 2 2 3 2" xfId="2602"/>
    <cellStyle name="60% - Accent2 2 2 2 3 3" xfId="2603"/>
    <cellStyle name="60% - Accent2 2 2 2 4" xfId="2604"/>
    <cellStyle name="60% - Accent2 2 2 2 5" xfId="2605"/>
    <cellStyle name="60% - Accent2 2 2 2 6" xfId="2606"/>
    <cellStyle name="60% - Accent2 2 2 3" xfId="2607"/>
    <cellStyle name="60% - Accent2 2 2 3 2" xfId="2608"/>
    <cellStyle name="60% - Accent2 2 2 3 3" xfId="2609"/>
    <cellStyle name="60% - Accent2 2 2 3 4" xfId="2610"/>
    <cellStyle name="60% - Accent2 2 2 4" xfId="2611"/>
    <cellStyle name="60% - Accent2 2 3" xfId="2612"/>
    <cellStyle name="60% - Accent2 2 3 2" xfId="2613"/>
    <cellStyle name="60% - Accent2 2 3 3" xfId="2614"/>
    <cellStyle name="60% - Accent2 2 4" xfId="2615"/>
    <cellStyle name="60% - Accent2 2 4 2" xfId="2616"/>
    <cellStyle name="60% - Accent2 2 4 3" xfId="2617"/>
    <cellStyle name="60% - Accent2 2 5" xfId="2618"/>
    <cellStyle name="60% - Accent2 2 5 2" xfId="2619"/>
    <cellStyle name="60% - Accent2 2 5 3" xfId="2620"/>
    <cellStyle name="60% - Accent2 2 5_CPI" xfId="2621"/>
    <cellStyle name="60% - Accent2 2 6" xfId="2622"/>
    <cellStyle name="60% - Accent2 2 6 2" xfId="2623"/>
    <cellStyle name="60% - Accent2 2 6 3" xfId="2624"/>
    <cellStyle name="60% - Accent2 2 6 4" xfId="2625"/>
    <cellStyle name="60% - Accent2 2 7" xfId="2626"/>
    <cellStyle name="60% - Accent2 2 8" xfId="2597"/>
    <cellStyle name="60% - Accent2 3" xfId="2627"/>
    <cellStyle name="60% - Accent2 3 2" xfId="2628"/>
    <cellStyle name="60% - Accent2 3 2 2" xfId="2629"/>
    <cellStyle name="60% - Accent2 3 2 3" xfId="2630"/>
    <cellStyle name="60% - Accent2 3 2 4" xfId="2631"/>
    <cellStyle name="60% - Accent2 3 2_CPI" xfId="2632"/>
    <cellStyle name="60% - Accent2 3 3" xfId="2633"/>
    <cellStyle name="60% - Accent2 3_CPI" xfId="2634"/>
    <cellStyle name="60% - Accent2 4" xfId="2635"/>
    <cellStyle name="60% - Accent2 4 2" xfId="2636"/>
    <cellStyle name="60% - Accent2 4 3" xfId="2637"/>
    <cellStyle name="60% - Accent2 5" xfId="2638"/>
    <cellStyle name="60% - Accent2 6" xfId="2639"/>
    <cellStyle name="60% - Accent2 7" xfId="2640"/>
    <cellStyle name="60% - Accent2 8" xfId="2641"/>
    <cellStyle name="60% - Accent3 2" xfId="90"/>
    <cellStyle name="60% - Accent3 2 2" xfId="2643"/>
    <cellStyle name="60% - Accent3 2 2 2" xfId="2644"/>
    <cellStyle name="60% - Accent3 2 2 2 2" xfId="2645"/>
    <cellStyle name="60% - Accent3 2 2 2 3" xfId="2646"/>
    <cellStyle name="60% - Accent3 2 2 2 3 2" xfId="2647"/>
    <cellStyle name="60% - Accent3 2 2 2 3 3" xfId="2648"/>
    <cellStyle name="60% - Accent3 2 2 2 4" xfId="2649"/>
    <cellStyle name="60% - Accent3 2 2 2 5" xfId="2650"/>
    <cellStyle name="60% - Accent3 2 2 2 6" xfId="2651"/>
    <cellStyle name="60% - Accent3 2 2 3" xfId="2652"/>
    <cellStyle name="60% - Accent3 2 2 3 2" xfId="2653"/>
    <cellStyle name="60% - Accent3 2 2 3 3" xfId="2654"/>
    <cellStyle name="60% - Accent3 2 2 3 4" xfId="2655"/>
    <cellStyle name="60% - Accent3 2 2 4" xfId="2656"/>
    <cellStyle name="60% - Accent3 2 3" xfId="2657"/>
    <cellStyle name="60% - Accent3 2 3 2" xfId="2658"/>
    <cellStyle name="60% - Accent3 2 3 3" xfId="2659"/>
    <cellStyle name="60% - Accent3 2 4" xfId="2660"/>
    <cellStyle name="60% - Accent3 2 4 2" xfId="2661"/>
    <cellStyle name="60% - Accent3 2 4 3" xfId="2662"/>
    <cellStyle name="60% - Accent3 2 5" xfId="2663"/>
    <cellStyle name="60% - Accent3 2 5 2" xfId="2664"/>
    <cellStyle name="60% - Accent3 2 5 3" xfId="2665"/>
    <cellStyle name="60% - Accent3 2 5_CPI" xfId="2666"/>
    <cellStyle name="60% - Accent3 2 6" xfId="2667"/>
    <cellStyle name="60% - Accent3 2 6 2" xfId="2668"/>
    <cellStyle name="60% - Accent3 2 6 3" xfId="2669"/>
    <cellStyle name="60% - Accent3 2 6 4" xfId="2670"/>
    <cellStyle name="60% - Accent3 2 7" xfId="2671"/>
    <cellStyle name="60% - Accent3 2 8" xfId="2642"/>
    <cellStyle name="60% - Accent3 3" xfId="2672"/>
    <cellStyle name="60% - Accent3 3 2" xfId="2673"/>
    <cellStyle name="60% - Accent3 3 2 2" xfId="2674"/>
    <cellStyle name="60% - Accent3 3 2 3" xfId="2675"/>
    <cellStyle name="60% - Accent3 3 2 4" xfId="2676"/>
    <cellStyle name="60% - Accent3 3 2_CPI" xfId="2677"/>
    <cellStyle name="60% - Accent3 3 3" xfId="2678"/>
    <cellStyle name="60% - Accent3 3_CPI" xfId="2679"/>
    <cellStyle name="60% - Accent3 4" xfId="2680"/>
    <cellStyle name="60% - Accent3 4 2" xfId="2681"/>
    <cellStyle name="60% - Accent3 4 3" xfId="2682"/>
    <cellStyle name="60% - Accent3 5" xfId="2683"/>
    <cellStyle name="60% - Accent3 6" xfId="2684"/>
    <cellStyle name="60% - Accent3 7" xfId="2685"/>
    <cellStyle name="60% - Accent3 8" xfId="2686"/>
    <cellStyle name="60% - Accent4 2" xfId="91"/>
    <cellStyle name="60% - Accent4 2 2" xfId="2688"/>
    <cellStyle name="60% - Accent4 2 2 2" xfId="2689"/>
    <cellStyle name="60% - Accent4 2 2 2 2" xfId="2690"/>
    <cellStyle name="60% - Accent4 2 2 2 3" xfId="2691"/>
    <cellStyle name="60% - Accent4 2 2 2 3 2" xfId="2692"/>
    <cellStyle name="60% - Accent4 2 2 2 3 3" xfId="2693"/>
    <cellStyle name="60% - Accent4 2 2 2 4" xfId="2694"/>
    <cellStyle name="60% - Accent4 2 2 2 5" xfId="2695"/>
    <cellStyle name="60% - Accent4 2 2 2 6" xfId="2696"/>
    <cellStyle name="60% - Accent4 2 2 3" xfId="2697"/>
    <cellStyle name="60% - Accent4 2 2 3 2" xfId="2698"/>
    <cellStyle name="60% - Accent4 2 2 3 3" xfId="2699"/>
    <cellStyle name="60% - Accent4 2 2 3 4" xfId="2700"/>
    <cellStyle name="60% - Accent4 2 2 4" xfId="2701"/>
    <cellStyle name="60% - Accent4 2 3" xfId="2702"/>
    <cellStyle name="60% - Accent4 2 3 2" xfId="2703"/>
    <cellStyle name="60% - Accent4 2 3 3" xfId="2704"/>
    <cellStyle name="60% - Accent4 2 4" xfId="2705"/>
    <cellStyle name="60% - Accent4 2 4 2" xfId="2706"/>
    <cellStyle name="60% - Accent4 2 4 3" xfId="2707"/>
    <cellStyle name="60% - Accent4 2 5" xfId="2708"/>
    <cellStyle name="60% - Accent4 2 5 2" xfId="2709"/>
    <cellStyle name="60% - Accent4 2 5 3" xfId="2710"/>
    <cellStyle name="60% - Accent4 2 5_CPI" xfId="2711"/>
    <cellStyle name="60% - Accent4 2 6" xfId="2712"/>
    <cellStyle name="60% - Accent4 2 6 2" xfId="2713"/>
    <cellStyle name="60% - Accent4 2 6 3" xfId="2714"/>
    <cellStyle name="60% - Accent4 2 6 4" xfId="2715"/>
    <cellStyle name="60% - Accent4 2 7" xfId="2716"/>
    <cellStyle name="60% - Accent4 2 8" xfId="2687"/>
    <cellStyle name="60% - Accent4 3" xfId="2717"/>
    <cellStyle name="60% - Accent4 3 2" xfId="2718"/>
    <cellStyle name="60% - Accent4 3 2 2" xfId="2719"/>
    <cellStyle name="60% - Accent4 3 2 3" xfId="2720"/>
    <cellStyle name="60% - Accent4 3 2 4" xfId="2721"/>
    <cellStyle name="60% - Accent4 3 2_CPI" xfId="2722"/>
    <cellStyle name="60% - Accent4 3 3" xfId="2723"/>
    <cellStyle name="60% - Accent4 3_CPI" xfId="2724"/>
    <cellStyle name="60% - Accent4 4" xfId="2725"/>
    <cellStyle name="60% - Accent4 4 2" xfId="2726"/>
    <cellStyle name="60% - Accent4 4 3" xfId="2727"/>
    <cellStyle name="60% - Accent4 5" xfId="2728"/>
    <cellStyle name="60% - Accent4 6" xfId="2729"/>
    <cellStyle name="60% - Accent4 7" xfId="2730"/>
    <cellStyle name="60% - Accent4 8" xfId="2731"/>
    <cellStyle name="60% - Accent5 2" xfId="92"/>
    <cellStyle name="60% - Accent5 2 2" xfId="2733"/>
    <cellStyle name="60% - Accent5 2 2 2" xfId="2734"/>
    <cellStyle name="60% - Accent5 2 2 2 2" xfId="2735"/>
    <cellStyle name="60% - Accent5 2 2 2 3" xfId="2736"/>
    <cellStyle name="60% - Accent5 2 2 2 3 2" xfId="2737"/>
    <cellStyle name="60% - Accent5 2 2 2 3 3" xfId="2738"/>
    <cellStyle name="60% - Accent5 2 2 2 4" xfId="2739"/>
    <cellStyle name="60% - Accent5 2 2 2 5" xfId="2740"/>
    <cellStyle name="60% - Accent5 2 2 2 6" xfId="2741"/>
    <cellStyle name="60% - Accent5 2 2 3" xfId="2742"/>
    <cellStyle name="60% - Accent5 2 2 3 2" xfId="2743"/>
    <cellStyle name="60% - Accent5 2 2 3 3" xfId="2744"/>
    <cellStyle name="60% - Accent5 2 2 3 4" xfId="2745"/>
    <cellStyle name="60% - Accent5 2 2 4" xfId="2746"/>
    <cellStyle name="60% - Accent5 2 3" xfId="2747"/>
    <cellStyle name="60% - Accent5 2 3 2" xfId="2748"/>
    <cellStyle name="60% - Accent5 2 3 3" xfId="2749"/>
    <cellStyle name="60% - Accent5 2 4" xfId="2750"/>
    <cellStyle name="60% - Accent5 2 4 2" xfId="2751"/>
    <cellStyle name="60% - Accent5 2 4 3" xfId="2752"/>
    <cellStyle name="60% - Accent5 2 5" xfId="2753"/>
    <cellStyle name="60% - Accent5 2 5 2" xfId="2754"/>
    <cellStyle name="60% - Accent5 2 5 3" xfId="2755"/>
    <cellStyle name="60% - Accent5 2 5_CPI" xfId="2756"/>
    <cellStyle name="60% - Accent5 2 6" xfId="2757"/>
    <cellStyle name="60% - Accent5 2 6 2" xfId="2758"/>
    <cellStyle name="60% - Accent5 2 6 3" xfId="2759"/>
    <cellStyle name="60% - Accent5 2 6 4" xfId="2760"/>
    <cellStyle name="60% - Accent5 2 7" xfId="2761"/>
    <cellStyle name="60% - Accent5 2 8" xfId="2732"/>
    <cellStyle name="60% - Accent5 3" xfId="2762"/>
    <cellStyle name="60% - Accent5 3 2" xfId="2763"/>
    <cellStyle name="60% - Accent5 3 2 2" xfId="2764"/>
    <cellStyle name="60% - Accent5 3 2 3" xfId="2765"/>
    <cellStyle name="60% - Accent5 3 2 4" xfId="2766"/>
    <cellStyle name="60% - Accent5 3 2_CPI" xfId="2767"/>
    <cellStyle name="60% - Accent5 3 3" xfId="2768"/>
    <cellStyle name="60% - Accent5 3_CPI" xfId="2769"/>
    <cellStyle name="60% - Accent5 4" xfId="2770"/>
    <cellStyle name="60% - Accent5 4 2" xfId="2771"/>
    <cellStyle name="60% - Accent5 4 3" xfId="2772"/>
    <cellStyle name="60% - Accent5 5" xfId="2773"/>
    <cellStyle name="60% - Accent5 6" xfId="2774"/>
    <cellStyle name="60% - Accent5 7" xfId="2775"/>
    <cellStyle name="60% - Accent5 8" xfId="2776"/>
    <cellStyle name="60% - Accent6 2" xfId="93"/>
    <cellStyle name="60% - Accent6 2 2" xfId="2778"/>
    <cellStyle name="60% - Accent6 2 2 2" xfId="2779"/>
    <cellStyle name="60% - Accent6 2 2 2 2" xfId="2780"/>
    <cellStyle name="60% - Accent6 2 2 2 3" xfId="2781"/>
    <cellStyle name="60% - Accent6 2 2 2 3 2" xfId="2782"/>
    <cellStyle name="60% - Accent6 2 2 2 3 3" xfId="2783"/>
    <cellStyle name="60% - Accent6 2 2 2 4" xfId="2784"/>
    <cellStyle name="60% - Accent6 2 2 2 5" xfId="2785"/>
    <cellStyle name="60% - Accent6 2 2 2 6" xfId="2786"/>
    <cellStyle name="60% - Accent6 2 2 3" xfId="2787"/>
    <cellStyle name="60% - Accent6 2 2 3 2" xfId="2788"/>
    <cellStyle name="60% - Accent6 2 2 3 3" xfId="2789"/>
    <cellStyle name="60% - Accent6 2 2 3 4" xfId="2790"/>
    <cellStyle name="60% - Accent6 2 2 4" xfId="2791"/>
    <cellStyle name="60% - Accent6 2 3" xfId="2792"/>
    <cellStyle name="60% - Accent6 2 3 2" xfId="2793"/>
    <cellStyle name="60% - Accent6 2 3 3" xfId="2794"/>
    <cellStyle name="60% - Accent6 2 4" xfId="2795"/>
    <cellStyle name="60% - Accent6 2 4 2" xfId="2796"/>
    <cellStyle name="60% - Accent6 2 4 3" xfId="2797"/>
    <cellStyle name="60% - Accent6 2 5" xfId="2798"/>
    <cellStyle name="60% - Accent6 2 5 2" xfId="2799"/>
    <cellStyle name="60% - Accent6 2 5 3" xfId="2800"/>
    <cellStyle name="60% - Accent6 2 5_CPI" xfId="2801"/>
    <cellStyle name="60% - Accent6 2 6" xfId="2802"/>
    <cellStyle name="60% - Accent6 2 6 2" xfId="2803"/>
    <cellStyle name="60% - Accent6 2 6 3" xfId="2804"/>
    <cellStyle name="60% - Accent6 2 6 4" xfId="2805"/>
    <cellStyle name="60% - Accent6 2 7" xfId="2806"/>
    <cellStyle name="60% - Accent6 2 8" xfId="2777"/>
    <cellStyle name="60% - Accent6 3" xfId="2807"/>
    <cellStyle name="60% - Accent6 3 2" xfId="2808"/>
    <cellStyle name="60% - Accent6 3 2 2" xfId="2809"/>
    <cellStyle name="60% - Accent6 3 2 3" xfId="2810"/>
    <cellStyle name="60% - Accent6 3 2 4" xfId="2811"/>
    <cellStyle name="60% - Accent6 3 2_CPI" xfId="2812"/>
    <cellStyle name="60% - Accent6 3 3" xfId="2813"/>
    <cellStyle name="60% - Accent6 3_CPI" xfId="2814"/>
    <cellStyle name="60% - Accent6 4" xfId="2815"/>
    <cellStyle name="60% - Accent6 4 2" xfId="2816"/>
    <cellStyle name="60% - Accent6 4 3" xfId="2817"/>
    <cellStyle name="60% - Accent6 5" xfId="2818"/>
    <cellStyle name="60% - Accent6 6" xfId="2819"/>
    <cellStyle name="60% - Accent6 7" xfId="2820"/>
    <cellStyle name="60% - Accent6 8" xfId="2821"/>
    <cellStyle name="60% - Colore 1" xfId="2822"/>
    <cellStyle name="60% - Colore 2" xfId="2823"/>
    <cellStyle name="60% - Colore 3" xfId="2824"/>
    <cellStyle name="60% - Colore 4" xfId="2825"/>
    <cellStyle name="60% - Colore 5" xfId="2826"/>
    <cellStyle name="60% - Colore 6" xfId="2827"/>
    <cellStyle name="60% - Énfasis1" xfId="2828"/>
    <cellStyle name="60% - Énfasis2" xfId="2829"/>
    <cellStyle name="60% - Énfasis3" xfId="2830"/>
    <cellStyle name="60% - Énfasis4" xfId="2831"/>
    <cellStyle name="60% - Énfasis5" xfId="2832"/>
    <cellStyle name="60% - Énfasis6" xfId="2833"/>
    <cellStyle name="63;_x0004_6" xfId="2834"/>
    <cellStyle name="63;_x0004_6 2" xfId="5482"/>
    <cellStyle name="6_x0015__x001f__x0005_6" xfId="2835"/>
    <cellStyle name="_x0010__x0005_6_x0015__x001f__x0005_6%*_x0005_6." xfId="2836"/>
    <cellStyle name="6_x0015__x001f__x0005_6_F-zero" xfId="2837"/>
    <cellStyle name="6df_x0005_6" xfId="2838"/>
    <cellStyle name="6R[_x0005_6" xfId="2839"/>
    <cellStyle name="752131" xfId="2840"/>
    <cellStyle name="A_Block Space" xfId="2841"/>
    <cellStyle name="A_Block Space_20021020 Diageo ROIC criteria" xfId="2842"/>
    <cellStyle name="A_BlueLine" xfId="2843"/>
    <cellStyle name="A_BlueLine_F-zero" xfId="2844"/>
    <cellStyle name="A_Do not Change" xfId="2845"/>
    <cellStyle name="A_Estimate" xfId="2846"/>
    <cellStyle name="A_Memo" xfId="2847"/>
    <cellStyle name="A_Memo_20011001 FGL Merger v2.xls RTN_R20C16" xfId="2848"/>
    <cellStyle name="A_Memo_20011001 FGL Merger v2.xls RTN_R35C16" xfId="2849"/>
    <cellStyle name="A_Memo_20011001 FGL Merger v2.xls RTN_R50C16" xfId="2850"/>
    <cellStyle name="A_Memo_20011001 FGL Merger v2.xls RTN_R65C16" xfId="2851"/>
    <cellStyle name="A_Memo_20021020 Diageo ROIC criteria" xfId="2852"/>
    <cellStyle name="A_Normal" xfId="2853"/>
    <cellStyle name="A_Normal Forecast" xfId="2854"/>
    <cellStyle name="A_Normal Historical" xfId="2855"/>
    <cellStyle name="A_Normal_20011001 FGL Merger v2.xls RTN_R20C16" xfId="2856"/>
    <cellStyle name="A_Normal_20011001 FGL Merger v2.xls RTN_R35C16" xfId="2857"/>
    <cellStyle name="A_Normal_20011001 FGL Merger v2.xls RTN_R50C16" xfId="2858"/>
    <cellStyle name="A_Normal_20011001 FGL Merger v2.xls RTN_R65C16" xfId="2859"/>
    <cellStyle name="A_Normal_20021020 Diageo ROIC criteria" xfId="2860"/>
    <cellStyle name="A_Rate_Data" xfId="2861"/>
    <cellStyle name="A_Rate_Data Historical" xfId="2862"/>
    <cellStyle name="A_Rate_Data Historical_20021020 Diageo ROIC criteria" xfId="2863"/>
    <cellStyle name="A_Rate_Data Historical_20021020 Diageo ROIC criteria_F-zero" xfId="2864"/>
    <cellStyle name="A_Rate_Data Historical_F-zero" xfId="2865"/>
    <cellStyle name="A_Rate_Data_20021020 Diageo ROIC criteria" xfId="2866"/>
    <cellStyle name="A_Rate_Data_20021020 Diageo ROIC criteria_F-zero" xfId="2867"/>
    <cellStyle name="A_Rate_Data_F-zero" xfId="2868"/>
    <cellStyle name="A_Rate_Title" xfId="2869"/>
    <cellStyle name="A_Rate_Title_20011001 FGL Merger v2.xls RTN_R20C16" xfId="2870"/>
    <cellStyle name="A_Rate_Title_20011001 FGL Merger v2.xls RTN_R20C16_F-zero" xfId="2871"/>
    <cellStyle name="A_Rate_Title_20011001 FGL Merger v2.xls RTN_R20C16_Master Template" xfId="2872"/>
    <cellStyle name="A_Rate_Title_20011001 FGL Merger v2.xls RTN_R35C16" xfId="2873"/>
    <cellStyle name="A_Rate_Title_20011001 FGL Merger v2.xls RTN_R35C16_F-zero" xfId="2874"/>
    <cellStyle name="A_Rate_Title_20011001 FGL Merger v2.xls RTN_R35C16_Master Template" xfId="2875"/>
    <cellStyle name="A_Rate_Title_20011001 FGL Merger v2.xls RTN_R50C16" xfId="2876"/>
    <cellStyle name="A_Rate_Title_20011001 FGL Merger v2.xls RTN_R50C16_F-zero" xfId="2877"/>
    <cellStyle name="A_Rate_Title_20011001 FGL Merger v2.xls RTN_R50C16_Master Template" xfId="2878"/>
    <cellStyle name="A_Rate_Title_20011001 FGL Merger v2.xls RTN_R65C16" xfId="2879"/>
    <cellStyle name="A_Rate_Title_20011001 FGL Merger v2.xls RTN_R65C16_F-zero" xfId="2880"/>
    <cellStyle name="A_Rate_Title_20011001 FGL Merger v2.xls RTN_R65C16_Master Template" xfId="2881"/>
    <cellStyle name="A_Rate_Title_20021020 Diageo ROIC criteria" xfId="2882"/>
    <cellStyle name="A_Rate_Title_20021020 Diageo ROIC criteria_F-zero" xfId="2883"/>
    <cellStyle name="A_Rate_Title_20021020 Diageo ROIC criteria_Master Template" xfId="2884"/>
    <cellStyle name="A_Rate_Title_F-zero" xfId="2885"/>
    <cellStyle name="A_Rate_Title_Master Template" xfId="2886"/>
    <cellStyle name="A_Simple Title" xfId="2887"/>
    <cellStyle name="A_Simple Title 2" xfId="5483"/>
    <cellStyle name="A_Simple Title 2 2" xfId="5762"/>
    <cellStyle name="A_Simple Title 2 3" xfId="5799"/>
    <cellStyle name="A_Simple Title_20011001 FGL Merger v2.xls RTN_R20C16" xfId="2888"/>
    <cellStyle name="A_Simple Title_20011001 FGL Merger v2.xls RTN_R20C16 2" xfId="5484"/>
    <cellStyle name="A_Simple Title_20011001 FGL Merger v2.xls RTN_R20C16 2 2" xfId="5763"/>
    <cellStyle name="A_Simple Title_20011001 FGL Merger v2.xls RTN_R20C16 2 3" xfId="5800"/>
    <cellStyle name="A_Simple Title_20011001 FGL Merger v2.xls RTN_R35C16" xfId="2889"/>
    <cellStyle name="A_Simple Title_20011001 FGL Merger v2.xls RTN_R35C16 2" xfId="5485"/>
    <cellStyle name="A_Simple Title_20011001 FGL Merger v2.xls RTN_R35C16 2 2" xfId="5764"/>
    <cellStyle name="A_Simple Title_20011001 FGL Merger v2.xls RTN_R35C16 2 3" xfId="5801"/>
    <cellStyle name="A_Simple Title_20011001 FGL Merger v2.xls RTN_R50C16" xfId="2890"/>
    <cellStyle name="A_Simple Title_20011001 FGL Merger v2.xls RTN_R50C16 2" xfId="5486"/>
    <cellStyle name="A_Simple Title_20011001 FGL Merger v2.xls RTN_R50C16 2 2" xfId="5765"/>
    <cellStyle name="A_Simple Title_20011001 FGL Merger v2.xls RTN_R50C16 2 3" xfId="5802"/>
    <cellStyle name="A_Simple Title_20011001 FGL Merger v2.xls RTN_R65C16" xfId="2891"/>
    <cellStyle name="A_Simple Title_20011001 FGL Merger v2.xls RTN_R65C16 2" xfId="5487"/>
    <cellStyle name="A_Simple Title_20011001 FGL Merger v2.xls RTN_R65C16 2 2" xfId="5766"/>
    <cellStyle name="A_Simple Title_20011001 FGL Merger v2.xls RTN_R65C16 2 3" xfId="5803"/>
    <cellStyle name="A_Simple Title_20021020 Diageo ROIC criteria" xfId="2892"/>
    <cellStyle name="A_Simple Title_20021020 Diageo ROIC criteria 2" xfId="5488"/>
    <cellStyle name="A_Simple Title_20021020 Diageo ROIC criteria 2 2" xfId="5767"/>
    <cellStyle name="A_Simple Title_20021020 Diageo ROIC criteria 2 3" xfId="5804"/>
    <cellStyle name="A_Sum" xfId="2893"/>
    <cellStyle name="A_SUM_Row Major" xfId="2894"/>
    <cellStyle name="A_SUM_Row Major 2" xfId="5489"/>
    <cellStyle name="A_SUM_Row Major 2 2" xfId="5768"/>
    <cellStyle name="A_SUM_Row Major 2 3" xfId="5805"/>
    <cellStyle name="A_SUM_Row Minor" xfId="2895"/>
    <cellStyle name="A_SUM_Row Minor 2" xfId="5490"/>
    <cellStyle name="A_SUM_Row Minor 2 2" xfId="5769"/>
    <cellStyle name="A_SUM_Row Minor 2 3" xfId="5806"/>
    <cellStyle name="A_Title" xfId="2896"/>
    <cellStyle name="A_Title_20011001 FGL Merger v2.xls RTN_R20C16" xfId="2897"/>
    <cellStyle name="A_Title_20011001 FGL Merger v2.xls RTN_R35C16" xfId="2898"/>
    <cellStyle name="A_Title_20011001 FGL Merger v2.xls RTN_R50C16" xfId="2899"/>
    <cellStyle name="A_Title_20011001 FGL Merger v2.xls RTN_R65C16" xfId="2900"/>
    <cellStyle name="A_Title_20021020 Diageo ROIC criteria" xfId="2901"/>
    <cellStyle name="A_YearHeadings" xfId="2902"/>
    <cellStyle name="A_YearHeadings_F-zero" xfId="2903"/>
    <cellStyle name="AAA-Date" xfId="2904"/>
    <cellStyle name="AAA-Input" xfId="2905"/>
    <cellStyle name="AA-ArrayN" xfId="2906"/>
    <cellStyle name="AAA-SigOutput" xfId="2907"/>
    <cellStyle name="AAA-SoftInput" xfId="2908"/>
    <cellStyle name="AA-Heading" xfId="2909"/>
    <cellStyle name="AA-Heading 2" xfId="2910"/>
    <cellStyle name="AA-Heading 3" xfId="2911"/>
    <cellStyle name="AA-Heading_rPNZHLConsol11 Stacey" xfId="2912"/>
    <cellStyle name="AA-Input" xfId="2913"/>
    <cellStyle name="AA-Input-Scenario" xfId="2914"/>
    <cellStyle name="AA-Input-Scenario 2" xfId="2915"/>
    <cellStyle name="AA-Input-Scenario_2011 WIP TRansfer" xfId="2916"/>
    <cellStyle name="AA-Input-Soft" xfId="2917"/>
    <cellStyle name="AA-Input-Soft 2" xfId="2918"/>
    <cellStyle name="AA-SigOutput" xfId="2919"/>
    <cellStyle name="AA-SigOutput 2" xfId="2920"/>
    <cellStyle name="Accent1 2" xfId="94"/>
    <cellStyle name="Accent1 2 2" xfId="2922"/>
    <cellStyle name="Accent1 2 2 2" xfId="2923"/>
    <cellStyle name="Accent1 2 2 2 2" xfId="2924"/>
    <cellStyle name="Accent1 2 2 2 3" xfId="2925"/>
    <cellStyle name="Accent1 2 2 2 3 2" xfId="2926"/>
    <cellStyle name="Accent1 2 2 2 3 3" xfId="2927"/>
    <cellStyle name="Accent1 2 2 2 4" xfId="2928"/>
    <cellStyle name="Accent1 2 2 2 5" xfId="2929"/>
    <cellStyle name="Accent1 2 2 2 6" xfId="2930"/>
    <cellStyle name="Accent1 2 2 3" xfId="2931"/>
    <cellStyle name="Accent1 2 2 3 2" xfId="2932"/>
    <cellStyle name="Accent1 2 2 3 3" xfId="2933"/>
    <cellStyle name="Accent1 2 2 3 4" xfId="2934"/>
    <cellStyle name="Accent1 2 2 4" xfId="2935"/>
    <cellStyle name="Accent1 2 3" xfId="2936"/>
    <cellStyle name="Accent1 2 3 2" xfId="2937"/>
    <cellStyle name="Accent1 2 3 3" xfId="2938"/>
    <cellStyle name="Accent1 2 4" xfId="2939"/>
    <cellStyle name="Accent1 2 4 2" xfId="2940"/>
    <cellStyle name="Accent1 2 4 3" xfId="2941"/>
    <cellStyle name="Accent1 2 5" xfId="2942"/>
    <cellStyle name="Accent1 2 5 2" xfId="2943"/>
    <cellStyle name="Accent1 2 5 3" xfId="2944"/>
    <cellStyle name="Accent1 2 5_CPI" xfId="2945"/>
    <cellStyle name="Accent1 2 6" xfId="2946"/>
    <cellStyle name="Accent1 2 6 2" xfId="2947"/>
    <cellStyle name="Accent1 2 6 3" xfId="2948"/>
    <cellStyle name="Accent1 2 6 4" xfId="2949"/>
    <cellStyle name="Accent1 2 7" xfId="2950"/>
    <cellStyle name="Accent1 2 8" xfId="2921"/>
    <cellStyle name="Accent1 3" xfId="2951"/>
    <cellStyle name="Accent1 3 2" xfId="2952"/>
    <cellStyle name="Accent1 3 2 2" xfId="2953"/>
    <cellStyle name="Accent1 3 2 3" xfId="2954"/>
    <cellStyle name="Accent1 3 2 4" xfId="2955"/>
    <cellStyle name="Accent1 3 2_CPI" xfId="2956"/>
    <cellStyle name="Accent1 3 3" xfId="2957"/>
    <cellStyle name="Accent1 3_CPI" xfId="2958"/>
    <cellStyle name="Accent1 4" xfId="2959"/>
    <cellStyle name="Accent1 4 2" xfId="2960"/>
    <cellStyle name="Accent1 4 3" xfId="2961"/>
    <cellStyle name="Accent1 5" xfId="2962"/>
    <cellStyle name="Accent1 6" xfId="2963"/>
    <cellStyle name="Accent1 7" xfId="2964"/>
    <cellStyle name="Accent1 8" xfId="2965"/>
    <cellStyle name="Accent2 2" xfId="95"/>
    <cellStyle name="Accent2 2 2" xfId="2967"/>
    <cellStyle name="Accent2 2 2 2" xfId="2968"/>
    <cellStyle name="Accent2 2 2 2 2" xfId="2969"/>
    <cellStyle name="Accent2 2 2 2 3" xfId="2970"/>
    <cellStyle name="Accent2 2 2 2 3 2" xfId="2971"/>
    <cellStyle name="Accent2 2 2 2 3 3" xfId="2972"/>
    <cellStyle name="Accent2 2 2 2 4" xfId="2973"/>
    <cellStyle name="Accent2 2 2 2 5" xfId="2974"/>
    <cellStyle name="Accent2 2 2 2 6" xfId="2975"/>
    <cellStyle name="Accent2 2 2 3" xfId="2976"/>
    <cellStyle name="Accent2 2 2 3 2" xfId="2977"/>
    <cellStyle name="Accent2 2 2 3 3" xfId="2978"/>
    <cellStyle name="Accent2 2 2 3 4" xfId="2979"/>
    <cellStyle name="Accent2 2 2 4" xfId="2980"/>
    <cellStyle name="Accent2 2 3" xfId="2981"/>
    <cellStyle name="Accent2 2 3 2" xfId="2982"/>
    <cellStyle name="Accent2 2 3 3" xfId="2983"/>
    <cellStyle name="Accent2 2 4" xfId="2984"/>
    <cellStyle name="Accent2 2 4 2" xfId="2985"/>
    <cellStyle name="Accent2 2 4 3" xfId="2986"/>
    <cellStyle name="Accent2 2 5" xfId="2987"/>
    <cellStyle name="Accent2 2 5 2" xfId="2988"/>
    <cellStyle name="Accent2 2 5 3" xfId="2989"/>
    <cellStyle name="Accent2 2 5_CPI" xfId="2990"/>
    <cellStyle name="Accent2 2 6" xfId="2991"/>
    <cellStyle name="Accent2 2 6 2" xfId="2992"/>
    <cellStyle name="Accent2 2 6 3" xfId="2993"/>
    <cellStyle name="Accent2 2 6 4" xfId="2994"/>
    <cellStyle name="Accent2 2 7" xfId="2995"/>
    <cellStyle name="Accent2 2 8" xfId="2966"/>
    <cellStyle name="Accent2 3" xfId="2996"/>
    <cellStyle name="Accent2 3 2" xfId="2997"/>
    <cellStyle name="Accent2 3 2 2" xfId="2998"/>
    <cellStyle name="Accent2 3 2 3" xfId="2999"/>
    <cellStyle name="Accent2 3 2 4" xfId="3000"/>
    <cellStyle name="Accent2 3 2_CPI" xfId="3001"/>
    <cellStyle name="Accent2 3 3" xfId="3002"/>
    <cellStyle name="Accent2 3_CPI" xfId="3003"/>
    <cellStyle name="Accent2 4" xfId="3004"/>
    <cellStyle name="Accent2 4 2" xfId="3005"/>
    <cellStyle name="Accent2 4 3" xfId="3006"/>
    <cellStyle name="Accent2 5" xfId="3007"/>
    <cellStyle name="Accent2 6" xfId="3008"/>
    <cellStyle name="Accent2 7" xfId="3009"/>
    <cellStyle name="Accent2 8" xfId="3010"/>
    <cellStyle name="Accent3 2" xfId="96"/>
    <cellStyle name="Accent3 2 2" xfId="3012"/>
    <cellStyle name="Accent3 2 2 2" xfId="3013"/>
    <cellStyle name="Accent3 2 2 2 2" xfId="3014"/>
    <cellStyle name="Accent3 2 2 2 3" xfId="3015"/>
    <cellStyle name="Accent3 2 2 2 3 2" xfId="3016"/>
    <cellStyle name="Accent3 2 2 2 3 3" xfId="3017"/>
    <cellStyle name="Accent3 2 2 2 4" xfId="3018"/>
    <cellStyle name="Accent3 2 2 2 5" xfId="3019"/>
    <cellStyle name="Accent3 2 2 2 6" xfId="3020"/>
    <cellStyle name="Accent3 2 2 3" xfId="3021"/>
    <cellStyle name="Accent3 2 2 3 2" xfId="3022"/>
    <cellStyle name="Accent3 2 2 3 3" xfId="3023"/>
    <cellStyle name="Accent3 2 2 3 4" xfId="3024"/>
    <cellStyle name="Accent3 2 2 4" xfId="3025"/>
    <cellStyle name="Accent3 2 3" xfId="3026"/>
    <cellStyle name="Accent3 2 3 2" xfId="3027"/>
    <cellStyle name="Accent3 2 3 3" xfId="3028"/>
    <cellStyle name="Accent3 2 4" xfId="3029"/>
    <cellStyle name="Accent3 2 4 2" xfId="3030"/>
    <cellStyle name="Accent3 2 4 3" xfId="3031"/>
    <cellStyle name="Accent3 2 5" xfId="3032"/>
    <cellStyle name="Accent3 2 5 2" xfId="3033"/>
    <cellStyle name="Accent3 2 5 3" xfId="3034"/>
    <cellStyle name="Accent3 2 5_CPI" xfId="3035"/>
    <cellStyle name="Accent3 2 6" xfId="3036"/>
    <cellStyle name="Accent3 2 6 2" xfId="3037"/>
    <cellStyle name="Accent3 2 6 3" xfId="3038"/>
    <cellStyle name="Accent3 2 6 4" xfId="3039"/>
    <cellStyle name="Accent3 2 7" xfId="3040"/>
    <cellStyle name="Accent3 2 8" xfId="3011"/>
    <cellStyle name="Accent3 3" xfId="3041"/>
    <cellStyle name="Accent3 3 2" xfId="3042"/>
    <cellStyle name="Accent3 3 2 2" xfId="3043"/>
    <cellStyle name="Accent3 3 2 3" xfId="3044"/>
    <cellStyle name="Accent3 3 2 4" xfId="3045"/>
    <cellStyle name="Accent3 3 2_CPI" xfId="3046"/>
    <cellStyle name="Accent3 3 3" xfId="3047"/>
    <cellStyle name="Accent3 3_CPI" xfId="3048"/>
    <cellStyle name="Accent3 4" xfId="3049"/>
    <cellStyle name="Accent3 4 2" xfId="3050"/>
    <cellStyle name="Accent3 4 3" xfId="3051"/>
    <cellStyle name="Accent3 5" xfId="3052"/>
    <cellStyle name="Accent3 6" xfId="3053"/>
    <cellStyle name="Accent3 7" xfId="3054"/>
    <cellStyle name="Accent3 8" xfId="3055"/>
    <cellStyle name="Accent4 2" xfId="97"/>
    <cellStyle name="Accent4 2 2" xfId="3057"/>
    <cellStyle name="Accent4 2 2 2" xfId="3058"/>
    <cellStyle name="Accent4 2 2 2 2" xfId="3059"/>
    <cellStyle name="Accent4 2 2 2 3" xfId="3060"/>
    <cellStyle name="Accent4 2 2 2 3 2" xfId="3061"/>
    <cellStyle name="Accent4 2 2 2 3 3" xfId="3062"/>
    <cellStyle name="Accent4 2 2 2 4" xfId="3063"/>
    <cellStyle name="Accent4 2 2 2 5" xfId="3064"/>
    <cellStyle name="Accent4 2 2 2 6" xfId="3065"/>
    <cellStyle name="Accent4 2 2 3" xfId="3066"/>
    <cellStyle name="Accent4 2 2 3 2" xfId="3067"/>
    <cellStyle name="Accent4 2 2 3 3" xfId="3068"/>
    <cellStyle name="Accent4 2 2 3 4" xfId="3069"/>
    <cellStyle name="Accent4 2 2 4" xfId="3070"/>
    <cellStyle name="Accent4 2 3" xfId="3071"/>
    <cellStyle name="Accent4 2 3 2" xfId="3072"/>
    <cellStyle name="Accent4 2 3 3" xfId="3073"/>
    <cellStyle name="Accent4 2 4" xfId="3074"/>
    <cellStyle name="Accent4 2 4 2" xfId="3075"/>
    <cellStyle name="Accent4 2 4 3" xfId="3076"/>
    <cellStyle name="Accent4 2 5" xfId="3077"/>
    <cellStyle name="Accent4 2 5 2" xfId="3078"/>
    <cellStyle name="Accent4 2 5 3" xfId="3079"/>
    <cellStyle name="Accent4 2 5_CPI" xfId="3080"/>
    <cellStyle name="Accent4 2 6" xfId="3081"/>
    <cellStyle name="Accent4 2 6 2" xfId="3082"/>
    <cellStyle name="Accent4 2 6 3" xfId="3083"/>
    <cellStyle name="Accent4 2 6 4" xfId="3084"/>
    <cellStyle name="Accent4 2 7" xfId="3085"/>
    <cellStyle name="Accent4 2 8" xfId="3056"/>
    <cellStyle name="Accent4 3" xfId="3086"/>
    <cellStyle name="Accent4 3 2" xfId="3087"/>
    <cellStyle name="Accent4 3 2 2" xfId="3088"/>
    <cellStyle name="Accent4 3 2 3" xfId="3089"/>
    <cellStyle name="Accent4 3 2 4" xfId="3090"/>
    <cellStyle name="Accent4 3 2_CPI" xfId="3091"/>
    <cellStyle name="Accent4 3 3" xfId="3092"/>
    <cellStyle name="Accent4 3_CPI" xfId="3093"/>
    <cellStyle name="Accent4 4" xfId="3094"/>
    <cellStyle name="Accent4 4 2" xfId="3095"/>
    <cellStyle name="Accent4 4 3" xfId="3096"/>
    <cellStyle name="Accent4 5" xfId="3097"/>
    <cellStyle name="Accent4 6" xfId="3098"/>
    <cellStyle name="Accent4 7" xfId="3099"/>
    <cellStyle name="Accent4 8" xfId="3100"/>
    <cellStyle name="Accent5 2" xfId="98"/>
    <cellStyle name="Accent5 2 2" xfId="3102"/>
    <cellStyle name="Accent5 2 2 2" xfId="3103"/>
    <cellStyle name="Accent5 2 2 2 2" xfId="3104"/>
    <cellStyle name="Accent5 2 2 2 3" xfId="3105"/>
    <cellStyle name="Accent5 2 2 2 3 2" xfId="3106"/>
    <cellStyle name="Accent5 2 2 2 3 3" xfId="3107"/>
    <cellStyle name="Accent5 2 2 2 4" xfId="3108"/>
    <cellStyle name="Accent5 2 2 2 5" xfId="3109"/>
    <cellStyle name="Accent5 2 2 2 6" xfId="3110"/>
    <cellStyle name="Accent5 2 2 3" xfId="3111"/>
    <cellStyle name="Accent5 2 2 3 2" xfId="3112"/>
    <cellStyle name="Accent5 2 2 3 3" xfId="3113"/>
    <cellStyle name="Accent5 2 2 3 4" xfId="3114"/>
    <cellStyle name="Accent5 2 2 4" xfId="3115"/>
    <cellStyle name="Accent5 2 3" xfId="3116"/>
    <cellStyle name="Accent5 2 3 2" xfId="3117"/>
    <cellStyle name="Accent5 2 3 3" xfId="3118"/>
    <cellStyle name="Accent5 2 4" xfId="3119"/>
    <cellStyle name="Accent5 2 4 2" xfId="3120"/>
    <cellStyle name="Accent5 2 4 3" xfId="3121"/>
    <cellStyle name="Accent5 2 5" xfId="3122"/>
    <cellStyle name="Accent5 2 5 2" xfId="3123"/>
    <cellStyle name="Accent5 2 5 3" xfId="3124"/>
    <cellStyle name="Accent5 2 5_CPI" xfId="3125"/>
    <cellStyle name="Accent5 2 6" xfId="3126"/>
    <cellStyle name="Accent5 2 7" xfId="3127"/>
    <cellStyle name="Accent5 2 8" xfId="3101"/>
    <cellStyle name="Accent5 3" xfId="3128"/>
    <cellStyle name="Accent5 3 2" xfId="3129"/>
    <cellStyle name="Accent5 3 2 2" xfId="3130"/>
    <cellStyle name="Accent5 3 2 3" xfId="3131"/>
    <cellStyle name="Accent5 3 2 4" xfId="3132"/>
    <cellStyle name="Accent5 3 3" xfId="3133"/>
    <cellStyle name="Accent5 4" xfId="3134"/>
    <cellStyle name="Accent5 5" xfId="3135"/>
    <cellStyle name="Accent5 6" xfId="3136"/>
    <cellStyle name="Accent5 7" xfId="3137"/>
    <cellStyle name="Accent5 8" xfId="3138"/>
    <cellStyle name="Accent6 2" xfId="99"/>
    <cellStyle name="Accent6 2 2" xfId="3140"/>
    <cellStyle name="Accent6 2 2 2" xfId="3141"/>
    <cellStyle name="Accent6 2 2 2 2" xfId="3142"/>
    <cellStyle name="Accent6 2 2 2 3" xfId="3143"/>
    <cellStyle name="Accent6 2 2 2 3 2" xfId="3144"/>
    <cellStyle name="Accent6 2 2 2 3 3" xfId="3145"/>
    <cellStyle name="Accent6 2 2 2 4" xfId="3146"/>
    <cellStyle name="Accent6 2 2 2 5" xfId="3147"/>
    <cellStyle name="Accent6 2 2 2 6" xfId="3148"/>
    <cellStyle name="Accent6 2 2 3" xfId="3149"/>
    <cellStyle name="Accent6 2 2 3 2" xfId="3150"/>
    <cellStyle name="Accent6 2 2 3 3" xfId="3151"/>
    <cellStyle name="Accent6 2 2 3 4" xfId="3152"/>
    <cellStyle name="Accent6 2 2 4" xfId="3153"/>
    <cellStyle name="Accent6 2 3" xfId="3154"/>
    <cellStyle name="Accent6 2 3 2" xfId="3155"/>
    <cellStyle name="Accent6 2 3 3" xfId="3156"/>
    <cellStyle name="Accent6 2 4" xfId="3157"/>
    <cellStyle name="Accent6 2 4 2" xfId="3158"/>
    <cellStyle name="Accent6 2 4 3" xfId="3159"/>
    <cellStyle name="Accent6 2 5" xfId="3160"/>
    <cellStyle name="Accent6 2 5 2" xfId="3161"/>
    <cellStyle name="Accent6 2 5 3" xfId="3162"/>
    <cellStyle name="Accent6 2 5_CPI" xfId="3163"/>
    <cellStyle name="Accent6 2 6" xfId="3164"/>
    <cellStyle name="Accent6 2 6 2" xfId="3165"/>
    <cellStyle name="Accent6 2 6 3" xfId="3166"/>
    <cellStyle name="Accent6 2 6 4" xfId="3167"/>
    <cellStyle name="Accent6 2 7" xfId="3168"/>
    <cellStyle name="Accent6 2 8" xfId="3139"/>
    <cellStyle name="Accent6 3" xfId="3169"/>
    <cellStyle name="Accent6 3 2" xfId="3170"/>
    <cellStyle name="Accent6 3 2 2" xfId="3171"/>
    <cellStyle name="Accent6 3 2 3" xfId="3172"/>
    <cellStyle name="Accent6 3 2 4" xfId="3173"/>
    <cellStyle name="Accent6 3 2_CPI" xfId="3174"/>
    <cellStyle name="Accent6 3 3" xfId="3175"/>
    <cellStyle name="Accent6 3_CPI" xfId="3176"/>
    <cellStyle name="Accent6 4" xfId="3177"/>
    <cellStyle name="Accent6 4 2" xfId="3178"/>
    <cellStyle name="Accent6 4 3" xfId="3179"/>
    <cellStyle name="Accent6 5" xfId="3180"/>
    <cellStyle name="Accent6 6" xfId="3181"/>
    <cellStyle name="Accent6 7" xfId="3182"/>
    <cellStyle name="Accent6 8" xfId="3183"/>
    <cellStyle name="Act_%1" xfId="3184"/>
    <cellStyle name="Activity" xfId="3185"/>
    <cellStyle name="Activity 2" xfId="5491"/>
    <cellStyle name="Activity 2 2" xfId="5770"/>
    <cellStyle name="Activity 2 3" xfId="5794"/>
    <cellStyle name="Activity 3" xfId="5570"/>
    <cellStyle name="Activity 4" xfId="5568"/>
    <cellStyle name="Actual Date" xfId="3186"/>
    <cellStyle name="AFE" xfId="3187"/>
    <cellStyle name="AFE 2" xfId="3188"/>
    <cellStyle name="AFE 2 2" xfId="3189"/>
    <cellStyle name="AFE 2_F-zero" xfId="3190"/>
    <cellStyle name="AFE 3" xfId="3191"/>
    <cellStyle name="AFE_2011 WIP TRansfer" xfId="3192"/>
    <cellStyle name="Agara" xfId="3193"/>
    <cellStyle name="Alignment - Nuku" xfId="3194"/>
    <cellStyle name="AM Standard" xfId="3195"/>
    <cellStyle name="AM Standard 2" xfId="3196"/>
    <cellStyle name="AM Standard 2 2" xfId="5572"/>
    <cellStyle name="AM Standard 2 3" xfId="5566"/>
    <cellStyle name="AM Standard 3" xfId="5571"/>
    <cellStyle name="AM Standard 4" xfId="5567"/>
    <cellStyle name="AM Standard_F-zero" xfId="3197"/>
    <cellStyle name="AMN" xfId="3198"/>
    <cellStyle name="annee semestre" xfId="3199"/>
    <cellStyle name="annee semestre 2" xfId="3200"/>
    <cellStyle name="annee semestre 2 2" xfId="3201"/>
    <cellStyle name="annee semestre 2 2 2" xfId="3202"/>
    <cellStyle name="annee semestre 2 2 2 2" xfId="3203"/>
    <cellStyle name="annee semestre 2 2 2 2 2" xfId="5577"/>
    <cellStyle name="annee semestre 2 2 2 2 3" xfId="5561"/>
    <cellStyle name="annee semestre 2 2 2 3" xfId="5576"/>
    <cellStyle name="annee semestre 2 2 2 4" xfId="5562"/>
    <cellStyle name="annee semestre 2 2 2_F-zero" xfId="3204"/>
    <cellStyle name="annee semestre 2 2 3" xfId="3205"/>
    <cellStyle name="annee semestre 2 2 3 2" xfId="3206"/>
    <cellStyle name="annee semestre 2 2 3 2 2" xfId="5579"/>
    <cellStyle name="annee semestre 2 2 3 2 3" xfId="5559"/>
    <cellStyle name="annee semestre 2 2 3 3" xfId="5578"/>
    <cellStyle name="annee semestre 2 2 3 4" xfId="5560"/>
    <cellStyle name="annee semestre 2 2 3_CPI" xfId="3207"/>
    <cellStyle name="annee semestre 2 2 4" xfId="3208"/>
    <cellStyle name="annee semestre 2 2 4 2" xfId="5580"/>
    <cellStyle name="annee semestre 2 2 4 3" xfId="5558"/>
    <cellStyle name="annee semestre 2 2 5" xfId="5575"/>
    <cellStyle name="annee semestre 2 2 6" xfId="5563"/>
    <cellStyle name="annee semestre 2 2_F-zero" xfId="3209"/>
    <cellStyle name="annee semestre 2 3" xfId="3210"/>
    <cellStyle name="annee semestre 2 3 2" xfId="3211"/>
    <cellStyle name="annee semestre 2 3 2 2" xfId="5582"/>
    <cellStyle name="annee semestre 2 3 2 3" xfId="5556"/>
    <cellStyle name="annee semestre 2 3 3" xfId="5581"/>
    <cellStyle name="annee semestre 2 3 4" xfId="5557"/>
    <cellStyle name="annee semestre 2 3_F-zero" xfId="3212"/>
    <cellStyle name="annee semestre 2 4" xfId="3213"/>
    <cellStyle name="annee semestre 2 4 2" xfId="3214"/>
    <cellStyle name="annee semestre 2 4 2 2" xfId="5584"/>
    <cellStyle name="annee semestre 2 4 2 3" xfId="5554"/>
    <cellStyle name="annee semestre 2 4 3" xfId="5583"/>
    <cellStyle name="annee semestre 2 4 4" xfId="5555"/>
    <cellStyle name="annee semestre 2 4_CPI" xfId="3215"/>
    <cellStyle name="annee semestre 2 5" xfId="3216"/>
    <cellStyle name="annee semestre 2 5 2" xfId="5585"/>
    <cellStyle name="annee semestre 2 5 3" xfId="5553"/>
    <cellStyle name="annee semestre 2 6" xfId="5574"/>
    <cellStyle name="annee semestre 2 7" xfId="5564"/>
    <cellStyle name="annee semestre 2_F-zero" xfId="3217"/>
    <cellStyle name="annee semestre 3" xfId="3218"/>
    <cellStyle name="annee semestre 3 2" xfId="3219"/>
    <cellStyle name="annee semestre 3 2 2" xfId="3220"/>
    <cellStyle name="annee semestre 3 2 2 2" xfId="5588"/>
    <cellStyle name="annee semestre 3 2 2 3" xfId="5550"/>
    <cellStyle name="annee semestre 3 2 3" xfId="5587"/>
    <cellStyle name="annee semestre 3 2 4" xfId="5551"/>
    <cellStyle name="annee semestre 3 2_F-zero" xfId="3221"/>
    <cellStyle name="annee semestre 3 3" xfId="3222"/>
    <cellStyle name="annee semestre 3 3 2" xfId="3223"/>
    <cellStyle name="annee semestre 3 3 2 2" xfId="5590"/>
    <cellStyle name="annee semestre 3 3 2 3" xfId="5548"/>
    <cellStyle name="annee semestre 3 3 3" xfId="5589"/>
    <cellStyle name="annee semestre 3 3 4" xfId="5549"/>
    <cellStyle name="annee semestre 3 3_CPI" xfId="3224"/>
    <cellStyle name="annee semestre 3 4" xfId="3225"/>
    <cellStyle name="annee semestre 3 4 2" xfId="5591"/>
    <cellStyle name="annee semestre 3 4 3" xfId="5547"/>
    <cellStyle name="annee semestre 3 5" xfId="5586"/>
    <cellStyle name="annee semestre 3 6" xfId="5552"/>
    <cellStyle name="annee semestre 3_F-zero" xfId="3226"/>
    <cellStyle name="annee semestre 4" xfId="3227"/>
    <cellStyle name="annee semestre 4 2" xfId="3228"/>
    <cellStyle name="annee semestre 4 2 2" xfId="5593"/>
    <cellStyle name="annee semestre 4 2 3" xfId="5545"/>
    <cellStyle name="annee semestre 4 3" xfId="5592"/>
    <cellStyle name="annee semestre 4 4" xfId="5546"/>
    <cellStyle name="annee semestre 4_F-zero" xfId="3229"/>
    <cellStyle name="annee semestre 5" xfId="3230"/>
    <cellStyle name="annee semestre 5 2" xfId="3231"/>
    <cellStyle name="annee semestre 5 2 2" xfId="5595"/>
    <cellStyle name="annee semestre 5 2 3" xfId="5543"/>
    <cellStyle name="annee semestre 5 3" xfId="5594"/>
    <cellStyle name="annee semestre 5 4" xfId="5544"/>
    <cellStyle name="annee semestre 5_CPI" xfId="3232"/>
    <cellStyle name="annee semestre 6" xfId="3233"/>
    <cellStyle name="annee semestre 6 2" xfId="5596"/>
    <cellStyle name="annee semestre 6 3" xfId="5542"/>
    <cellStyle name="annee semestre 7" xfId="5573"/>
    <cellStyle name="annee semestre 8" xfId="5565"/>
    <cellStyle name="annee semestre_F-zero" xfId="3234"/>
    <cellStyle name="Assumption" xfId="3235"/>
    <cellStyle name="Assumption [# - 0]" xfId="3236"/>
    <cellStyle name="Assumption [# - 00]" xfId="3237"/>
    <cellStyle name="Assumption [#]" xfId="3238"/>
    <cellStyle name="assumption 1" xfId="3239"/>
    <cellStyle name="Assumption 2" xfId="3240"/>
    <cellStyle name="Assumption 2 2" xfId="5492"/>
    <cellStyle name="Assumption 2 2 2" xfId="5771"/>
    <cellStyle name="Assumption 2 2 3" xfId="5795"/>
    <cellStyle name="Assumption 2 3" xfId="5598"/>
    <cellStyle name="Assumption 2 4" xfId="5541"/>
    <cellStyle name="Assumption 3" xfId="3241"/>
    <cellStyle name="Assumption 4" xfId="5597"/>
    <cellStyle name="Assumption 5" xfId="5761"/>
    <cellStyle name="Assumption 6" xfId="5569"/>
    <cellStyle name="Assumption Currency." xfId="5493"/>
    <cellStyle name="Assumption Currency. 2" xfId="5772"/>
    <cellStyle name="Assumption Currency. 3" xfId="5807"/>
    <cellStyle name="Assumption Date" xfId="3242"/>
    <cellStyle name="Assumption Date 2" xfId="5494"/>
    <cellStyle name="Assumption Date 2 2" xfId="5773"/>
    <cellStyle name="Assumption Date 2 3" xfId="5808"/>
    <cellStyle name="Assumptions Center Currency" xfId="3243"/>
    <cellStyle name="Assumptions Center Date" xfId="3244"/>
    <cellStyle name="Assumptions Center Multiple" xfId="3245"/>
    <cellStyle name="Assumptions Center Number" xfId="3246"/>
    <cellStyle name="Assumptions Center Percentage" xfId="3247"/>
    <cellStyle name="Assumptions Center Year" xfId="3248"/>
    <cellStyle name="Assumptions Heading" xfId="3249"/>
    <cellStyle name="Assumptions Right Currency" xfId="3250"/>
    <cellStyle name="Assumptions Right Date" xfId="3251"/>
    <cellStyle name="Assumptions Right Multiple" xfId="3252"/>
    <cellStyle name="Assumptions Right Number" xfId="3253"/>
    <cellStyle name="Assumptions Right Percentage" xfId="3254"/>
    <cellStyle name="Assumptions Right Year" xfId="3255"/>
    <cellStyle name="AUD" xfId="3256"/>
    <cellStyle name="b" xfId="3257"/>
    <cellStyle name="Background" xfId="3258"/>
    <cellStyle name="Bad 2" xfId="100"/>
    <cellStyle name="Bad 2 2" xfId="3260"/>
    <cellStyle name="Bad 2 2 2" xfId="3261"/>
    <cellStyle name="Bad 2 2 2 2" xfId="3262"/>
    <cellStyle name="Bad 2 2 2 3" xfId="3263"/>
    <cellStyle name="Bad 2 2 2 3 2" xfId="3264"/>
    <cellStyle name="Bad 2 2 2 3 3" xfId="3265"/>
    <cellStyle name="Bad 2 2 2 4" xfId="3266"/>
    <cellStyle name="Bad 2 2 2 5" xfId="3267"/>
    <cellStyle name="Bad 2 2 2 6" xfId="3268"/>
    <cellStyle name="Bad 2 2 3" xfId="3269"/>
    <cellStyle name="Bad 2 2 3 2" xfId="3270"/>
    <cellStyle name="Bad 2 2 3 3" xfId="3271"/>
    <cellStyle name="Bad 2 2 3 4" xfId="3272"/>
    <cellStyle name="Bad 2 2 4" xfId="3273"/>
    <cellStyle name="Bad 2 3" xfId="3274"/>
    <cellStyle name="Bad 2 3 2" xfId="3275"/>
    <cellStyle name="Bad 2 3 3" xfId="3276"/>
    <cellStyle name="Bad 2 4" xfId="3277"/>
    <cellStyle name="Bad 2 4 2" xfId="3278"/>
    <cellStyle name="Bad 2 4 3" xfId="3279"/>
    <cellStyle name="Bad 2 5" xfId="3280"/>
    <cellStyle name="Bad 2 5 2" xfId="3281"/>
    <cellStyle name="Bad 2 5 3" xfId="3282"/>
    <cellStyle name="Bad 2 5_CPI" xfId="3283"/>
    <cellStyle name="Bad 2 6" xfId="3284"/>
    <cellStyle name="Bad 2 6 2" xfId="3285"/>
    <cellStyle name="Bad 2 6 3" xfId="3286"/>
    <cellStyle name="Bad 2 6 4" xfId="3287"/>
    <cellStyle name="Bad 2 7" xfId="3288"/>
    <cellStyle name="Bad 2 8" xfId="3259"/>
    <cellStyle name="Bad 3" xfId="3289"/>
    <cellStyle name="Bad 3 2" xfId="3290"/>
    <cellStyle name="Bad 3 2 2" xfId="3291"/>
    <cellStyle name="Bad 3 2 3" xfId="3292"/>
    <cellStyle name="Bad 3 2 4" xfId="3293"/>
    <cellStyle name="Bad 3 2_CPI" xfId="3294"/>
    <cellStyle name="Bad 3 3" xfId="3295"/>
    <cellStyle name="Bad 3_CPI" xfId="3296"/>
    <cellStyle name="Bad 4" xfId="3297"/>
    <cellStyle name="Bad 4 2" xfId="3298"/>
    <cellStyle name="Bad 4 3" xfId="3299"/>
    <cellStyle name="Bad 5" xfId="3300"/>
    <cellStyle name="Bad 6" xfId="3301"/>
    <cellStyle name="Bad 7" xfId="3302"/>
    <cellStyle name="Bad 8" xfId="3303"/>
    <cellStyle name="Bé" xfId="3304"/>
    <cellStyle name="Berekening" xfId="3305"/>
    <cellStyle name="Berekening 2" xfId="5600"/>
    <cellStyle name="Berekening 3" xfId="5599"/>
    <cellStyle name="Besuchter Hyperlink" xfId="3306"/>
    <cellStyle name="Bground" xfId="3307"/>
    <cellStyle name="Big Multi-Column Header" xfId="3308"/>
    <cellStyle name="bl" xfId="3309"/>
    <cellStyle name="black - Style1" xfId="3310"/>
    <cellStyle name="Blank" xfId="3311"/>
    <cellStyle name="Blank[,]" xfId="3312"/>
    <cellStyle name="Blue" xfId="3313"/>
    <cellStyle name="Blue 2" xfId="3314"/>
    <cellStyle name="Blue 2 2" xfId="3315"/>
    <cellStyle name="Blue 3" xfId="3316"/>
    <cellStyle name="Blue 3 2" xfId="3317"/>
    <cellStyle name="Body" xfId="3318"/>
    <cellStyle name="Bold/Border" xfId="3319"/>
    <cellStyle name="Border" xfId="3320"/>
    <cellStyle name="Border Heavy" xfId="3321"/>
    <cellStyle name="Border Thin" xfId="3322"/>
    <cellStyle name="Border_101 BBIL 31-12-08 TEA v2" xfId="3323"/>
    <cellStyle name="BorderHeading" xfId="3324"/>
    <cellStyle name="BorderHeading 2" xfId="5602"/>
    <cellStyle name="BorderHeading 3" xfId="5601"/>
    <cellStyle name="Bracket $'000 calc" xfId="3325"/>
    <cellStyle name="Bracket $'000 total" xfId="3326"/>
    <cellStyle name="Bracket $'000 total 2" xfId="5603"/>
    <cellStyle name="Bracket $'000 total 3" xfId="5540"/>
    <cellStyle name="Bracket 0 Decimal calc" xfId="3327"/>
    <cellStyle name="Bracket 0 Decimal Input" xfId="3328"/>
    <cellStyle name="Bracket 0 Decimal Total" xfId="3329"/>
    <cellStyle name="Bracket 0 Decimal Total 2" xfId="5604"/>
    <cellStyle name="Bracket 0 Decimal Total 3" xfId="5539"/>
    <cellStyle name="Bracket 1 Decimal Input" xfId="3330"/>
    <cellStyle name="Bracket 2 Decimal calc" xfId="3331"/>
    <cellStyle name="Bracket 2 Decimal input" xfId="3332"/>
    <cellStyle name="Bracket 2 Decimal total" xfId="3333"/>
    <cellStyle name="Brand Align Left Text" xfId="3334"/>
    <cellStyle name="Brand Default" xfId="3335"/>
    <cellStyle name="Brand Default 2" xfId="3336"/>
    <cellStyle name="Brand Default 3" xfId="3337"/>
    <cellStyle name="Brand Default 4" xfId="3338"/>
    <cellStyle name="Brand Default 5" xfId="3339"/>
    <cellStyle name="Brand Default 6" xfId="3340"/>
    <cellStyle name="Brand Default 7" xfId="3341"/>
    <cellStyle name="Brand Default 8" xfId="3342"/>
    <cellStyle name="Brand Default_Financial figures November MP" xfId="3343"/>
    <cellStyle name="Brand Percent" xfId="3344"/>
    <cellStyle name="Brand Source" xfId="3345"/>
    <cellStyle name="Brand Subtitle with Underline" xfId="3346"/>
    <cellStyle name="Brand Subtitle with Underline 2" xfId="3347"/>
    <cellStyle name="Brand Subtitle with Underline_Financial figures November MP" xfId="3348"/>
    <cellStyle name="Brand Subtitle without Underline" xfId="3349"/>
    <cellStyle name="Brand Title" xfId="3350"/>
    <cellStyle name="Brand Title 2" xfId="3351"/>
    <cellStyle name="Brand Title_Financial figures November MP" xfId="3352"/>
    <cellStyle name="Bridget" xfId="3353"/>
    <cellStyle name="bt" xfId="3354"/>
    <cellStyle name="Bullet" xfId="3355"/>
    <cellStyle name="c" xfId="3356"/>
    <cellStyle name="c 2" xfId="5606"/>
    <cellStyle name="c 3" xfId="5605"/>
    <cellStyle name="c_DBCT&gt;Link" xfId="3357"/>
    <cellStyle name="c_DBCT&gt;Link_F-zero" xfId="3358"/>
    <cellStyle name="c_HardInc " xfId="3359"/>
    <cellStyle name="c_HardInc  2" xfId="3360"/>
    <cellStyle name="c_HardInc  2_F-zero" xfId="3361"/>
    <cellStyle name="c_HardInc _F-zero" xfId="3362"/>
    <cellStyle name="c_HardInc _rGroupBS" xfId="3363"/>
    <cellStyle name="c_HardInc _rGroupBS_F-zero" xfId="3364"/>
    <cellStyle name="c_HardInc _rGroupFinancials" xfId="3365"/>
    <cellStyle name="c_HardInc _rGroupFinancials_F-zero" xfId="3366"/>
    <cellStyle name="c_HardInc _rGroupP&amp;LSummary" xfId="3367"/>
    <cellStyle name="c_HardInc _rGroupP&amp;LSummary_F-zero" xfId="3368"/>
    <cellStyle name="c_HardInc _rGroupTables" xfId="3369"/>
    <cellStyle name="c_HardInc _rGroupTables_F-zero" xfId="3370"/>
    <cellStyle name="c_HardInc _rPNZHLConsol11" xfId="3371"/>
    <cellStyle name="c_HardInc _rPNZHLConsol11_F-zero" xfId="3372"/>
    <cellStyle name="c_rGroupBS (Corp)" xfId="3373"/>
    <cellStyle name="c_rGroupCashflowSummary (Corp)" xfId="3374"/>
    <cellStyle name="c_rGroupP&amp;LSummary" xfId="3375"/>
    <cellStyle name="c_rGroupP&amp;LSummary (Corp Detail)" xfId="3376"/>
    <cellStyle name="c_rPowercoConsol11" xfId="3377"/>
    <cellStyle name="C00A" xfId="3378"/>
    <cellStyle name="C00B" xfId="3379"/>
    <cellStyle name="C00L" xfId="3380"/>
    <cellStyle name="C01A" xfId="3381"/>
    <cellStyle name="C01B" xfId="3382"/>
    <cellStyle name="C01B 2" xfId="3383"/>
    <cellStyle name="C01B_F-zero" xfId="3384"/>
    <cellStyle name="C01H" xfId="3385"/>
    <cellStyle name="C01L" xfId="3386"/>
    <cellStyle name="C02A" xfId="3387"/>
    <cellStyle name="C02A 2" xfId="5607"/>
    <cellStyle name="C02A 3" xfId="5538"/>
    <cellStyle name="C02B" xfId="3388"/>
    <cellStyle name="C02B 2" xfId="3389"/>
    <cellStyle name="C02H" xfId="3390"/>
    <cellStyle name="C02L" xfId="3391"/>
    <cellStyle name="C03A" xfId="3392"/>
    <cellStyle name="C03A 2" xfId="5608"/>
    <cellStyle name="C03A 3" xfId="5537"/>
    <cellStyle name="C03B" xfId="3393"/>
    <cellStyle name="C03H" xfId="3394"/>
    <cellStyle name="C03L" xfId="3395"/>
    <cellStyle name="C04A" xfId="3396"/>
    <cellStyle name="C04A 2" xfId="5609"/>
    <cellStyle name="C04A 3" xfId="5536"/>
    <cellStyle name="C04B" xfId="3397"/>
    <cellStyle name="C04H" xfId="3398"/>
    <cellStyle name="C04L" xfId="3399"/>
    <cellStyle name="C05A" xfId="3400"/>
    <cellStyle name="C05A 2" xfId="5610"/>
    <cellStyle name="C05A 3" xfId="5535"/>
    <cellStyle name="C05B" xfId="3401"/>
    <cellStyle name="C05H" xfId="3402"/>
    <cellStyle name="C05L" xfId="3403"/>
    <cellStyle name="C06A" xfId="3404"/>
    <cellStyle name="C06B" xfId="3405"/>
    <cellStyle name="C06H" xfId="3406"/>
    <cellStyle name="C06L" xfId="3407"/>
    <cellStyle name="C07A" xfId="3408"/>
    <cellStyle name="C07B" xfId="3409"/>
    <cellStyle name="C07H" xfId="3410"/>
    <cellStyle name="C07L" xfId="3411"/>
    <cellStyle name="c2" xfId="3412"/>
    <cellStyle name="Calc" xfId="3413"/>
    <cellStyle name="Calc 2" xfId="5614"/>
    <cellStyle name="Calc 3" xfId="5534"/>
    <cellStyle name="Calc Currency (0)" xfId="3414"/>
    <cellStyle name="Calc_AUD" xfId="3415"/>
    <cellStyle name="Calcolo" xfId="3416"/>
    <cellStyle name="Calcolo 2" xfId="5616"/>
    <cellStyle name="Calcolo 3" xfId="5611"/>
    <cellStyle name="Càlcul" xfId="3417"/>
    <cellStyle name="Càlcul 2" xfId="5617"/>
    <cellStyle name="Càlcul 3" xfId="5612"/>
    <cellStyle name="Calculate" xfId="3418"/>
    <cellStyle name="Calculated" xfId="3419"/>
    <cellStyle name="Calculated 2" xfId="5618"/>
    <cellStyle name="Calculated 3" xfId="5533"/>
    <cellStyle name="Calculation 2" xfId="101"/>
    <cellStyle name="Calculation 2 2" xfId="3421"/>
    <cellStyle name="Calculation 2 2 2" xfId="5620"/>
    <cellStyle name="Calculation 2 2 3" xfId="5615"/>
    <cellStyle name="Calculation 2 3" xfId="3422"/>
    <cellStyle name="Calculation 2 4" xfId="3420"/>
    <cellStyle name="Calculation 2 5" xfId="5619"/>
    <cellStyle name="Calculation 2 6" xfId="5613"/>
    <cellStyle name="Calculation 3" xfId="3423"/>
    <cellStyle name="Calculation 3 2" xfId="5622"/>
    <cellStyle name="Calculation 3 3" xfId="5621"/>
    <cellStyle name="Calculation 4" xfId="3424"/>
    <cellStyle name="Calculation 4 2" xfId="5623"/>
    <cellStyle name="Calculation 4 3" xfId="5628"/>
    <cellStyle name="Calculation 5" xfId="3425"/>
    <cellStyle name="Calculation 5 2" xfId="5624"/>
    <cellStyle name="Calculation 5 3" xfId="5629"/>
    <cellStyle name="Calculation 6" xfId="3426"/>
    <cellStyle name="Calculation 6 2" xfId="5625"/>
    <cellStyle name="Calculation 6 3" xfId="5630"/>
    <cellStyle name="Calculation 7" xfId="3427"/>
    <cellStyle name="Calculation 7 2" xfId="5626"/>
    <cellStyle name="Calculation 7 3" xfId="5631"/>
    <cellStyle name="Calculation 8" xfId="3428"/>
    <cellStyle name="Calculation 8 2" xfId="5627"/>
    <cellStyle name="Calculation 8 3" xfId="5632"/>
    <cellStyle name="Callum" xfId="3429"/>
    <cellStyle name="Case_Selector" xfId="3430"/>
    <cellStyle name="Cat title white end" xfId="3431"/>
    <cellStyle name="category" xfId="3432"/>
    <cellStyle name="cc0 -CalComma" xfId="3433"/>
    <cellStyle name="cc0 -CalComma 2" xfId="3434"/>
    <cellStyle name="cc0 -CalComma 3" xfId="3435"/>
    <cellStyle name="cc0 -CalComma 4" xfId="3436"/>
    <cellStyle name="cc0 -CalComma 5" xfId="3437"/>
    <cellStyle name="cc0 -CalComma_2011 WIP TRansfer" xfId="3438"/>
    <cellStyle name="cc0b -CalComma" xfId="3439"/>
    <cellStyle name="cc0b-CalCommaB" xfId="3440"/>
    <cellStyle name="cc0b-CalCommaB 2" xfId="3441"/>
    <cellStyle name="cc0b-CalCommaB_Assets FY 2012" xfId="3442"/>
    <cellStyle name="cc0k -CalCommaThousand" xfId="3443"/>
    <cellStyle name="cc0kb-CalCommaThousandB" xfId="3444"/>
    <cellStyle name="cc0m -CalCommaMillion" xfId="3445"/>
    <cellStyle name="cc1 -CalComma" xfId="3446"/>
    <cellStyle name="cc1 -CalComma 2" xfId="3447"/>
    <cellStyle name="cc1 -CalComma_2011 WIP TRansfer" xfId="3448"/>
    <cellStyle name="cc1k -CalCommaThousand" xfId="3449"/>
    <cellStyle name="cc2 -CalComma" xfId="3450"/>
    <cellStyle name="cc2 -CalComma 2" xfId="3451"/>
    <cellStyle name="cc2 -CalComma 3" xfId="3452"/>
    <cellStyle name="cc2 -CalComma_2011 WIP TRansfer" xfId="3453"/>
    <cellStyle name="cc2k -CalCommaThousand" xfId="3454"/>
    <cellStyle name="cc3 -CalComma" xfId="3455"/>
    <cellStyle name="cc3 -CalComma 2" xfId="3456"/>
    <cellStyle name="cc3 -CalComma_2011 WIP TRansfer" xfId="3457"/>
    <cellStyle name="cc3k -CalCommaThousand" xfId="3458"/>
    <cellStyle name="cc3kb-CalCommaThousandB" xfId="3459"/>
    <cellStyle name="cc4 -CalComma" xfId="3460"/>
    <cellStyle name="cc4 -CalComma 2" xfId="3461"/>
    <cellStyle name="cc4 -CalComma_2011 WIP TRansfer" xfId="3462"/>
    <cellStyle name="cc4k -CalCommaThousand" xfId="3463"/>
    <cellStyle name="cc5 -CalComma" xfId="3464"/>
    <cellStyle name="cc6 -CalComma" xfId="3465"/>
    <cellStyle name="cc7 -CalComma" xfId="3466"/>
    <cellStyle name="cc8 -CalComma" xfId="3467"/>
    <cellStyle name="cc9 -CalComma" xfId="3468"/>
    <cellStyle name="cdDMM -CalDate" xfId="3469"/>
    <cellStyle name="cdDMMY -CalDate" xfId="3470"/>
    <cellStyle name="cdDMMY -CalDate 2" xfId="3471"/>
    <cellStyle name="cdDMMY -CalDate_2011 WIP TRansfer" xfId="3472"/>
    <cellStyle name="cdDMMYHM -CalDateTime" xfId="3473"/>
    <cellStyle name="cdDMMYHM -CalDateTime 2" xfId="3474"/>
    <cellStyle name="cdDMMYHM -CalDateTime 2 2" xfId="3475"/>
    <cellStyle name="cdDMMYHM -CalDateTime 2_Accounts Gas" xfId="3476"/>
    <cellStyle name="cdDMMYHM -CalDateTime 3" xfId="3477"/>
    <cellStyle name="cdDMMYHM -CalDateTime 3 2" xfId="3478"/>
    <cellStyle name="cdDMMYHM -CalDateTime 3_Accounts Gas" xfId="3479"/>
    <cellStyle name="cdDMMYHM -CalDateTime 4" xfId="3480"/>
    <cellStyle name="cdDMMYHM -CalDateTime_2011 WIP TRansfer" xfId="3481"/>
    <cellStyle name="cdDMY -CalDate" xfId="3482"/>
    <cellStyle name="cdDMY -CalDate 2" xfId="3483"/>
    <cellStyle name="cdDMY -CalDate_2011 WIP TRansfer" xfId="3484"/>
    <cellStyle name="cdMDY -CalDate" xfId="3485"/>
    <cellStyle name="cdMDY -CalDate 2" xfId="3486"/>
    <cellStyle name="cdMDY -CalDate_2011 WIP TRansfer" xfId="3487"/>
    <cellStyle name="cdMMY -CalDate" xfId="3488"/>
    <cellStyle name="cdMMY -CalDate 2" xfId="3489"/>
    <cellStyle name="cdMMY -CalDate_2011 WIP TRansfer" xfId="3490"/>
    <cellStyle name="cdMMYb-CalDateB" xfId="3491"/>
    <cellStyle name="cdMMYc-CalDateC" xfId="3492"/>
    <cellStyle name="cdMMYc-CalDateC 2" xfId="3493"/>
    <cellStyle name="cdMMYc-CalDateC_2011 WIP TRansfer" xfId="3494"/>
    <cellStyle name="Cel·la de comprovació" xfId="3495"/>
    <cellStyle name="Cel·la enllaçada" xfId="3496"/>
    <cellStyle name="Cell Link" xfId="3497"/>
    <cellStyle name="Cella collegata" xfId="3498"/>
    <cellStyle name="Cella da controllare" xfId="3499"/>
    <cellStyle name="Center Currency" xfId="3500"/>
    <cellStyle name="Center Date" xfId="3501"/>
    <cellStyle name="Center Multiple" xfId="3502"/>
    <cellStyle name="Center Number" xfId="3503"/>
    <cellStyle name="Center Percentage" xfId="3504"/>
    <cellStyle name="Center Year" xfId="3505"/>
    <cellStyle name="Centre" xfId="3506"/>
    <cellStyle name="cf0 -CalFixed" xfId="3507"/>
    <cellStyle name="cf0 -CalFixed 2" xfId="3508"/>
    <cellStyle name="cf0 -CalFixed 3" xfId="3509"/>
    <cellStyle name="cf0 -CalFixed_2011 WIP TRansfer" xfId="3510"/>
    <cellStyle name="Changeable" xfId="3511"/>
    <cellStyle name="Check" xfId="3512"/>
    <cellStyle name="Check 2" xfId="5633"/>
    <cellStyle name="Check 3" xfId="5634"/>
    <cellStyle name="Check Cell 2" xfId="102"/>
    <cellStyle name="Check Cell 2 2" xfId="3514"/>
    <cellStyle name="Check Cell 2 3" xfId="3513"/>
    <cellStyle name="Check Cell 3" xfId="3515"/>
    <cellStyle name="Check Cell 4" xfId="3516"/>
    <cellStyle name="Check Cell 5" xfId="3517"/>
    <cellStyle name="Check Cell 6" xfId="3518"/>
    <cellStyle name="Check Cell 7" xfId="3519"/>
    <cellStyle name="Check Cell 8" xfId="3520"/>
    <cellStyle name="ClearZero&amp;Red-ve" xfId="3521"/>
    <cellStyle name="cmHM  -CalTime" xfId="3522"/>
    <cellStyle name="cmHM  -CalTime 2" xfId="3523"/>
    <cellStyle name="cmHM  -CalTime 2 2" xfId="3524"/>
    <cellStyle name="cmHM  -CalTime 2_Accounts Gas" xfId="3525"/>
    <cellStyle name="cmHM  -CalTime 3" xfId="3526"/>
    <cellStyle name="cmHM  -CalTime 3 2" xfId="3527"/>
    <cellStyle name="cmHM  -CalTime 3_Accounts Gas" xfId="3528"/>
    <cellStyle name="cmHM  -CalTime 4" xfId="3529"/>
    <cellStyle name="cmHM  -CalTime_2011 WIP TRansfer" xfId="3530"/>
    <cellStyle name="cmHM24+ -CalTime" xfId="3531"/>
    <cellStyle name="cmHM24+ -CalTime 2" xfId="3532"/>
    <cellStyle name="cmHM24+ -CalTime_2011 WIP TRansfer" xfId="3533"/>
    <cellStyle name="Col head bold" xfId="3534"/>
    <cellStyle name="Col head light" xfId="3535"/>
    <cellStyle name="Col title" xfId="3536"/>
    <cellStyle name="Col title dates (m-y)" xfId="3537"/>
    <cellStyle name="Col title percent" xfId="3538"/>
    <cellStyle name="Col title_F-zero" xfId="3539"/>
    <cellStyle name="Colore 1" xfId="3540"/>
    <cellStyle name="Colore 2" xfId="3541"/>
    <cellStyle name="Colore 3" xfId="3542"/>
    <cellStyle name="Colore 4" xfId="3543"/>
    <cellStyle name="Colore 5" xfId="3544"/>
    <cellStyle name="Colore 6" xfId="3545"/>
    <cellStyle name="ColumnHeader" xfId="3546"/>
    <cellStyle name="ColumnHeader 10" xfId="3547"/>
    <cellStyle name="ColumnHeader 11" xfId="3548"/>
    <cellStyle name="ColumnHeader 12" xfId="3549"/>
    <cellStyle name="ColumnHeader 13" xfId="3550"/>
    <cellStyle name="ColumnHeader 14" xfId="3551"/>
    <cellStyle name="ColumnHeader 2" xfId="3552"/>
    <cellStyle name="ColumnHeader 3" xfId="3553"/>
    <cellStyle name="ColumnHeader 4" xfId="3554"/>
    <cellStyle name="ColumnHeader 5" xfId="3555"/>
    <cellStyle name="ColumnHeader 6" xfId="3556"/>
    <cellStyle name="ColumnHeader 7" xfId="3557"/>
    <cellStyle name="ColumnHeader 8" xfId="3558"/>
    <cellStyle name="ColumnHeader 9" xfId="3559"/>
    <cellStyle name="ColumnHeader_AETD Quarter forecast template" xfId="3560"/>
    <cellStyle name="Comma" xfId="1" builtinId="3"/>
    <cellStyle name="Comma  - Style1" xfId="3561"/>
    <cellStyle name="Comma  - Style2" xfId="3562"/>
    <cellStyle name="Comma  - Style3" xfId="3563"/>
    <cellStyle name="Comma  - Style4" xfId="3564"/>
    <cellStyle name="Comma  - Style5" xfId="3565"/>
    <cellStyle name="Comma  - Style6" xfId="3566"/>
    <cellStyle name="Comma  - Style7" xfId="3567"/>
    <cellStyle name="Comma  - Style8" xfId="3568"/>
    <cellStyle name="Comma - ntj" xfId="3569"/>
    <cellStyle name="Comma - ntj 2" xfId="3570"/>
    <cellStyle name="Comma - nuku" xfId="3571"/>
    <cellStyle name="Comma [0] - ntj" xfId="3572"/>
    <cellStyle name="Comma [0] - nuku" xfId="3573"/>
    <cellStyle name="Comma [0] 10" xfId="3574"/>
    <cellStyle name="Comma [0] 2" xfId="8"/>
    <cellStyle name="Comma [0] 2 2" xfId="3575"/>
    <cellStyle name="Comma [0] 2 2 2" xfId="3576"/>
    <cellStyle name="Comma [0] 2 3" xfId="3577"/>
    <cellStyle name="Comma [0] 2 3 2" xfId="3578"/>
    <cellStyle name="Comma [0] 2 4" xfId="3579"/>
    <cellStyle name="Comma [0] 2 4 2" xfId="3580"/>
    <cellStyle name="Comma [0] 2 5" xfId="3581"/>
    <cellStyle name="Comma [0] 2 5 2" xfId="3582"/>
    <cellStyle name="Comma [0] 3" xfId="3583"/>
    <cellStyle name="Comma [0] 3 2" xfId="3584"/>
    <cellStyle name="Comma [0] 3 2 2" xfId="3585"/>
    <cellStyle name="Comma [0] 4" xfId="3586"/>
    <cellStyle name="Comma [0] 4 2" xfId="3587"/>
    <cellStyle name="Comma [0] 5" xfId="3588"/>
    <cellStyle name="Comma [0] 5 2" xfId="3589"/>
    <cellStyle name="Comma [0] 6" xfId="3590"/>
    <cellStyle name="Comma [0] 7" xfId="3591"/>
    <cellStyle name="Comma [0] 7 2" xfId="3592"/>
    <cellStyle name="Comma [0] 8" xfId="3593"/>
    <cellStyle name="Comma [0] 8 2" xfId="3594"/>
    <cellStyle name="Comma [0] 9" xfId="3595"/>
    <cellStyle name="Comma [0] 9 2" xfId="3596"/>
    <cellStyle name="Comma [1]" xfId="9"/>
    <cellStyle name="Comma [1] 2" xfId="10"/>
    <cellStyle name="Comma [1] 3" xfId="131"/>
    <cellStyle name="Comma [1] 4" xfId="173"/>
    <cellStyle name="Comma [1] 5" xfId="5750"/>
    <cellStyle name="Comma [2]" xfId="11"/>
    <cellStyle name="Comma [2] 2" xfId="12"/>
    <cellStyle name="Comma [2] 3" xfId="132"/>
    <cellStyle name="Comma [2] 4" xfId="172"/>
    <cellStyle name="Comma [2] 5" xfId="5749"/>
    <cellStyle name="Comma [3]" xfId="3597"/>
    <cellStyle name="Comma [3] 2" xfId="5635"/>
    <cellStyle name="Comma [3] 3" xfId="5760"/>
    <cellStyle name="Comma [4]" xfId="13"/>
    <cellStyle name="Comma [4] 2" xfId="14"/>
    <cellStyle name="Comma [4] 3" xfId="133"/>
    <cellStyle name="Comma [4] 4" xfId="157"/>
    <cellStyle name="Comma [4] 5" xfId="5748"/>
    <cellStyle name="Comma 0" xfId="3598"/>
    <cellStyle name="Comma 0*" xfId="3599"/>
    <cellStyle name="Comma 0_BBI Application of WASP Proceeds" xfId="3600"/>
    <cellStyle name="Comma 10" xfId="3601"/>
    <cellStyle name="Comma 10 2" xfId="3602"/>
    <cellStyle name="Comma 10 2 2" xfId="3603"/>
    <cellStyle name="Comma 10 2 3" xfId="3604"/>
    <cellStyle name="Comma 10 3" xfId="3605"/>
    <cellStyle name="Comma 11" xfId="3606"/>
    <cellStyle name="Comma 11 2" xfId="3607"/>
    <cellStyle name="Comma 11 2 2" xfId="3608"/>
    <cellStyle name="Comma 11 3" xfId="3609"/>
    <cellStyle name="Comma 12" xfId="3610"/>
    <cellStyle name="Comma 12 2" xfId="3611"/>
    <cellStyle name="Comma 12_Corporate - March Qtr Actual" xfId="3612"/>
    <cellStyle name="Comma 127" xfId="3613"/>
    <cellStyle name="Comma 13" xfId="3614"/>
    <cellStyle name="Comma 14" xfId="3615"/>
    <cellStyle name="Comma 14 2" xfId="3616"/>
    <cellStyle name="Comma 15" xfId="3617"/>
    <cellStyle name="Comma 16" xfId="3618"/>
    <cellStyle name="Comma 16 2" xfId="3619"/>
    <cellStyle name="Comma 17" xfId="3620"/>
    <cellStyle name="Comma 18" xfId="3621"/>
    <cellStyle name="Comma 19" xfId="3622"/>
    <cellStyle name="Comma 19 2" xfId="3623"/>
    <cellStyle name="Comma 2" xfId="15"/>
    <cellStyle name="Comma 2 10" xfId="3624"/>
    <cellStyle name="Comma 2 11" xfId="3625"/>
    <cellStyle name="Comma 2 12" xfId="159"/>
    <cellStyle name="Comma 2 2" xfId="16"/>
    <cellStyle name="Comma 2 2 2" xfId="3627"/>
    <cellStyle name="Comma 2 2 3" xfId="3628"/>
    <cellStyle name="Comma 2 2 4" xfId="3629"/>
    <cellStyle name="Comma 2 2 5" xfId="3630"/>
    <cellStyle name="Comma 2 2 6" xfId="3626"/>
    <cellStyle name="Comma 2 3" xfId="74"/>
    <cellStyle name="Comma 2 3 2" xfId="3632"/>
    <cellStyle name="Comma 2 3 3" xfId="3633"/>
    <cellStyle name="Comma 2 3 4" xfId="3634"/>
    <cellStyle name="Comma 2 3 5" xfId="3631"/>
    <cellStyle name="Comma 2 4" xfId="3635"/>
    <cellStyle name="Comma 2 4 2" xfId="3636"/>
    <cellStyle name="Comma 2 4 3" xfId="3637"/>
    <cellStyle name="Comma 2 4 4" xfId="3638"/>
    <cellStyle name="Comma 2 4 5" xfId="3639"/>
    <cellStyle name="Comma 2 5" xfId="3640"/>
    <cellStyle name="Comma 2 5 2" xfId="3641"/>
    <cellStyle name="Comma 2 6" xfId="3642"/>
    <cellStyle name="Comma 2 7" xfId="3643"/>
    <cellStyle name="Comma 2 8" xfId="3644"/>
    <cellStyle name="Comma 2 8 2" xfId="3645"/>
    <cellStyle name="Comma 2 9" xfId="3646"/>
    <cellStyle name="Comma 2_Accounts Gas" xfId="3647"/>
    <cellStyle name="Comma 20" xfId="3648"/>
    <cellStyle name="Comma 20 2" xfId="3649"/>
    <cellStyle name="Comma 20_F-zero" xfId="3650"/>
    <cellStyle name="Comma 21" xfId="3651"/>
    <cellStyle name="Comma 22" xfId="3652"/>
    <cellStyle name="Comma 23" xfId="160"/>
    <cellStyle name="Comma 24" xfId="175"/>
    <cellStyle name="Comma 25" xfId="5752"/>
    <cellStyle name="Comma 26" xfId="5787"/>
    <cellStyle name="Comma 29" xfId="3653"/>
    <cellStyle name="Comma 3" xfId="103"/>
    <cellStyle name="Comma 3 2" xfId="3655"/>
    <cellStyle name="Comma 3 2 2" xfId="3656"/>
    <cellStyle name="Comma 3 2 3" xfId="3657"/>
    <cellStyle name="Comma 3 2 4" xfId="3658"/>
    <cellStyle name="Comma 3 2 5" xfId="3659"/>
    <cellStyle name="Comma 3 3" xfId="3660"/>
    <cellStyle name="Comma 3 3 2" xfId="3661"/>
    <cellStyle name="Comma 3 3 3" xfId="3662"/>
    <cellStyle name="Comma 3 3 4" xfId="3663"/>
    <cellStyle name="Comma 3 4" xfId="3664"/>
    <cellStyle name="Comma 3 4 2" xfId="3665"/>
    <cellStyle name="Comma 3 4 3" xfId="3666"/>
    <cellStyle name="Comma 3 4 4" xfId="3667"/>
    <cellStyle name="Comma 3 5" xfId="3668"/>
    <cellStyle name="Comma 3 5 2" xfId="3669"/>
    <cellStyle name="Comma 3 6" xfId="3670"/>
    <cellStyle name="Comma 3 6 2" xfId="3671"/>
    <cellStyle name="Comma 3 7" xfId="3672"/>
    <cellStyle name="Comma 3 7 2" xfId="3673"/>
    <cellStyle name="Comma 3 8" xfId="3674"/>
    <cellStyle name="Comma 3 9" xfId="3654"/>
    <cellStyle name="Comma 3_rGroupCashflowSummary (819)" xfId="3675"/>
    <cellStyle name="Comma 4" xfId="153"/>
    <cellStyle name="Comma 4 10" xfId="3676"/>
    <cellStyle name="Comma 4 2" xfId="3677"/>
    <cellStyle name="Comma 4 2 2" xfId="3678"/>
    <cellStyle name="Comma 4 2 2 2" xfId="3679"/>
    <cellStyle name="Comma 4 2 3" xfId="3680"/>
    <cellStyle name="Comma 4 3" xfId="3681"/>
    <cellStyle name="Comma 4 3 2" xfId="3682"/>
    <cellStyle name="Comma 4 3 3" xfId="3683"/>
    <cellStyle name="Comma 4 4" xfId="3684"/>
    <cellStyle name="Comma 4 5" xfId="3685"/>
    <cellStyle name="Comma 4 6" xfId="3686"/>
    <cellStyle name="Comma 4 7" xfId="3687"/>
    <cellStyle name="Comma 4 8" xfId="3688"/>
    <cellStyle name="Comma 4 9" xfId="3689"/>
    <cellStyle name="Comma 5" xfId="155"/>
    <cellStyle name="Comma 5 2" xfId="3691"/>
    <cellStyle name="Comma 5 2 2" xfId="3692"/>
    <cellStyle name="Comma 5 2 3" xfId="3693"/>
    <cellStyle name="Comma 5 3" xfId="3694"/>
    <cellStyle name="Comma 5 3 2" xfId="3695"/>
    <cellStyle name="Comma 5 4" xfId="3696"/>
    <cellStyle name="Comma 5 4 2" xfId="3697"/>
    <cellStyle name="Comma 5 5" xfId="3698"/>
    <cellStyle name="Comma 5 6" xfId="3690"/>
    <cellStyle name="Comma 6" xfId="154"/>
    <cellStyle name="Comma 6 2" xfId="3700"/>
    <cellStyle name="Comma 6 2 2" xfId="3701"/>
    <cellStyle name="Comma 6 2 3" xfId="3702"/>
    <cellStyle name="Comma 6 3" xfId="3703"/>
    <cellStyle name="Comma 6 3 2" xfId="3704"/>
    <cellStyle name="Comma 6 4" xfId="3705"/>
    <cellStyle name="Comma 6 4 2" xfId="3706"/>
    <cellStyle name="Comma 6 5" xfId="3707"/>
    <cellStyle name="Comma 6 6" xfId="3699"/>
    <cellStyle name="Comma 7" xfId="3708"/>
    <cellStyle name="Comma 7 10" xfId="3709"/>
    <cellStyle name="Comma 7 2" xfId="3710"/>
    <cellStyle name="Comma 7 2 2" xfId="3711"/>
    <cellStyle name="Comma 7 2 3" xfId="3712"/>
    <cellStyle name="Comma 7 3" xfId="3713"/>
    <cellStyle name="Comma 7 3 2" xfId="3714"/>
    <cellStyle name="Comma 7 4" xfId="3715"/>
    <cellStyle name="Comma 7 5" xfId="3716"/>
    <cellStyle name="Comma 8" xfId="3717"/>
    <cellStyle name="Comma 8 2" xfId="3718"/>
    <cellStyle name="Comma 8 2 2" xfId="3719"/>
    <cellStyle name="Comma 8 2 2 2" xfId="3720"/>
    <cellStyle name="Comma 8 2 3" xfId="3721"/>
    <cellStyle name="Comma 8 3" xfId="3722"/>
    <cellStyle name="Comma 9" xfId="3723"/>
    <cellStyle name="Comma 9 2" xfId="3724"/>
    <cellStyle name="Comma 9 3" xfId="3725"/>
    <cellStyle name="Comma 9 3 2" xfId="3726"/>
    <cellStyle name="Comma 9 4" xfId="3727"/>
    <cellStyle name="Comma(0)" xfId="3728"/>
    <cellStyle name="Comma(0) 2" xfId="3729"/>
    <cellStyle name="Comma(0)_F-zero" xfId="3730"/>
    <cellStyle name="Comma(2)" xfId="104"/>
    <cellStyle name="Comma(2) 2" xfId="3731"/>
    <cellStyle name="Comma(2)_F-zero" xfId="3732"/>
    <cellStyle name="Comma0" xfId="3733"/>
    <cellStyle name="Comment" xfId="105"/>
    <cellStyle name="Comment 2" xfId="3735"/>
    <cellStyle name="Comment 3" xfId="3734"/>
    <cellStyle name="Comment Box" xfId="17"/>
    <cellStyle name="Comment Box 2" xfId="134"/>
    <cellStyle name="Comment Box 2 2" xfId="3736"/>
    <cellStyle name="Comment Box 2 3" xfId="5636"/>
    <cellStyle name="Comment Box 2 4" xfId="5639"/>
    <cellStyle name="Comment Box 3" xfId="3737"/>
    <cellStyle name="Comment Box 3 2" xfId="5637"/>
    <cellStyle name="Comment Box 3 3" xfId="5641"/>
    <cellStyle name="Comment Box 4" xfId="3738"/>
    <cellStyle name="Comment Box 4 2" xfId="5638"/>
    <cellStyle name="Comment Box 4 3" xfId="5532"/>
    <cellStyle name="Comment Box 5" xfId="171"/>
    <cellStyle name="Comment Box 6" xfId="5747"/>
    <cellStyle name="Comment Box_F-zero" xfId="3739"/>
    <cellStyle name="Comment_F-zero" xfId="3740"/>
    <cellStyle name="Comments" xfId="3741"/>
    <cellStyle name="Comments 2" xfId="5640"/>
    <cellStyle name="Comments 3" xfId="5642"/>
    <cellStyle name="CommentWrap" xfId="3742"/>
    <cellStyle name="CommentWrap 2" xfId="3743"/>
    <cellStyle name="CommentWrap_F-zero" xfId="3744"/>
    <cellStyle name="Commm" xfId="3745"/>
    <cellStyle name="Company Name" xfId="106"/>
    <cellStyle name="Company Name 2" xfId="149"/>
    <cellStyle name="Company Name 2 2" xfId="3747"/>
    <cellStyle name="Company Name 2 3" xfId="5644"/>
    <cellStyle name="Company Name 2 4" xfId="5530"/>
    <cellStyle name="Company Name 3" xfId="3746"/>
    <cellStyle name="Company Name 4" xfId="5643"/>
    <cellStyle name="Company Name 5" xfId="5531"/>
    <cellStyle name="Company Name_F-zero" xfId="3748"/>
    <cellStyle name="CompanyName" xfId="3749"/>
    <cellStyle name="CompanyNum" xfId="3750"/>
    <cellStyle name="Content - Calculation" xfId="3751"/>
    <cellStyle name="Content - Historic Link" xfId="3752"/>
    <cellStyle name="Content - Input" xfId="3753"/>
    <cellStyle name="Content - Name" xfId="3754"/>
    <cellStyle name="Content - Unique" xfId="3755"/>
    <cellStyle name="ContentsHyperlink" xfId="3756"/>
    <cellStyle name="Controlecel" xfId="3757"/>
    <cellStyle name="Copied" xfId="3758"/>
    <cellStyle name="Cover Date" xfId="3759"/>
    <cellStyle name="Cover presentation title" xfId="3760"/>
    <cellStyle name="Cover Subtitle" xfId="3761"/>
    <cellStyle name="Cover Title" xfId="3762"/>
    <cellStyle name="cp0 -CalPercent" xfId="3763"/>
    <cellStyle name="cp0 -CalPercent 2" xfId="3764"/>
    <cellStyle name="cp0 -CalPercent 3" xfId="3765"/>
    <cellStyle name="cp0 -CalPercent_2011 WIP TRansfer" xfId="3766"/>
    <cellStyle name="cp0b-CalPercentB" xfId="3767"/>
    <cellStyle name="cp1 -CalPercent" xfId="3768"/>
    <cellStyle name="cp1 -CalPercent 2" xfId="3769"/>
    <cellStyle name="cp1 -CalPercent_AMP" xfId="3770"/>
    <cellStyle name="cp2 -CalPercent" xfId="3771"/>
    <cellStyle name="cp2 -CalPercent 2" xfId="3772"/>
    <cellStyle name="cp2 -CalPercent_2011 WIP TRansfer" xfId="3773"/>
    <cellStyle name="cp2b-CalPercentB" xfId="3774"/>
    <cellStyle name="cp3 -CalPercent" xfId="3775"/>
    <cellStyle name="cp3 -CalPercent 2" xfId="3776"/>
    <cellStyle name="cp3 -CalPercent_2011 WIP TRansfer" xfId="3777"/>
    <cellStyle name="cr0 -CalCurr" xfId="3778"/>
    <cellStyle name="cr0 -CalCurr 2" xfId="3779"/>
    <cellStyle name="cr0 -CalCurr_2011 WIP TRansfer" xfId="3780"/>
    <cellStyle name="cr0k -CalCurrThousand" xfId="3781"/>
    <cellStyle name="cr0m -CalCurrMillion" xfId="3782"/>
    <cellStyle name="cr1 -CalCurr" xfId="3783"/>
    <cellStyle name="cr1 -CalCurr 2" xfId="3784"/>
    <cellStyle name="cr1 -CalCurr_2011 WIP TRansfer" xfId="3785"/>
    <cellStyle name="cr2 -CalCurr" xfId="3786"/>
    <cellStyle name="cr2 -CalCurr 2" xfId="3787"/>
    <cellStyle name="cr2 -CalCurr_2011 WIP TRansfer" xfId="3788"/>
    <cellStyle name="cr3 -CalCurr" xfId="3789"/>
    <cellStyle name="cr3 -CalCurr 2" xfId="3790"/>
    <cellStyle name="cr3 -CalCurr_2011 WIP TRansfer" xfId="3791"/>
    <cellStyle name="cr4 -CalCurr" xfId="3792"/>
    <cellStyle name="cr4 -CalCurr 2" xfId="3793"/>
    <cellStyle name="cr4 -CalCurr_2011 WIP TRansfer" xfId="3794"/>
    <cellStyle name="CrossChecked" xfId="3795"/>
    <cellStyle name="cTextB" xfId="3796"/>
    <cellStyle name="cTextB 2" xfId="3797"/>
    <cellStyle name="cTextB_2011 WIP TRansfer" xfId="3798"/>
    <cellStyle name="cu" xfId="3799"/>
    <cellStyle name="Currency ($)" xfId="3800"/>
    <cellStyle name="Currency [0] U" xfId="3801"/>
    <cellStyle name="Currency [2]" xfId="3802"/>
    <cellStyle name="Currency [2] U" xfId="3803"/>
    <cellStyle name="Currency [2]_310107_CI-Portugal Financing_Audited_Link" xfId="3804"/>
    <cellStyle name="Currency 0" xfId="3805"/>
    <cellStyle name="Currency 0.0" xfId="3806"/>
    <cellStyle name="Currency 10" xfId="176"/>
    <cellStyle name="Currency 11" xfId="167"/>
    <cellStyle name="Currency 12" xfId="5726"/>
    <cellStyle name="Currency 13" xfId="5775"/>
    <cellStyle name="Currency 2" xfId="18"/>
    <cellStyle name="Currency 2 10" xfId="3807"/>
    <cellStyle name="Currency 2 11" xfId="3808"/>
    <cellStyle name="Currency 2 12" xfId="166"/>
    <cellStyle name="Currency 2 2" xfId="19"/>
    <cellStyle name="Currency 2 2 2" xfId="3809"/>
    <cellStyle name="Currency 2 2 3" xfId="165"/>
    <cellStyle name="Currency 2 3" xfId="3810"/>
    <cellStyle name="Currency 2 3 2" xfId="3811"/>
    <cellStyle name="Currency 2 4" xfId="3812"/>
    <cellStyle name="Currency 2 4 2" xfId="3813"/>
    <cellStyle name="Currency 2 5" xfId="3814"/>
    <cellStyle name="Currency 2 6" xfId="3815"/>
    <cellStyle name="Currency 2 7" xfId="3816"/>
    <cellStyle name="Currency 2 8" xfId="3817"/>
    <cellStyle name="Currency 2 9" xfId="3818"/>
    <cellStyle name="Currency 2_rGroupBS (Corp)" xfId="3819"/>
    <cellStyle name="Currency 3" xfId="20"/>
    <cellStyle name="Currency 3 2" xfId="3820"/>
    <cellStyle name="Currency 3 3" xfId="3821"/>
    <cellStyle name="Currency 3 4" xfId="164"/>
    <cellStyle name="Currency 4" xfId="107"/>
    <cellStyle name="Currency 4 2" xfId="3823"/>
    <cellStyle name="Currency 4 3" xfId="3824"/>
    <cellStyle name="Currency 4 4" xfId="3822"/>
    <cellStyle name="Currency 5" xfId="3825"/>
    <cellStyle name="Currency 5 2" xfId="3826"/>
    <cellStyle name="Currency 6" xfId="3827"/>
    <cellStyle name="Currency 7" xfId="3828"/>
    <cellStyle name="Currency 8" xfId="3829"/>
    <cellStyle name="Currency 9" xfId="3830"/>
    <cellStyle name="Currency Euro" xfId="3831"/>
    <cellStyle name="Currency Pound" xfId="3832"/>
    <cellStyle name="Currency0" xfId="3833"/>
    <cellStyle name="Custom" xfId="3834"/>
    <cellStyle name="CustomH" xfId="3835"/>
    <cellStyle name="Dash" xfId="3836"/>
    <cellStyle name="data" xfId="3837"/>
    <cellStyle name="Data Entry Heavy Box" xfId="3838"/>
    <cellStyle name="Data Entry Heavy Box 2" xfId="3839"/>
    <cellStyle name="Data Entry Heavy Box_F-zero" xfId="3840"/>
    <cellStyle name="Data Input" xfId="21"/>
    <cellStyle name="Data Input 2" xfId="70"/>
    <cellStyle name="Data Input 2 2" xfId="148"/>
    <cellStyle name="Data Input 2 3" xfId="5645"/>
    <cellStyle name="Data Input 2 4" xfId="5529"/>
    <cellStyle name="Data Input 3" xfId="135"/>
    <cellStyle name="Data Input 3 2" xfId="3841"/>
    <cellStyle name="Data Input 3 3" xfId="5646"/>
    <cellStyle name="Data Input 3 4" xfId="5528"/>
    <cellStyle name="Data Input 4" xfId="3842"/>
    <cellStyle name="Data Input 4 2" xfId="5647"/>
    <cellStyle name="Data Input 4 3" xfId="5527"/>
    <cellStyle name="Data Input 5" xfId="174"/>
    <cellStyle name="Data Input 6" xfId="5751"/>
    <cellStyle name="Data Input Centre" xfId="3843"/>
    <cellStyle name="Data Input Centre 2" xfId="3844"/>
    <cellStyle name="Data Input Centre 2 2" xfId="5649"/>
    <cellStyle name="Data Input Centre 2 3" xfId="5525"/>
    <cellStyle name="Data Input Centre 3" xfId="5648"/>
    <cellStyle name="Data Input Centre 4" xfId="5526"/>
    <cellStyle name="Data Input Centre_F-zero" xfId="3845"/>
    <cellStyle name="Data Input_F-zero" xfId="3846"/>
    <cellStyle name="Data Rows" xfId="22"/>
    <cellStyle name="Data Rows 2" xfId="3847"/>
    <cellStyle name="Data Rows 3" xfId="3848"/>
    <cellStyle name="Data Rows 4" xfId="3849"/>
    <cellStyle name="Data Rows 4 2" xfId="3850"/>
    <cellStyle name="Data Rows 4_F-zero" xfId="3851"/>
    <cellStyle name="Data Rows 5" xfId="3852"/>
    <cellStyle name="Data Rows 5 2" xfId="3853"/>
    <cellStyle name="Data Rows 5_F-zero" xfId="3854"/>
    <cellStyle name="Data Rows 6" xfId="3855"/>
    <cellStyle name="Data Rows 7" xfId="3856"/>
    <cellStyle name="Data Rows 8" xfId="3857"/>
    <cellStyle name="Data Rows_F-zero" xfId="3858"/>
    <cellStyle name="data top 2" xfId="3859"/>
    <cellStyle name="Date" xfId="23"/>
    <cellStyle name="Date (short)" xfId="24"/>
    <cellStyle name="Date (short) 2" xfId="25"/>
    <cellStyle name="Date (short) 3" xfId="3860"/>
    <cellStyle name="Date (short)_F-zero" xfId="3861"/>
    <cellStyle name="Date [1 Dec 01]" xfId="3862"/>
    <cellStyle name="Date [1 Dec 01] 2" xfId="3863"/>
    <cellStyle name="Date [1 Dec 01] 3" xfId="3864"/>
    <cellStyle name="Date [1 Dec 01]_Book1" xfId="3865"/>
    <cellStyle name="Date [31 Dec 2000]" xfId="3866"/>
    <cellStyle name="Date [31/12/02]" xfId="3867"/>
    <cellStyle name="Date [Dec 00]" xfId="3868"/>
    <cellStyle name="Date [Dec 00] 2" xfId="3869"/>
    <cellStyle name="Date [Dec 00] 3" xfId="3870"/>
    <cellStyle name="Date [Dec 00]_Subsidiary Reporting Template 31 December 2009 FINAL (SHRU - excl PPA)" xfId="3871"/>
    <cellStyle name="Date [d-mmm-yy]" xfId="3872"/>
    <cellStyle name="Date 10" xfId="3873"/>
    <cellStyle name="Date 11" xfId="3874"/>
    <cellStyle name="Date 12" xfId="3875"/>
    <cellStyle name="Date 13" xfId="3876"/>
    <cellStyle name="Date 14" xfId="3877"/>
    <cellStyle name="Date 15" xfId="3878"/>
    <cellStyle name="Date 15 2" xfId="5650"/>
    <cellStyle name="Date 15 3" xfId="5524"/>
    <cellStyle name="Date 16" xfId="3879"/>
    <cellStyle name="Date 16 2" xfId="5651"/>
    <cellStyle name="Date 16 3" xfId="5523"/>
    <cellStyle name="Date 17" xfId="4684"/>
    <cellStyle name="Date 18" xfId="3984"/>
    <cellStyle name="Date 19" xfId="5728"/>
    <cellStyle name="Date 2" xfId="136"/>
    <cellStyle name="Date 2 2" xfId="3880"/>
    <cellStyle name="Date 3" xfId="151"/>
    <cellStyle name="Date 3 2" xfId="3881"/>
    <cellStyle name="Date 4" xfId="3882"/>
    <cellStyle name="Date 5" xfId="3883"/>
    <cellStyle name="Date 6" xfId="3884"/>
    <cellStyle name="Date 7" xfId="3885"/>
    <cellStyle name="Date 8" xfId="3886"/>
    <cellStyle name="Date 9" xfId="3887"/>
    <cellStyle name="Date Aligned" xfId="3888"/>
    <cellStyle name="Date and Time" xfId="26"/>
    <cellStyle name="Date and Time 2" xfId="137"/>
    <cellStyle name="Date and Time 2 2" xfId="3889"/>
    <cellStyle name="Date and Time 3" xfId="3890"/>
    <cellStyle name="Date and Time 4" xfId="3891"/>
    <cellStyle name="Date and Time 4 2" xfId="5652"/>
    <cellStyle name="Date and Time 4 3" xfId="5522"/>
    <cellStyle name="Date and Time 5" xfId="163"/>
    <cellStyle name="Date and Time 6" xfId="5746"/>
    <cellStyle name="Date and Time_F-zero" xfId="3892"/>
    <cellStyle name="Date Line" xfId="3893"/>
    <cellStyle name="Date Released" xfId="27"/>
    <cellStyle name="Date U" xfId="3894"/>
    <cellStyle name="Date, Long" xfId="3895"/>
    <cellStyle name="Date, Short" xfId="3896"/>
    <cellStyle name="Date_100416 2010 Transmission General Ledger Balance" xfId="3897"/>
    <cellStyle name="Date2" xfId="3898"/>
    <cellStyle name="DateHeading" xfId="3899"/>
    <cellStyle name="DateLong" xfId="3900"/>
    <cellStyle name="DateLong2" xfId="3901"/>
    <cellStyle name="DateMMMYY" xfId="3902"/>
    <cellStyle name="DateMonth" xfId="3903"/>
    <cellStyle name="Dates" xfId="3904"/>
    <cellStyle name="Datum-xx" xfId="3905"/>
    <cellStyle name="Datum-xxxx" xfId="3906"/>
    <cellStyle name="Days" xfId="3907"/>
    <cellStyle name="DBTemplate" xfId="3908"/>
    <cellStyle name="dd-mmm-yy" xfId="3909"/>
    <cellStyle name="Debt" xfId="3910"/>
    <cellStyle name="Dec places 2, millions" xfId="3911"/>
    <cellStyle name="Decimal [-]" xfId="3912"/>
    <cellStyle name="Decimal [0]" xfId="3913"/>
    <cellStyle name="Decimal [0] 10" xfId="3914"/>
    <cellStyle name="Decimal [0] 11" xfId="3915"/>
    <cellStyle name="Decimal [0] 12" xfId="3916"/>
    <cellStyle name="Decimal [0] 13" xfId="3917"/>
    <cellStyle name="Decimal [0] 14" xfId="3918"/>
    <cellStyle name="Decimal [0] 2" xfId="3919"/>
    <cellStyle name="Decimal [0] 3" xfId="3920"/>
    <cellStyle name="Decimal [0] 4" xfId="3921"/>
    <cellStyle name="Decimal [0] 5" xfId="3922"/>
    <cellStyle name="Decimal [0] 6" xfId="3923"/>
    <cellStyle name="Decimal [0] 7" xfId="3924"/>
    <cellStyle name="Decimal [0] 8" xfId="3925"/>
    <cellStyle name="Decimal [0] 9" xfId="3926"/>
    <cellStyle name="Decimal [2]" xfId="3927"/>
    <cellStyle name="Decimal [2] U" xfId="3928"/>
    <cellStyle name="Decimal [2]_310107_CI-Portugal Financing_Audited_Link" xfId="3929"/>
    <cellStyle name="Decimal [4]" xfId="3930"/>
    <cellStyle name="Decimal [4] U" xfId="3931"/>
    <cellStyle name="Decimal [4]_310107_CI-Portugal Financing_Audited_Link" xfId="3932"/>
    <cellStyle name="Dezimal [0]_Modul1" xfId="3933"/>
    <cellStyle name="Dezimal_ANL_SOND" xfId="3934"/>
    <cellStyle name="Disabled" xfId="3935"/>
    <cellStyle name="Disclosure Date" xfId="108"/>
    <cellStyle name="Disclosure Date 2" xfId="150"/>
    <cellStyle name="Disclosure Date 2 2" xfId="3936"/>
    <cellStyle name="Disclosure Date 2 3" xfId="5654"/>
    <cellStyle name="Disclosure Date 2 4" xfId="5520"/>
    <cellStyle name="Disclosure Date 3" xfId="5653"/>
    <cellStyle name="Disclosure Date 4" xfId="5521"/>
    <cellStyle name="Disclosure Date_F-zero" xfId="3937"/>
    <cellStyle name="diskette" xfId="28"/>
    <cellStyle name="DM-Währung" xfId="3939"/>
    <cellStyle name="Dollar" xfId="3940"/>
    <cellStyle name="Dollars" xfId="3941"/>
    <cellStyle name="Dollars M" xfId="3942"/>
    <cellStyle name="Dollars_2008 Plan RTCA Model - 2007 11 19 (inc MOATI??_x0005_" xfId="3943"/>
    <cellStyle name="Dotted Line" xfId="3944"/>
    <cellStyle name="Downfoot" xfId="3945"/>
    <cellStyle name="Downfoot 2" xfId="5655"/>
    <cellStyle name="Downfoot 3" xfId="5519"/>
    <cellStyle name="DY" xfId="3946"/>
    <cellStyle name="Ed" xfId="3947"/>
    <cellStyle name="Element" xfId="3948"/>
    <cellStyle name="Empty_Cell" xfId="3949"/>
    <cellStyle name="Énfasis1" xfId="3950"/>
    <cellStyle name="Énfasis2" xfId="3951"/>
    <cellStyle name="Énfasis3" xfId="3952"/>
    <cellStyle name="Énfasis4" xfId="3953"/>
    <cellStyle name="Énfasis5" xfId="3954"/>
    <cellStyle name="Énfasis6" xfId="3955"/>
    <cellStyle name="Entered" xfId="3956"/>
    <cellStyle name="Entrada" xfId="3957"/>
    <cellStyle name="Entrada 2" xfId="5656"/>
    <cellStyle name="Entrada 3" xfId="5667"/>
    <cellStyle name="entry" xfId="3958"/>
    <cellStyle name="Entry 1A" xfId="29"/>
    <cellStyle name="Entry 1A 2" xfId="138"/>
    <cellStyle name="Entry 1A 2 2" xfId="3960"/>
    <cellStyle name="Entry 1A 2 2 2" xfId="5658"/>
    <cellStyle name="Entry 1A 2 2 3" xfId="5668"/>
    <cellStyle name="Entry 1A 2 3" xfId="3959"/>
    <cellStyle name="Entry 1A 2 4" xfId="5657"/>
    <cellStyle name="Entry 1A 2 5" xfId="5759"/>
    <cellStyle name="Entry 1A 2_F-zero" xfId="3961"/>
    <cellStyle name="Entry 1A 3" xfId="3962"/>
    <cellStyle name="Entry 1A 3 2" xfId="5659"/>
    <cellStyle name="Entry 1A 3 3" xfId="5669"/>
    <cellStyle name="Entry 1A 4" xfId="3963"/>
    <cellStyle name="Entry 1A 4 2" xfId="5660"/>
    <cellStyle name="Entry 1A 4 3" xfId="5518"/>
    <cellStyle name="Entry 1A 5" xfId="162"/>
    <cellStyle name="Entry 1A 6" xfId="5745"/>
    <cellStyle name="Entry 1A 7" xfId="5786"/>
    <cellStyle name="Entry 1A_F-zero" xfId="3964"/>
    <cellStyle name="Entry 1B" xfId="30"/>
    <cellStyle name="Entry 1B 2" xfId="139"/>
    <cellStyle name="Entry 1B 2 2" xfId="3966"/>
    <cellStyle name="Entry 1B 2 2 2" xfId="5662"/>
    <cellStyle name="Entry 1B 2 2 3" xfId="5673"/>
    <cellStyle name="Entry 1B 2 3" xfId="3965"/>
    <cellStyle name="Entry 1B 2 4" xfId="5661"/>
    <cellStyle name="Entry 1B 2 5" xfId="5517"/>
    <cellStyle name="Entry 1B 2_F-zero" xfId="3967"/>
    <cellStyle name="Entry 1B 3" xfId="3968"/>
    <cellStyle name="Entry 1B 3 2" xfId="5663"/>
    <cellStyle name="Entry 1B 3 3" xfId="5674"/>
    <cellStyle name="Entry 1B 4" xfId="3969"/>
    <cellStyle name="Entry 1B 4 2" xfId="5664"/>
    <cellStyle name="Entry 1B 4 3" xfId="5758"/>
    <cellStyle name="Entry 1B 5" xfId="3970"/>
    <cellStyle name="Entry 1B 5 2" xfId="5665"/>
    <cellStyle name="Entry 1B 5 3" xfId="5516"/>
    <cellStyle name="Entry 1B 6" xfId="158"/>
    <cellStyle name="Entry 1B 7" xfId="5743"/>
    <cellStyle name="Entry 1B 8" xfId="5784"/>
    <cellStyle name="Entry 1B_F-zero" xfId="3971"/>
    <cellStyle name="entry_F-zero" xfId="3972"/>
    <cellStyle name="EPS Forecast" xfId="3973"/>
    <cellStyle name="EPS History" xfId="3974"/>
    <cellStyle name="Equity" xfId="3975"/>
    <cellStyle name="Error" xfId="3976"/>
    <cellStyle name="Error 2" xfId="5666"/>
    <cellStyle name="Error 3" xfId="5675"/>
    <cellStyle name="Estil 1" xfId="3977"/>
    <cellStyle name="Estilo 1" xfId="3978"/>
    <cellStyle name="Euro" xfId="3979"/>
    <cellStyle name="Excel Built-in Normal" xfId="5"/>
    <cellStyle name="Excel Built-in Normal 2" xfId="3981"/>
    <cellStyle name="Excel Built-in Normal 3" xfId="3980"/>
    <cellStyle name="Excel Built-in Normal_F-zero" xfId="3982"/>
    <cellStyle name="Expense" xfId="3983"/>
    <cellStyle name="Explanatory Text 2" xfId="31"/>
    <cellStyle name="Explanatory Text 2 2" xfId="3985"/>
    <cellStyle name="Explanatory Text 2 3" xfId="3986"/>
    <cellStyle name="Explanatory Text 2_F-zero" xfId="3987"/>
    <cellStyle name="Explanatory text 3" xfId="3988"/>
    <cellStyle name="Explanatory Text 4" xfId="3989"/>
    <cellStyle name="Explanatory Text 5" xfId="3990"/>
    <cellStyle name="Explanatory Text 6" xfId="3991"/>
    <cellStyle name="Explanatory Text 7" xfId="3992"/>
    <cellStyle name="Explanatory Text 8" xfId="3993"/>
    <cellStyle name="EY House" xfId="3994"/>
    <cellStyle name="EY0dp" xfId="3995"/>
    <cellStyle name="EYColumnHeading" xfId="3996"/>
    <cellStyle name="EYColumnHeading 2" xfId="5670"/>
    <cellStyle name="EYColumnHeading 3" xfId="5677"/>
    <cellStyle name="EYCurrency" xfId="3997"/>
    <cellStyle name="EYCurrency 2" xfId="5671"/>
    <cellStyle name="EYCurrency 3" xfId="5678"/>
    <cellStyle name="EYnumber" xfId="3998"/>
    <cellStyle name="EYnumber 2" xfId="5672"/>
    <cellStyle name="EYnumber 3" xfId="5679"/>
    <cellStyle name="EYSheetHeading" xfId="3999"/>
    <cellStyle name="EYSource" xfId="4000"/>
    <cellStyle name="EYtext" xfId="4001"/>
    <cellStyle name="f" xfId="4002"/>
    <cellStyle name="F2" xfId="4003"/>
    <cellStyle name="F3" xfId="4004"/>
    <cellStyle name="F4" xfId="4005"/>
    <cellStyle name="F5" xfId="4006"/>
    <cellStyle name="F6" xfId="4007"/>
    <cellStyle name="F7" xfId="4008"/>
    <cellStyle name="F8" xfId="4009"/>
    <cellStyle name="Fail" xfId="4010"/>
    <cellStyle name="Fill" xfId="4011"/>
    <cellStyle name="financial" xfId="4012"/>
    <cellStyle name="FiscalPeriod" xfId="4013"/>
    <cellStyle name="Fixed" xfId="4014"/>
    <cellStyle name="Flag" xfId="4015"/>
    <cellStyle name="Flag 2" xfId="5676"/>
    <cellStyle name="Flag 3" xfId="5680"/>
    <cellStyle name="ƒnƒCƒp[ƒŠƒ“ƒN" xfId="4016"/>
    <cellStyle name="fo]_x000d__x000a_UserName=Murat Zelef_x000d__x000a_UserCompany=Bumerang_x000d__x000a__x000d__x000a_[File Paths]_x000d__x000a_WorkingDirectory=C:\EQUIS\DLWIN_x000d__x000a_DownLoader=C" xfId="4017"/>
    <cellStyle name="folio" xfId="4018"/>
    <cellStyle name="Followed Hyperlink 2" xfId="4019"/>
    <cellStyle name="Font_Actual" xfId="4020"/>
    <cellStyle name="Footer SBILogo1" xfId="4021"/>
    <cellStyle name="Footer SBILogo2" xfId="4022"/>
    <cellStyle name="Footnote" xfId="4023"/>
    <cellStyle name="Footnote 2" xfId="109"/>
    <cellStyle name="Footnote 2 2" xfId="4024"/>
    <cellStyle name="Footnote Reference" xfId="4025"/>
    <cellStyle name="Footnote_F-zero" xfId="4026"/>
    <cellStyle name="Formula (,)" xfId="4027"/>
    <cellStyle name="Formula (,0)" xfId="4028"/>
    <cellStyle name="Fyear" xfId="4029"/>
    <cellStyle name="GC Times 10pt Nm" xfId="4030"/>
    <cellStyle name="Gctimes 6pt" xfId="4031"/>
    <cellStyle name="Gekoppelde cel" xfId="4032"/>
    <cellStyle name="General" xfId="4033"/>
    <cellStyle name="Gilsans" xfId="4034"/>
    <cellStyle name="Gilsansl" xfId="4035"/>
    <cellStyle name="Goed" xfId="4036"/>
    <cellStyle name="Good 2" xfId="110"/>
    <cellStyle name="Good 2 2" xfId="4038"/>
    <cellStyle name="Good 2 3" xfId="4037"/>
    <cellStyle name="Good 3" xfId="4039"/>
    <cellStyle name="Good 4" xfId="4040"/>
    <cellStyle name="Good 5" xfId="4041"/>
    <cellStyle name="Good 6" xfId="4042"/>
    <cellStyle name="Good 7" xfId="4043"/>
    <cellStyle name="Good 8" xfId="4044"/>
    <cellStyle name="Green Header" xfId="4045"/>
    <cellStyle name="Grey" xfId="4046"/>
    <cellStyle name="Grid" xfId="4047"/>
    <cellStyle name="Grid 2" xfId="5681"/>
    <cellStyle name="Grid 3" xfId="5793"/>
    <cellStyle name="Group" xfId="4048"/>
    <cellStyle name="Growth Factor" xfId="4049"/>
    <cellStyle name="h" xfId="4050"/>
    <cellStyle name="h0 -Heading" xfId="4051"/>
    <cellStyle name="h0 -Heading 2" xfId="4052"/>
    <cellStyle name="h0 -Heading_2011 WIP TRansfer" xfId="4053"/>
    <cellStyle name="h1" xfId="4054"/>
    <cellStyle name="h1 -Heading" xfId="4055"/>
    <cellStyle name="h1 -Heading 2" xfId="4056"/>
    <cellStyle name="h1 -Heading 3" xfId="4057"/>
    <cellStyle name="h1 -Heading 4" xfId="4058"/>
    <cellStyle name="h1 -Heading_2011 WIP TRansfer" xfId="4059"/>
    <cellStyle name="h1_F-zero" xfId="4060"/>
    <cellStyle name="h2" xfId="4061"/>
    <cellStyle name="h2 -Heading" xfId="4062"/>
    <cellStyle name="h2 -Heading 2" xfId="4063"/>
    <cellStyle name="h2 -Heading 2 2" xfId="4064"/>
    <cellStyle name="h2 -Heading 2_Accounts Gas" xfId="4065"/>
    <cellStyle name="h2 -Heading 3" xfId="4066"/>
    <cellStyle name="h2 -Heading_AMP" xfId="4067"/>
    <cellStyle name="h2_F-zero" xfId="4068"/>
    <cellStyle name="h3 -Heading" xfId="4069"/>
    <cellStyle name="h3 -Heading 2" xfId="4070"/>
    <cellStyle name="h3 -Heading 3" xfId="4071"/>
    <cellStyle name="h3 -Heading_AMP" xfId="4072"/>
    <cellStyle name="Hard Percent" xfId="4073"/>
    <cellStyle name="Hash Out" xfId="4074"/>
    <cellStyle name="Head 1" xfId="4075"/>
    <cellStyle name="Head 2" xfId="4076"/>
    <cellStyle name="Head 3" xfId="4077"/>
    <cellStyle name="Header" xfId="4078"/>
    <cellStyle name="Header 0 Top" xfId="4079"/>
    <cellStyle name="Header 1" xfId="111"/>
    <cellStyle name="Header 1 2" xfId="4081"/>
    <cellStyle name="Header 1 3" xfId="4080"/>
    <cellStyle name="Header 1_F-zero" xfId="4082"/>
    <cellStyle name="Header Company" xfId="112"/>
    <cellStyle name="Header Company 2" xfId="4084"/>
    <cellStyle name="Header Company 3" xfId="4083"/>
    <cellStyle name="Header Company_F-zero" xfId="4085"/>
    <cellStyle name="Header Draft Stamp" xfId="4086"/>
    <cellStyle name="Header Rows" xfId="113"/>
    <cellStyle name="Header Rows 2" xfId="4088"/>
    <cellStyle name="Header Rows 3" xfId="4087"/>
    <cellStyle name="Header Rows_F-zero" xfId="4089"/>
    <cellStyle name="Header Text" xfId="114"/>
    <cellStyle name="Header Text 2" xfId="4091"/>
    <cellStyle name="Header Text 3" xfId="4090"/>
    <cellStyle name="Header Text_F-zero" xfId="4092"/>
    <cellStyle name="Header Version" xfId="115"/>
    <cellStyle name="Header Version 2" xfId="4094"/>
    <cellStyle name="Header Version 3" xfId="4093"/>
    <cellStyle name="Header Version_F-zero" xfId="4095"/>
    <cellStyle name="Header_1269486_1" xfId="4096"/>
    <cellStyle name="Header1" xfId="4097"/>
    <cellStyle name="Header2" xfId="4098"/>
    <cellStyle name="Header2 2" xfId="5682"/>
    <cellStyle name="Header2 3" xfId="5515"/>
    <cellStyle name="Header3" xfId="4099"/>
    <cellStyle name="Header4" xfId="4100"/>
    <cellStyle name="Heading" xfId="4101"/>
    <cellStyle name="Heading - Section" xfId="4102"/>
    <cellStyle name="Heading - Section 2" xfId="5683"/>
    <cellStyle name="Heading - Section 3" xfId="5514"/>
    <cellStyle name="Heading - Sheet" xfId="4103"/>
    <cellStyle name="Heading - Sub" xfId="4104"/>
    <cellStyle name="Heading - Totals" xfId="4105"/>
    <cellStyle name="Heading - Totals 2" xfId="5684"/>
    <cellStyle name="Heading - Totals 3" xfId="5792"/>
    <cellStyle name="Heading 0" xfId="4106"/>
    <cellStyle name="Heading 1 1" xfId="4107"/>
    <cellStyle name="Heading 1 2" xfId="32"/>
    <cellStyle name="Heading 1 2 2" xfId="4109"/>
    <cellStyle name="Heading 1 2 3" xfId="4110"/>
    <cellStyle name="Heading 1 2_F-zero" xfId="4111"/>
    <cellStyle name="Heading 1 3" xfId="4112"/>
    <cellStyle name="Heading 1 3 2" xfId="4113"/>
    <cellStyle name="Heading 1 3_F-zero" xfId="4114"/>
    <cellStyle name="Heading 1 4" xfId="4115"/>
    <cellStyle name="Heading 1 5" xfId="4116"/>
    <cellStyle name="Heading 1 6" xfId="4117"/>
    <cellStyle name="Heading 1 7" xfId="4118"/>
    <cellStyle name="Heading 1 8" xfId="4119"/>
    <cellStyle name="Heading 1 Above" xfId="4120"/>
    <cellStyle name="Heading 1+" xfId="4121"/>
    <cellStyle name="Heading 1A" xfId="4122"/>
    <cellStyle name="Heading 1A 10" xfId="4123"/>
    <cellStyle name="Heading 1A 11" xfId="4124"/>
    <cellStyle name="Heading 1A 12" xfId="4125"/>
    <cellStyle name="Heading 1A 13" xfId="4126"/>
    <cellStyle name="Heading 1A 14" xfId="4127"/>
    <cellStyle name="Heading 1A 2" xfId="4128"/>
    <cellStyle name="Heading 1A 3" xfId="4129"/>
    <cellStyle name="Heading 1A 4" xfId="4130"/>
    <cellStyle name="Heading 1A 5" xfId="4131"/>
    <cellStyle name="Heading 1A 6" xfId="4132"/>
    <cellStyle name="Heading 1A 7" xfId="4133"/>
    <cellStyle name="Heading 1A 8" xfId="4134"/>
    <cellStyle name="Heading 1A 9" xfId="4135"/>
    <cellStyle name="Heading 1A_Book1" xfId="4136"/>
    <cellStyle name="Heading 1-noindex" xfId="33"/>
    <cellStyle name="Heading 1-noindex 2" xfId="4137"/>
    <cellStyle name="Heading 1-noindex 3" xfId="4138"/>
    <cellStyle name="Heading 1-noindex 4" xfId="4139"/>
    <cellStyle name="Heading 1-noindex 5" xfId="4140"/>
    <cellStyle name="Heading 1-noindex_F-zero" xfId="4141"/>
    <cellStyle name="Heading 2 2" xfId="34"/>
    <cellStyle name="Heading 2 2 2" xfId="4143"/>
    <cellStyle name="Heading 2 3" xfId="4144"/>
    <cellStyle name="Heading 2 4" xfId="4145"/>
    <cellStyle name="Heading 2 5" xfId="4146"/>
    <cellStyle name="Heading 2 6" xfId="4147"/>
    <cellStyle name="Heading 2 7" xfId="4148"/>
    <cellStyle name="Heading 2 8" xfId="4149"/>
    <cellStyle name="Heading 2 Below" xfId="4150"/>
    <cellStyle name="Heading 2 Below 2" xfId="4151"/>
    <cellStyle name="Heading 2 Below 3" xfId="4152"/>
    <cellStyle name="Heading 2 Below_Accounts Gas" xfId="4153"/>
    <cellStyle name="Heading 2 lines" xfId="4154"/>
    <cellStyle name="Heading 2+" xfId="4155"/>
    <cellStyle name="Heading 3 2" xfId="116"/>
    <cellStyle name="Heading 3 2 2" xfId="4157"/>
    <cellStyle name="Heading 3 2 3" xfId="4158"/>
    <cellStyle name="Heading 3 2 4" xfId="4156"/>
    <cellStyle name="Heading 3 2_F-zero" xfId="4159"/>
    <cellStyle name="Heading 3 3" xfId="4160"/>
    <cellStyle name="Heading 3 4" xfId="4161"/>
    <cellStyle name="Heading 3 5" xfId="4162"/>
    <cellStyle name="Heading 3 6" xfId="4163"/>
    <cellStyle name="Heading 3 7" xfId="4164"/>
    <cellStyle name="Heading 3 8" xfId="4165"/>
    <cellStyle name="Heading 3 Centre 2" xfId="4166"/>
    <cellStyle name="Heading 3 Centre 2 2" xfId="4167"/>
    <cellStyle name="Heading 3 Centre 2_F-zero" xfId="4168"/>
    <cellStyle name="Heading 3+" xfId="4169"/>
    <cellStyle name="Heading 4 2" xfId="117"/>
    <cellStyle name="Heading 4 2 2" xfId="4171"/>
    <cellStyle name="Heading 4 2 3" xfId="4172"/>
    <cellStyle name="Heading 4 2 4" xfId="4173"/>
    <cellStyle name="Heading 4 2 5" xfId="4170"/>
    <cellStyle name="Heading 4 2_F-zero" xfId="4174"/>
    <cellStyle name="Heading 4 3" xfId="4175"/>
    <cellStyle name="Heading 4 4" xfId="4176"/>
    <cellStyle name="Heading 4 5" xfId="4177"/>
    <cellStyle name="Heading 4 6" xfId="4178"/>
    <cellStyle name="Heading 4 7" xfId="4179"/>
    <cellStyle name="Heading 4 8" xfId="4180"/>
    <cellStyle name="Heading bar" xfId="4181"/>
    <cellStyle name="Heading No Underline" xfId="4182"/>
    <cellStyle name="Heading page" xfId="4183"/>
    <cellStyle name="Heading Section 2" xfId="4184"/>
    <cellStyle name="Heading Section 3" xfId="4185"/>
    <cellStyle name="Heading With Underline" xfId="4186"/>
    <cellStyle name="Heading(2)" xfId="4187"/>
    <cellStyle name="Heading(4)" xfId="4188"/>
    <cellStyle name="Heading1" xfId="4189"/>
    <cellStyle name="Heading1 2" xfId="118"/>
    <cellStyle name="Heading1 2 2" xfId="4190"/>
    <cellStyle name="Heading1_F-zero" xfId="4191"/>
    <cellStyle name="Heading2" xfId="4192"/>
    <cellStyle name="Heading2 2" xfId="119"/>
    <cellStyle name="Heading2 2 2" xfId="4193"/>
    <cellStyle name="Heading2 3" xfId="4194"/>
    <cellStyle name="Heading2_2011 WIP TRansfer" xfId="4195"/>
    <cellStyle name="Heading3" xfId="120"/>
    <cellStyle name="Heading3 2" xfId="4197"/>
    <cellStyle name="Heading3 3" xfId="4196"/>
    <cellStyle name="Heading3_F-zero" xfId="4198"/>
    <cellStyle name="Heading3Wraped" xfId="4199"/>
    <cellStyle name="Heading3Wraped 2" xfId="4200"/>
    <cellStyle name="Heading3Wraped_F-zero" xfId="4201"/>
    <cellStyle name="Heading3WrapLow" xfId="121"/>
    <cellStyle name="Heading3WrapLow 2" xfId="4203"/>
    <cellStyle name="Heading3WrapLow 3" xfId="4202"/>
    <cellStyle name="Heading3WrapLow_F-zero" xfId="4204"/>
    <cellStyle name="Heading4" xfId="4205"/>
    <cellStyle name="Headings" xfId="4206"/>
    <cellStyle name="Heavy Box" xfId="35"/>
    <cellStyle name="Heavy Box 2" xfId="36"/>
    <cellStyle name="Heavy Box 2 2" xfId="4207"/>
    <cellStyle name="Heavy Box 2_F-zero" xfId="4208"/>
    <cellStyle name="Heavy Box 3" xfId="4209"/>
    <cellStyle name="Heavy Box 4" xfId="4210"/>
    <cellStyle name="Heavy Box 5" xfId="4211"/>
    <cellStyle name="Heavy Box 6" xfId="4212"/>
    <cellStyle name="Heavy Box_F-zero" xfId="4213"/>
    <cellStyle name="Hidden" xfId="4214"/>
    <cellStyle name="Highlight" xfId="4215"/>
    <cellStyle name="hlv14B" xfId="4216"/>
    <cellStyle name="hp0 -Hyperlink" xfId="4217"/>
    <cellStyle name="hp0 -Hyperlink 2" xfId="4218"/>
    <cellStyle name="hp0 -Hyperlink_AMP" xfId="4219"/>
    <cellStyle name="hp1 -Hyperlink" xfId="4220"/>
    <cellStyle name="hp1 -Hyperlink 2" xfId="4221"/>
    <cellStyle name="hp1 -Hyperlink_AMP" xfId="4222"/>
    <cellStyle name="hp2 -Hyperlink" xfId="4223"/>
    <cellStyle name="hp2 -Hyperlink 2" xfId="4224"/>
    <cellStyle name="hp2 -Hyperlink_AMP" xfId="4225"/>
    <cellStyle name="hp3 -Hyperlink" xfId="4226"/>
    <cellStyle name="hp3 -Hyperlink 2" xfId="4227"/>
    <cellStyle name="hp3 -Hyperlink_AMP" xfId="4228"/>
    <cellStyle name="Hyperlink" xfId="2" builtinId="8"/>
    <cellStyle name="Hyperlink 2" xfId="4229"/>
    <cellStyle name="Hyperlink 2 2" xfId="4230"/>
    <cellStyle name="Hyperlink 2 3" xfId="4231"/>
    <cellStyle name="Hyperlink 2_F-zero" xfId="4232"/>
    <cellStyle name="Hyperlink 3" xfId="4233"/>
    <cellStyle name="Hyperlink 3 2" xfId="4234"/>
    <cellStyle name="Hyperlink 3_F-zero" xfId="4235"/>
    <cellStyle name="Hyperlink 4" xfId="4236"/>
    <cellStyle name="Hyperlink 5" xfId="4237"/>
    <cellStyle name="Hyperlink 6" xfId="4238"/>
    <cellStyle name="Hyperlink Arrow" xfId="4239"/>
    <cellStyle name="Hyperlink Text" xfId="4240"/>
    <cellStyle name="ic0 -InpComma" xfId="4241"/>
    <cellStyle name="ic0 -InpComma 2" xfId="4242"/>
    <cellStyle name="ic0 -InpComma 3" xfId="4243"/>
    <cellStyle name="ic0 -InpComma_AMP" xfId="4244"/>
    <cellStyle name="ic0b-InpCommaB" xfId="4245"/>
    <cellStyle name="ic0b-InpCommaB 2" xfId="4246"/>
    <cellStyle name="ic0b-InpCommaB_FinRepsConsol" xfId="4247"/>
    <cellStyle name="ic0k -InpCommaThousand" xfId="4248"/>
    <cellStyle name="ic0m -InpCommaMillion" xfId="4249"/>
    <cellStyle name="ic1 -InpComma" xfId="4250"/>
    <cellStyle name="ic1 -InpComma 2" xfId="4251"/>
    <cellStyle name="ic1 -InpComma_AMP" xfId="4252"/>
    <cellStyle name="ic2 -InpComma" xfId="4253"/>
    <cellStyle name="ic2 -InpComma 2" xfId="4254"/>
    <cellStyle name="ic2 -InpComma_AMP" xfId="4255"/>
    <cellStyle name="ic3 -InpComma" xfId="4256"/>
    <cellStyle name="ic3 -InpComma 2" xfId="4257"/>
    <cellStyle name="ic3 -InpComma_AMP" xfId="4258"/>
    <cellStyle name="ic4 -InpComma" xfId="4259"/>
    <cellStyle name="ic4 -InpComma 2" xfId="4260"/>
    <cellStyle name="ic4 -InpComma_AMP" xfId="4261"/>
    <cellStyle name="idDMM -InpDate" xfId="4262"/>
    <cellStyle name="idDMMY -InpDate" xfId="4263"/>
    <cellStyle name="idDMMY -InpDate 2" xfId="4264"/>
    <cellStyle name="idDMMY -InpDate_AMP" xfId="4265"/>
    <cellStyle name="idDMMYHM -InpDateTime" xfId="4266"/>
    <cellStyle name="idDMMYHM -InpDateTime 2" xfId="4267"/>
    <cellStyle name="idDMMYHM -InpDateTime 2 2" xfId="4268"/>
    <cellStyle name="idDMMYHM -InpDateTime 2_Accounts Gas" xfId="4269"/>
    <cellStyle name="idDMMYHM -InpDateTime 3" xfId="4270"/>
    <cellStyle name="idDMMYHM -InpDateTime 3 2" xfId="4271"/>
    <cellStyle name="idDMMYHM -InpDateTime 3_Accounts Gas" xfId="4272"/>
    <cellStyle name="idDMMYHM -InpDateTime 4" xfId="4273"/>
    <cellStyle name="idDMMYHM -InpDateTime_2011 WIP TRansfer" xfId="4274"/>
    <cellStyle name="idDMY -InpDate" xfId="4275"/>
    <cellStyle name="idDMY -InpDate 2" xfId="4276"/>
    <cellStyle name="idDMY -InpDate_Consolidation Journals" xfId="4277"/>
    <cellStyle name="idMDY -InpDate" xfId="4278"/>
    <cellStyle name="idMDY -InpDate 2" xfId="4279"/>
    <cellStyle name="idMDY -InpDate_Consolidation Journals" xfId="4280"/>
    <cellStyle name="idMMY -InpDate" xfId="4281"/>
    <cellStyle name="idMMY -InpDate 2" xfId="4282"/>
    <cellStyle name="idMMY -InpDate_Consolidation Journals" xfId="4283"/>
    <cellStyle name="if0 -InpFixed" xfId="4284"/>
    <cellStyle name="if0 -InpFixed 2" xfId="4285"/>
    <cellStyle name="if0 -InpFixed_Consolidation Journals" xfId="4286"/>
    <cellStyle name="if0b-InpFixedB" xfId="4287"/>
    <cellStyle name="if0b-InpFixedB 2" xfId="4288"/>
    <cellStyle name="if0b-InpFixedB_Consolidation Journals" xfId="4289"/>
    <cellStyle name="if0-InpFixed" xfId="4290"/>
    <cellStyle name="if0-InpFixed 2" xfId="4291"/>
    <cellStyle name="if0-InpFixed_Consolidation Journals" xfId="4292"/>
    <cellStyle name="iln -InpTableTextNoWrap" xfId="4293"/>
    <cellStyle name="iln -InpTableTextNoWrap 2" xfId="4294"/>
    <cellStyle name="iln -InpTableTextNoWrap_F-zero" xfId="4295"/>
    <cellStyle name="ilnb-InpTableTextNoWrapB" xfId="4296"/>
    <cellStyle name="ilw -InpTableTextWrap" xfId="4297"/>
    <cellStyle name="imHM  -InpTime" xfId="4298"/>
    <cellStyle name="imHM  -InpTime 2" xfId="4299"/>
    <cellStyle name="imHM  -InpTime 2 2" xfId="4300"/>
    <cellStyle name="imHM  -InpTime 2_Accounts Gas" xfId="4301"/>
    <cellStyle name="imHM  -InpTime 3" xfId="4302"/>
    <cellStyle name="imHM  -InpTime 3 2" xfId="4303"/>
    <cellStyle name="imHM  -InpTime 3_Accounts Gas" xfId="4304"/>
    <cellStyle name="imHM  -InpTime 4" xfId="4305"/>
    <cellStyle name="imHM  -InpTime_2011 WIP TRansfer" xfId="4306"/>
    <cellStyle name="imHM24+ -InpTime" xfId="4307"/>
    <cellStyle name="imHM24+ -InpTime 2" xfId="4308"/>
    <cellStyle name="imHM24+ -InpTime_Consolidation Journals" xfId="4309"/>
    <cellStyle name="inc/dec" xfId="4310"/>
    <cellStyle name="Incorrecte" xfId="4311"/>
    <cellStyle name="Info" xfId="4312"/>
    <cellStyle name="Input - Comma" xfId="4313"/>
    <cellStyle name="Input - Comma [0]" xfId="4314"/>
    <cellStyle name="Input - Comma_101 BBIL 31-12-08 TEA v2" xfId="4315"/>
    <cellStyle name="Input - Date" xfId="4316"/>
    <cellStyle name="Input - Percent [2]" xfId="4317"/>
    <cellStyle name="Input (Date)" xfId="4318"/>
    <cellStyle name="Input (StyleA)" xfId="4319"/>
    <cellStyle name="Input [yellow]" xfId="4320"/>
    <cellStyle name="Input [yellow] 2" xfId="5685"/>
    <cellStyle name="Input [yellow] 3" xfId="5513"/>
    <cellStyle name="Input 2" xfId="37"/>
    <cellStyle name="Input 2 2" xfId="4322"/>
    <cellStyle name="Input 2 2 2" xfId="5686"/>
    <cellStyle name="Input 2 2 3" xfId="5694"/>
    <cellStyle name="Input 2 3" xfId="4323"/>
    <cellStyle name="Input 2_F-zero" xfId="4324"/>
    <cellStyle name="Input 3" xfId="4325"/>
    <cellStyle name="Input 3 2" xfId="5687"/>
    <cellStyle name="Input 3 3" xfId="5695"/>
    <cellStyle name="Input 4" xfId="4326"/>
    <cellStyle name="Input 4 2" xfId="5688"/>
    <cellStyle name="Input 4 3" xfId="5697"/>
    <cellStyle name="Input 5" xfId="4327"/>
    <cellStyle name="Input 5 2" xfId="5689"/>
    <cellStyle name="Input 5 3" xfId="5791"/>
    <cellStyle name="Input 6" xfId="4328"/>
    <cellStyle name="Input 6 2" xfId="5690"/>
    <cellStyle name="Input 6 3" xfId="5699"/>
    <cellStyle name="Input 7" xfId="4329"/>
    <cellStyle name="Input 7 2" xfId="5691"/>
    <cellStyle name="Input 7 3" xfId="5702"/>
    <cellStyle name="Input 8" xfId="4330"/>
    <cellStyle name="Input 8 2" xfId="5692"/>
    <cellStyle name="Input 8 3" xfId="5703"/>
    <cellStyle name="input Cells" xfId="4331"/>
    <cellStyle name="input Cells 2" xfId="5693"/>
    <cellStyle name="input Cells 3" xfId="5512"/>
    <cellStyle name="Input dates" xfId="4332"/>
    <cellStyle name="Input multiple" xfId="4333"/>
    <cellStyle name="Input normal" xfId="4334"/>
    <cellStyle name="Input percent" xfId="4335"/>
    <cellStyle name="Input, 0 dec" xfId="4336"/>
    <cellStyle name="Input, 1 dec" xfId="4337"/>
    <cellStyle name="Input, 2 dec" xfId="4338"/>
    <cellStyle name="InputBlueFont" xfId="4339"/>
    <cellStyle name="InputBlueFontLocked" xfId="4340"/>
    <cellStyle name="InputCell" xfId="4341"/>
    <cellStyle name="Inputs" xfId="4342"/>
    <cellStyle name="Inputs 2" xfId="5696"/>
    <cellStyle name="Inputs 3" xfId="5704"/>
    <cellStyle name="Inputs2" xfId="4343"/>
    <cellStyle name="InSheet" xfId="4344"/>
    <cellStyle name="InSheet 2" xfId="5698"/>
    <cellStyle name="InSheet 3" xfId="5511"/>
    <cellStyle name="Integer" xfId="4345"/>
    <cellStyle name="Interface" xfId="4346"/>
    <cellStyle name="Interface 2" xfId="5700"/>
    <cellStyle name="Interface 3" xfId="5705"/>
    <cellStyle name="Invoer" xfId="4347"/>
    <cellStyle name="Invoer 2" xfId="5701"/>
    <cellStyle name="Invoer 3" xfId="5706"/>
    <cellStyle name="ip0 -InpPercent" xfId="4348"/>
    <cellStyle name="ip0 -InpPercent 2" xfId="4349"/>
    <cellStyle name="ip0 -InpPercent_Consolidation Journals" xfId="4350"/>
    <cellStyle name="ip1 -InpPercent" xfId="4351"/>
    <cellStyle name="ip1 -InpPercent 2" xfId="4352"/>
    <cellStyle name="ip1 -InpPercent_Consolidation Journals" xfId="4353"/>
    <cellStyle name="ip2 -InpPercent" xfId="4354"/>
    <cellStyle name="ip2 -InpPercent 2" xfId="4355"/>
    <cellStyle name="ip2 -InpPercent_Consolidation Journals" xfId="4356"/>
    <cellStyle name="ip3 -InpPercent" xfId="4357"/>
    <cellStyle name="ip3 -InpPercent 2" xfId="4358"/>
    <cellStyle name="ip3 -InpPercent_Consolidation Journals" xfId="4359"/>
    <cellStyle name="ir0 -InpCurr" xfId="4360"/>
    <cellStyle name="ir0 -InpCurr 2" xfId="4361"/>
    <cellStyle name="ir0 -InpCurr_Consolidation Journals" xfId="4362"/>
    <cellStyle name="ir0k -InpCurrThousand" xfId="4363"/>
    <cellStyle name="ir0m -InpCurrMillion" xfId="4364"/>
    <cellStyle name="ir1 -InpCurr" xfId="4365"/>
    <cellStyle name="ir1 -InpCurr 2" xfId="4366"/>
    <cellStyle name="ir1 -InpCurr_Consolidation Journals" xfId="4367"/>
    <cellStyle name="ir2 -InpCurr" xfId="4368"/>
    <cellStyle name="ir2 -InpCurr 2" xfId="4369"/>
    <cellStyle name="ir2 -InpCurr_Consolidation Journals" xfId="4370"/>
    <cellStyle name="ir3 -InpCurr" xfId="4371"/>
    <cellStyle name="ir3 -InpCurr 2" xfId="4372"/>
    <cellStyle name="ir3 -InpCurr_Consolidation Journals" xfId="4373"/>
    <cellStyle name="ir4 -InpCurr" xfId="4374"/>
    <cellStyle name="ir4 -InpCurr 2" xfId="4375"/>
    <cellStyle name="ir4 -InpCurr_Consolidation Journals" xfId="4376"/>
    <cellStyle name="is0 -InpSideText" xfId="4377"/>
    <cellStyle name="is1 -InpSideText" xfId="4378"/>
    <cellStyle name="is2 -InpSideText" xfId="4379"/>
    <cellStyle name="is3 -InpSideText" xfId="4380"/>
    <cellStyle name="is4 -InpSideText" xfId="4381"/>
    <cellStyle name="itn -InpTopTextNoWrap" xfId="4382"/>
    <cellStyle name="itw -InpTopTextWrap" xfId="4383"/>
    <cellStyle name="Komma_030916 SSM reguleringsmodel netbeheer TenneT" xfId="4384"/>
    <cellStyle name="Konto" xfId="4385"/>
    <cellStyle name="Kop 1" xfId="4386"/>
    <cellStyle name="Kop 2" xfId="4387"/>
    <cellStyle name="Kop 3" xfId="4388"/>
    <cellStyle name="Kop 4" xfId="4389"/>
    <cellStyle name="KPMG Heading 1" xfId="4390"/>
    <cellStyle name="KPMG Heading 2" xfId="4391"/>
    <cellStyle name="KPMG Heading 3" xfId="4392"/>
    <cellStyle name="KPMG Heading 4" xfId="4393"/>
    <cellStyle name="KPMG Normal" xfId="4394"/>
    <cellStyle name="KPMG Normal Text" xfId="4395"/>
    <cellStyle name="KPMG Normal_F-zero" xfId="4396"/>
    <cellStyle name="Label" xfId="38"/>
    <cellStyle name="Label 1" xfId="39"/>
    <cellStyle name="Label 1 2" xfId="4398"/>
    <cellStyle name="Label 1_F-zero" xfId="4399"/>
    <cellStyle name="Label 2a" xfId="40"/>
    <cellStyle name="Label 2a 2" xfId="4400"/>
    <cellStyle name="Label 2a 3" xfId="4401"/>
    <cellStyle name="Label 2a centre" xfId="41"/>
    <cellStyle name="Label 2a centre 2" xfId="4402"/>
    <cellStyle name="Label 2a centre 3" xfId="4403"/>
    <cellStyle name="Label 2a centre_F-zero" xfId="4404"/>
    <cellStyle name="Label 2a merge" xfId="42"/>
    <cellStyle name="Label 2a merge 2" xfId="4405"/>
    <cellStyle name="Label 2a merge 3" xfId="4406"/>
    <cellStyle name="Label 2a merge_F-zero" xfId="4407"/>
    <cellStyle name="Label 2a_F-zero" xfId="4408"/>
    <cellStyle name="Label 2b" xfId="43"/>
    <cellStyle name="Label 2b 2" xfId="4409"/>
    <cellStyle name="Label 2b 3" xfId="4410"/>
    <cellStyle name="Label 2b merged" xfId="44"/>
    <cellStyle name="Label 2b merged 2" xfId="4411"/>
    <cellStyle name="Label 2b merged_F-zero" xfId="4412"/>
    <cellStyle name="Label 2b_F-zero" xfId="4413"/>
    <cellStyle name="Label_F-zero" xfId="4414"/>
    <cellStyle name="Label2a Merge Centred" xfId="4415"/>
    <cellStyle name="Label2a Merge Centred 2" xfId="4416"/>
    <cellStyle name="Label2a Merge Centred_F-zero" xfId="4417"/>
    <cellStyle name="Line_ClosingBal" xfId="4418"/>
    <cellStyle name="Link" xfId="45"/>
    <cellStyle name="Link 2" xfId="46"/>
    <cellStyle name="Link 3" xfId="140"/>
    <cellStyle name="Link 3 2" xfId="4419"/>
    <cellStyle name="Link 3 3" xfId="5707"/>
    <cellStyle name="Link 3 4" xfId="5510"/>
    <cellStyle name="Link 4" xfId="4420"/>
    <cellStyle name="Link 4 2" xfId="5708"/>
    <cellStyle name="Link 4 3" xfId="5509"/>
    <cellStyle name="Link 5" xfId="170"/>
    <cellStyle name="Link 6" xfId="5740"/>
    <cellStyle name="Link_F-zero" xfId="4421"/>
    <cellStyle name="Linked Cell 2" xfId="122"/>
    <cellStyle name="Linked Cell 2 2" xfId="4423"/>
    <cellStyle name="Linked Cell 2 3" xfId="4422"/>
    <cellStyle name="Linked Cell 2_F-zero" xfId="4424"/>
    <cellStyle name="Linked Cell 3" xfId="4425"/>
    <cellStyle name="Linked Cell 4" xfId="4426"/>
    <cellStyle name="Linked Cell 5" xfId="4427"/>
    <cellStyle name="Linked Cell 6" xfId="4428"/>
    <cellStyle name="Linked Cell 7" xfId="4429"/>
    <cellStyle name="Linked Cell 8" xfId="4430"/>
    <cellStyle name="ListMat" xfId="4431"/>
    <cellStyle name="Locked" xfId="4432"/>
    <cellStyle name="LongDate" xfId="4433"/>
    <cellStyle name="Lookup" xfId="4434"/>
    <cellStyle name="Lookup Table Heading" xfId="4435"/>
    <cellStyle name="Lookup Table Heading 2" xfId="5709"/>
    <cellStyle name="Lookup Table Heading 3" xfId="5508"/>
    <cellStyle name="Lookup Table Label" xfId="4436"/>
    <cellStyle name="Lookup Table Label 2" xfId="5710"/>
    <cellStyle name="Lookup Table Label 3" xfId="5507"/>
    <cellStyle name="Lookup Table Number" xfId="4437"/>
    <cellStyle name="Lookup Table Number 2" xfId="5711"/>
    <cellStyle name="Lookup Table Number 3" xfId="5506"/>
    <cellStyle name="Lookup_BBI" xfId="4438"/>
    <cellStyle name="LookupInput" xfId="4439"/>
    <cellStyle name="ltn -TableTextNoWrap" xfId="4440"/>
    <cellStyle name="ltn -TableTextNoWrap 2" xfId="4441"/>
    <cellStyle name="ltn -TableTextNoWrap_2011 WIP TRansfer" xfId="4442"/>
    <cellStyle name="ltw -TableTextWrap" xfId="4443"/>
    <cellStyle name="maj-title" xfId="4444"/>
    <cellStyle name="MAND_x000a_CHECK.COMMAND_x000e_RENAME.COMMAND_x0008_SHOW.BAR_x000b_DELETE.MENU_x000e_DELETE.COMMAND_x000e_GET.CHA" xfId="4445"/>
    <cellStyle name="MetricLabel" xfId="4446"/>
    <cellStyle name="MetricLabelBlue" xfId="4447"/>
    <cellStyle name="MetricValue" xfId="4448"/>
    <cellStyle name="Migliaia (0)_IP Dial-up (ISDN) " xfId="4449"/>
    <cellStyle name="Migliaia_IP Dial-up (ISDN) " xfId="4450"/>
    <cellStyle name="Millares [0]_aportación a GF" xfId="4451"/>
    <cellStyle name="Millares_aportación a GF" xfId="4452"/>
    <cellStyle name="Milliers [0]_C&amp;SCALENDARFORECASTJAN" xfId="4453"/>
    <cellStyle name="Milliers_Aou.sep.oct.nov.dec.jan." xfId="4454"/>
    <cellStyle name="Millions" xfId="4455"/>
    <cellStyle name="MINOR ROW HEADING" xfId="4456"/>
    <cellStyle name="mmm" xfId="47"/>
    <cellStyle name="Model" xfId="4457"/>
    <cellStyle name="Model Name" xfId="4458"/>
    <cellStyle name="Model_AETD Quarter forecast template" xfId="4459"/>
    <cellStyle name="Moneda [0]_aportación a GF" xfId="4460"/>
    <cellStyle name="Moneda_aportación a GF" xfId="4461"/>
    <cellStyle name="Monetaire" xfId="4462"/>
    <cellStyle name="Monétaire [0]_C&amp;SCALENDARFORECASTJAN" xfId="4463"/>
    <cellStyle name="Monétaire_C&amp;SCALENDARFORECASTJAN" xfId="4464"/>
    <cellStyle name="Monetaire_F-zero" xfId="4465"/>
    <cellStyle name="MSprotect" xfId="4466"/>
    <cellStyle name="mt" xfId="4467"/>
    <cellStyle name="MthBrief" xfId="4468"/>
    <cellStyle name="Multi-Column Header" xfId="4469"/>
    <cellStyle name="Multiple" xfId="4470"/>
    <cellStyle name="Multiple, 1 dec" xfId="4471"/>
    <cellStyle name="Multiple, 2 dec" xfId="4472"/>
    <cellStyle name="Multiple_1269486_1" xfId="4473"/>
    <cellStyle name="Multiples" xfId="4474"/>
    <cellStyle name="n" xfId="4475"/>
    <cellStyle name="n_F-zero" xfId="4476"/>
    <cellStyle name="n_F-zero_1" xfId="4477"/>
    <cellStyle name="n_F-zero_F-zero" xfId="4478"/>
    <cellStyle name="Name" xfId="4479"/>
    <cellStyle name="Names" xfId="4480"/>
    <cellStyle name="Negative" xfId="4481"/>
    <cellStyle name="Negative[0]" xfId="4482"/>
    <cellStyle name="Negative_F-zero" xfId="4483"/>
    <cellStyle name="Neutraal" xfId="4484"/>
    <cellStyle name="Neutral 2" xfId="123"/>
    <cellStyle name="Neutral 2 2" xfId="4486"/>
    <cellStyle name="Neutral 2 3" xfId="4485"/>
    <cellStyle name="Neutral 2_F-zero" xfId="4487"/>
    <cellStyle name="Neutral 3" xfId="4488"/>
    <cellStyle name="Neutral 4" xfId="4489"/>
    <cellStyle name="Neutral 5" xfId="4490"/>
    <cellStyle name="Neutral 6" xfId="4491"/>
    <cellStyle name="Neutral 7" xfId="4492"/>
    <cellStyle name="Neutral 8" xfId="4493"/>
    <cellStyle name="Neutrale" xfId="4494"/>
    <cellStyle name="New" xfId="4495"/>
    <cellStyle name="NewAcct" xfId="4496"/>
    <cellStyle name="nImplode RB" xfId="4497"/>
    <cellStyle name="nImplode RC" xfId="4498"/>
    <cellStyle name="nImplode RD" xfId="4499"/>
    <cellStyle name="nImplode RD 2" xfId="5712"/>
    <cellStyle name="nImplode RD 3" xfId="5505"/>
    <cellStyle name="nImplode Rows" xfId="4500"/>
    <cellStyle name="no dec" xfId="4501"/>
    <cellStyle name="No.0.black" xfId="4502"/>
    <cellStyle name="NoDP" xfId="4503"/>
    <cellStyle name="Non_Input_Cell_Figures" xfId="4504"/>
    <cellStyle name="Normal" xfId="0" builtinId="0"/>
    <cellStyle name="Normal - Style1" xfId="4505"/>
    <cellStyle name="Normal 0.0" xfId="4506"/>
    <cellStyle name="Normal 10" xfId="4507"/>
    <cellStyle name="Normal 10 2" xfId="4508"/>
    <cellStyle name="Normal 10 2 2" xfId="4509"/>
    <cellStyle name="Normal 10 2_F-zero" xfId="4510"/>
    <cellStyle name="Normal 10 3" xfId="4511"/>
    <cellStyle name="Normal 10 4" xfId="4512"/>
    <cellStyle name="Normal 10 5" xfId="4513"/>
    <cellStyle name="Normal 10_F-zero" xfId="4514"/>
    <cellStyle name="Normal 101" xfId="4515"/>
    <cellStyle name="Normal 11" xfId="4516"/>
    <cellStyle name="Normal 11 2" xfId="4517"/>
    <cellStyle name="Normal 11 3" xfId="4518"/>
    <cellStyle name="Normal 11 4" xfId="4519"/>
    <cellStyle name="Normal 11_F-zero" xfId="4520"/>
    <cellStyle name="Normal 12" xfId="4521"/>
    <cellStyle name="Normal 12 2" xfId="4522"/>
    <cellStyle name="Normal 12 3" xfId="4523"/>
    <cellStyle name="Normal 12 4" xfId="4524"/>
    <cellStyle name="Normal 12 5" xfId="4525"/>
    <cellStyle name="Normal 12_Costs" xfId="5381"/>
    <cellStyle name="Normal 13" xfId="4526"/>
    <cellStyle name="Normal 13 2" xfId="4527"/>
    <cellStyle name="Normal 13 2 2" xfId="4528"/>
    <cellStyle name="Normal 13 2_F-zero" xfId="4529"/>
    <cellStyle name="Normal 13 3" xfId="4530"/>
    <cellStyle name="Normal 13 4" xfId="4531"/>
    <cellStyle name="Normal 13_F-zero" xfId="4532"/>
    <cellStyle name="Normal 14" xfId="4533"/>
    <cellStyle name="Normal 14 2" xfId="4534"/>
    <cellStyle name="Normal 14_F-zero" xfId="4535"/>
    <cellStyle name="Normal 15" xfId="4536"/>
    <cellStyle name="Normal 15 2" xfId="4537"/>
    <cellStyle name="Normal 15 3" xfId="4538"/>
    <cellStyle name="Normal 15_F-zero" xfId="4539"/>
    <cellStyle name="Normal 16" xfId="4540"/>
    <cellStyle name="Normal 16 2" xfId="4541"/>
    <cellStyle name="Normal 16 3" xfId="4542"/>
    <cellStyle name="Normal 16 4" xfId="4543"/>
    <cellStyle name="Normal 16_F-zero" xfId="4544"/>
    <cellStyle name="Normal 17" xfId="4545"/>
    <cellStyle name="Normal 17 2" xfId="4546"/>
    <cellStyle name="Normal 17_F-zero" xfId="4547"/>
    <cellStyle name="Normal 18" xfId="4548"/>
    <cellStyle name="Normal 18 2" xfId="4549"/>
    <cellStyle name="Normal 18 3" xfId="4550"/>
    <cellStyle name="Normal 18_F-zero" xfId="4551"/>
    <cellStyle name="Normal 19" xfId="4552"/>
    <cellStyle name="Normal 19 2" xfId="4553"/>
    <cellStyle name="Normal 19 3" xfId="4554"/>
    <cellStyle name="Normal 19_F-zero" xfId="4555"/>
    <cellStyle name="Normal 2" xfId="7"/>
    <cellStyle name="Normal 2 10" xfId="4556"/>
    <cellStyle name="Normal 2 11" xfId="4557"/>
    <cellStyle name="Normal 2 11 2" xfId="4558"/>
    <cellStyle name="Normal 2 11_F-zero" xfId="4559"/>
    <cellStyle name="Normal 2 12" xfId="4560"/>
    <cellStyle name="Normal 2 13" xfId="4561"/>
    <cellStyle name="Normal 2 14" xfId="4562"/>
    <cellStyle name="Normal 2 15" xfId="4563"/>
    <cellStyle name="Normal 2 16" xfId="4564"/>
    <cellStyle name="Normal 2 17" xfId="5363"/>
    <cellStyle name="Normal 2 18" xfId="5753"/>
    <cellStyle name="Normal 2 19" xfId="5788"/>
    <cellStyle name="Normal 2 2" xfId="3"/>
    <cellStyle name="Normal 2 2 10" xfId="4565"/>
    <cellStyle name="Normal 2 2 2" xfId="4566"/>
    <cellStyle name="Normal 2 2 2 2" xfId="4567"/>
    <cellStyle name="Normal 2 2 2_F-zero" xfId="4568"/>
    <cellStyle name="Normal 2 2 3" xfId="4569"/>
    <cellStyle name="Normal 2 2 3 2" xfId="4570"/>
    <cellStyle name="Normal 2 2 3_F-zero" xfId="4571"/>
    <cellStyle name="Normal 2 2 4" xfId="4572"/>
    <cellStyle name="Normal 2 2 4 2" xfId="4573"/>
    <cellStyle name="Normal 2 2 4_F-zero" xfId="4574"/>
    <cellStyle name="Normal 2 2 5" xfId="4575"/>
    <cellStyle name="Normal 2 2 6" xfId="4576"/>
    <cellStyle name="Normal 2 2 6 2" xfId="4577"/>
    <cellStyle name="Normal 2 2 6_F-zero" xfId="4578"/>
    <cellStyle name="Normal 2 2 7" xfId="4579"/>
    <cellStyle name="Normal 2 2 7 2" xfId="4580"/>
    <cellStyle name="Normal 2 2 7_F-zero" xfId="4581"/>
    <cellStyle name="Normal 2 2 8" xfId="4582"/>
    <cellStyle name="Normal 2 2 9" xfId="4583"/>
    <cellStyle name="Normal 2 2_Accounts Gas" xfId="4584"/>
    <cellStyle name="Normal 2 3" xfId="72"/>
    <cellStyle name="Normal 2 3 2" xfId="4586"/>
    <cellStyle name="Normal 2 3 3" xfId="4587"/>
    <cellStyle name="Normal 2 3 3 2" xfId="4588"/>
    <cellStyle name="Normal 2 3 3_F-zero" xfId="4589"/>
    <cellStyle name="Normal 2 3 4" xfId="4590"/>
    <cellStyle name="Normal 2 3 4 2" xfId="4591"/>
    <cellStyle name="Normal 2 3 4_F-zero" xfId="4592"/>
    <cellStyle name="Normal 2 3 5" xfId="4593"/>
    <cellStyle name="Normal 2 3 6" xfId="4585"/>
    <cellStyle name="Normal 2 3 7" xfId="5713"/>
    <cellStyle name="Normal 2 3 8" xfId="5504"/>
    <cellStyle name="Normal 2 3 9" xfId="5714"/>
    <cellStyle name="Normal 2 3_F-zero" xfId="4594"/>
    <cellStyle name="Normal 2 4" xfId="48"/>
    <cellStyle name="Normal 2 4 2" xfId="4596"/>
    <cellStyle name="Normal 2 4 3" xfId="4597"/>
    <cellStyle name="Normal 2 4 4" xfId="4598"/>
    <cellStyle name="Normal 2 4 5" xfId="4595"/>
    <cellStyle name="Normal 2 4_F-zero" xfId="4599"/>
    <cellStyle name="Normal 2 5" xfId="4600"/>
    <cellStyle name="Normal 2 5 2" xfId="4601"/>
    <cellStyle name="Normal 2 5 3" xfId="4602"/>
    <cellStyle name="Normal 2 5_F-zero" xfId="4603"/>
    <cellStyle name="Normal 2 6" xfId="4604"/>
    <cellStyle name="Normal 2 6 2" xfId="4605"/>
    <cellStyle name="Normal 2 6_F-zero" xfId="4606"/>
    <cellStyle name="Normal 2 7" xfId="4607"/>
    <cellStyle name="Normal 2 8" xfId="4608"/>
    <cellStyle name="Normal 2 9" xfId="4609"/>
    <cellStyle name="Normal 2_Accounts Gas" xfId="4610"/>
    <cellStyle name="Normal 20" xfId="4611"/>
    <cellStyle name="Normal 20 2" xfId="4612"/>
    <cellStyle name="Normal 20_F-zero" xfId="4613"/>
    <cellStyle name="Normal 21" xfId="4614"/>
    <cellStyle name="Normal 22" xfId="4615"/>
    <cellStyle name="Normal 23" xfId="4616"/>
    <cellStyle name="Normal 24" xfId="4617"/>
    <cellStyle name="Normal 25" xfId="4618"/>
    <cellStyle name="Normal 26" xfId="4619"/>
    <cellStyle name="Normal 27" xfId="4620"/>
    <cellStyle name="Normal 28" xfId="4621"/>
    <cellStyle name="Normal 29" xfId="4622"/>
    <cellStyle name="Normal 3" xfId="49"/>
    <cellStyle name="Normal 3 10" xfId="4623"/>
    <cellStyle name="Normal 3 11" xfId="4624"/>
    <cellStyle name="Normal 3 2" xfId="152"/>
    <cellStyle name="Normal 3 2 2" xfId="4626"/>
    <cellStyle name="Normal 3 2 3" xfId="4627"/>
    <cellStyle name="Normal 3 2 3 2" xfId="4628"/>
    <cellStyle name="Normal 3 2 3_F-zero" xfId="4629"/>
    <cellStyle name="Normal 3 2 4" xfId="4630"/>
    <cellStyle name="Normal 3 2 5" xfId="4625"/>
    <cellStyle name="Normal 3 2 6" xfId="5715"/>
    <cellStyle name="Normal 3 2 7" xfId="5503"/>
    <cellStyle name="Normal 3 2 8" xfId="5716"/>
    <cellStyle name="Normal 3 2_F-zero" xfId="4631"/>
    <cellStyle name="Normal 3 3" xfId="4632"/>
    <cellStyle name="Normal 3 3 2" xfId="4633"/>
    <cellStyle name="Normal 3 3 3" xfId="4634"/>
    <cellStyle name="Normal 3 3 3 2" xfId="4635"/>
    <cellStyle name="Normal 3 3 3_F-zero" xfId="4636"/>
    <cellStyle name="Normal 3 3_F-zero" xfId="4637"/>
    <cellStyle name="Normal 3 4" xfId="4638"/>
    <cellStyle name="Normal 3 4 2" xfId="4639"/>
    <cellStyle name="Normal 3 4_F-zero" xfId="4640"/>
    <cellStyle name="Normal 3 5" xfId="4641"/>
    <cellStyle name="Normal 3 6" xfId="4642"/>
    <cellStyle name="Normal 3 6 2" xfId="4643"/>
    <cellStyle name="Normal 3 6_F-zero" xfId="4644"/>
    <cellStyle name="Normal 3 7" xfId="4645"/>
    <cellStyle name="Normal 3 8" xfId="4646"/>
    <cellStyle name="Normal 3 9" xfId="4647"/>
    <cellStyle name="Normal 3_Accounts Gas" xfId="4648"/>
    <cellStyle name="Normal 30" xfId="4649"/>
    <cellStyle name="Normal 31" xfId="4650"/>
    <cellStyle name="Normal 32" xfId="4651"/>
    <cellStyle name="Normal 33" xfId="4652"/>
    <cellStyle name="Normal 34" xfId="4653"/>
    <cellStyle name="Normal 35" xfId="4654"/>
    <cellStyle name="Normal 36" xfId="4655"/>
    <cellStyle name="Normal 37" xfId="4656"/>
    <cellStyle name="Normal 38" xfId="4657"/>
    <cellStyle name="Normal 39" xfId="4658"/>
    <cellStyle name="Normal 4" xfId="50"/>
    <cellStyle name="Normal 4 2" xfId="4659"/>
    <cellStyle name="Normal 4 2 2" xfId="4660"/>
    <cellStyle name="Normal 4 2 3" xfId="4661"/>
    <cellStyle name="Normal 4 2 4" xfId="4662"/>
    <cellStyle name="Normal 4 2 4 2" xfId="4663"/>
    <cellStyle name="Normal 4 2 4_F-zero" xfId="4664"/>
    <cellStyle name="Normal 4 2 5" xfId="4665"/>
    <cellStyle name="Normal 4 2_F-zero" xfId="4666"/>
    <cellStyle name="Normal 4 3" xfId="4667"/>
    <cellStyle name="Normal 4 3 2" xfId="4668"/>
    <cellStyle name="Normal 4 3 3" xfId="4669"/>
    <cellStyle name="Normal 4 3_F-zero" xfId="4670"/>
    <cellStyle name="Normal 4 4" xfId="4671"/>
    <cellStyle name="Normal 4 4 2" xfId="4672"/>
    <cellStyle name="Normal 4 4_F-zero" xfId="4673"/>
    <cellStyle name="Normal 4 5" xfId="4674"/>
    <cellStyle name="Normal 4 5 2" xfId="4675"/>
    <cellStyle name="Normal 4 5_F-zero" xfId="4676"/>
    <cellStyle name="Normal 4 6" xfId="4677"/>
    <cellStyle name="Normal 4 7" xfId="4678"/>
    <cellStyle name="Normal 4 8" xfId="4679"/>
    <cellStyle name="Normal 4_Accounts Gas" xfId="4680"/>
    <cellStyle name="Normal 40" xfId="4681"/>
    <cellStyle name="Normal 41" xfId="4682"/>
    <cellStyle name="Normal 42" xfId="4683"/>
    <cellStyle name="Normal 5" xfId="51"/>
    <cellStyle name="Normal 5 2" xfId="73"/>
    <cellStyle name="Normal 5 2 2" xfId="4686"/>
    <cellStyle name="Normal 5 2 2 2" xfId="4687"/>
    <cellStyle name="Normal 5 2 2_F-zero" xfId="4688"/>
    <cellStyle name="Normal 5 2 3" xfId="4689"/>
    <cellStyle name="Normal 5 2 4" xfId="4690"/>
    <cellStyle name="Normal 5 2 5" xfId="4685"/>
    <cellStyle name="Normal 5 2 6" xfId="5717"/>
    <cellStyle name="Normal 5 2 7" xfId="5502"/>
    <cellStyle name="Normal 5 2 8" xfId="5718"/>
    <cellStyle name="Normal 5 2_F-zero" xfId="4691"/>
    <cellStyle name="Normal 5 3" xfId="4692"/>
    <cellStyle name="Normal 5 3 2" xfId="4693"/>
    <cellStyle name="Normal 5 3_F-zero" xfId="4694"/>
    <cellStyle name="Normal 5 4" xfId="4695"/>
    <cellStyle name="Normal 5 5" xfId="4696"/>
    <cellStyle name="Normal 5 5 2" xfId="4697"/>
    <cellStyle name="Normal 5 5_F-zero" xfId="4698"/>
    <cellStyle name="Normal 5 6" xfId="4699"/>
    <cellStyle name="Normal 5 7" xfId="4700"/>
    <cellStyle name="Normal 5 8" xfId="4701"/>
    <cellStyle name="Normal 5 9" xfId="4702"/>
    <cellStyle name="Normal 5_BIP Forecast - Presentation Tables" xfId="4703"/>
    <cellStyle name="Normal 6" xfId="52"/>
    <cellStyle name="Normal 6 2" xfId="4704"/>
    <cellStyle name="Normal 6 2 2" xfId="4705"/>
    <cellStyle name="Normal 6 2 3" xfId="4706"/>
    <cellStyle name="Normal 6 2_F-zero" xfId="4707"/>
    <cellStyle name="Normal 6 3" xfId="4708"/>
    <cellStyle name="Normal 6 3 2" xfId="4709"/>
    <cellStyle name="Normal 6 3_F-zero" xfId="4710"/>
    <cellStyle name="Normal 6 4" xfId="4711"/>
    <cellStyle name="Normal 6 4 2" xfId="4712"/>
    <cellStyle name="Normal 6 4_F-zero" xfId="4713"/>
    <cellStyle name="Normal 6 5" xfId="4714"/>
    <cellStyle name="Normal 6 6" xfId="4715"/>
    <cellStyle name="Normal 6 7" xfId="4716"/>
    <cellStyle name="Normal 6_Accounts Gas" xfId="4717"/>
    <cellStyle name="Normal 7" xfId="4718"/>
    <cellStyle name="Normal 7 2" xfId="4719"/>
    <cellStyle name="Normal 7 2 2" xfId="4720"/>
    <cellStyle name="Normal 7 2 3" xfId="4721"/>
    <cellStyle name="Normal 7 2_F-zero" xfId="4722"/>
    <cellStyle name="Normal 7 3" xfId="4723"/>
    <cellStyle name="Normal 7 3 2" xfId="4724"/>
    <cellStyle name="Normal 7 3_F-zero" xfId="4725"/>
    <cellStyle name="Normal 7 4" xfId="4726"/>
    <cellStyle name="Normal 7 4 2" xfId="4727"/>
    <cellStyle name="Normal 7 4_F-zero" xfId="4728"/>
    <cellStyle name="Normal 7 5" xfId="4729"/>
    <cellStyle name="Normal 7 6" xfId="4730"/>
    <cellStyle name="Normal 7 7" xfId="4731"/>
    <cellStyle name="Normal 7 8" xfId="4732"/>
    <cellStyle name="Normal 7_F-zero" xfId="4733"/>
    <cellStyle name="Normal 8" xfId="4734"/>
    <cellStyle name="Normal 8 2" xfId="4735"/>
    <cellStyle name="Normal 8 2 2" xfId="4736"/>
    <cellStyle name="Normal 8 2 2 2" xfId="4737"/>
    <cellStyle name="Normal 8 2 2_F-zero" xfId="4738"/>
    <cellStyle name="Normal 8 2 3" xfId="4739"/>
    <cellStyle name="Normal 8 2_F-zero" xfId="4740"/>
    <cellStyle name="Normal 8 3" xfId="4741"/>
    <cellStyle name="Normal 8 3 2" xfId="4742"/>
    <cellStyle name="Normal 8 3_F-zero" xfId="4743"/>
    <cellStyle name="Normal 8 4" xfId="4744"/>
    <cellStyle name="Normal 8 5" xfId="4745"/>
    <cellStyle name="Normal 8_F-zero" xfId="4746"/>
    <cellStyle name="Normal 9" xfId="4747"/>
    <cellStyle name="Normal 9 2" xfId="4748"/>
    <cellStyle name="Normal 9 2 2" xfId="4749"/>
    <cellStyle name="Normal 9 2_F-zero" xfId="4750"/>
    <cellStyle name="Normal 9 3" xfId="4751"/>
    <cellStyle name="Normal 9 3 2" xfId="4752"/>
    <cellStyle name="Normal 9 3_F-zero" xfId="4753"/>
    <cellStyle name="Normal 9 4" xfId="4754"/>
    <cellStyle name="Normal 9 5" xfId="4755"/>
    <cellStyle name="Normal 9 6" xfId="4756"/>
    <cellStyle name="Normal 9_F-zero" xfId="4757"/>
    <cellStyle name="Normal U" xfId="4758"/>
    <cellStyle name="Normal U 2" xfId="4759"/>
    <cellStyle name="Normal U_F-zero" xfId="4760"/>
    <cellStyle name="Normal.bld.undln" xfId="4761"/>
    <cellStyle name="Normal.bld.undln 2" xfId="4762"/>
    <cellStyle name="Normal.bld.undln_F-zero" xfId="4763"/>
    <cellStyle name="Normal.undln" xfId="4764"/>
    <cellStyle name="Normal.undln 2" xfId="4765"/>
    <cellStyle name="Normal.undln_F-zero" xfId="4766"/>
    <cellStyle name="Normal1" xfId="4767"/>
    <cellStyle name="Normal1 2" xfId="4768"/>
    <cellStyle name="Normal1_F-zero" xfId="4769"/>
    <cellStyle name="Normal1dec" xfId="4770"/>
    <cellStyle name="Normal1dec 2" xfId="4771"/>
    <cellStyle name="Normal1dec_F-zero" xfId="4772"/>
    <cellStyle name="Normalb" xfId="4773"/>
    <cellStyle name="Normalb 2" xfId="4774"/>
    <cellStyle name="Normalb_F-zero" xfId="4775"/>
    <cellStyle name="Normale_IDD-direct market-SME" xfId="4776"/>
    <cellStyle name="NormalGB" xfId="4777"/>
    <cellStyle name="NormalGB 2" xfId="4778"/>
    <cellStyle name="NormalGB_F-zero" xfId="4779"/>
    <cellStyle name="Nota" xfId="4780"/>
    <cellStyle name="Nota 2" xfId="4781"/>
    <cellStyle name="Nota_F-zero" xfId="4782"/>
    <cellStyle name="Note 2" xfId="124"/>
    <cellStyle name="Note 2 2" xfId="4784"/>
    <cellStyle name="Note 2 2 2" xfId="4785"/>
    <cellStyle name="Note 2 2_F-zero" xfId="4786"/>
    <cellStyle name="Note 2 3" xfId="4787"/>
    <cellStyle name="Note 2 4" xfId="4783"/>
    <cellStyle name="Note 2_F-zero" xfId="4788"/>
    <cellStyle name="Note 3" xfId="125"/>
    <cellStyle name="Note 3 2" xfId="4790"/>
    <cellStyle name="Note 3 3" xfId="4789"/>
    <cellStyle name="Note 3_F-zero" xfId="4791"/>
    <cellStyle name="Note 4" xfId="4792"/>
    <cellStyle name="Note 4 2" xfId="4793"/>
    <cellStyle name="Note 4_F-zero" xfId="4794"/>
    <cellStyle name="Note 5" xfId="4795"/>
    <cellStyle name="Note 5 2" xfId="4796"/>
    <cellStyle name="Note 5_F-zero" xfId="4797"/>
    <cellStyle name="Note 6" xfId="4798"/>
    <cellStyle name="Note 6 2" xfId="4799"/>
    <cellStyle name="Note 6_F-zero" xfId="4800"/>
    <cellStyle name="Note 7" xfId="4801"/>
    <cellStyle name="Note 7 2" xfId="4802"/>
    <cellStyle name="Note 7_F-zero" xfId="4803"/>
    <cellStyle name="Note 8" xfId="4804"/>
    <cellStyle name="Note 8 2" xfId="4805"/>
    <cellStyle name="Note 8_F-zero" xfId="4806"/>
    <cellStyle name="Notes" xfId="4807"/>
    <cellStyle name="Notes 2" xfId="4808"/>
    <cellStyle name="Notes_F-zero" xfId="4809"/>
    <cellStyle name="Notitie" xfId="4810"/>
    <cellStyle name="Notitie 2" xfId="4811"/>
    <cellStyle name="Notitie_F-zero" xfId="4812"/>
    <cellStyle name="Nr 0 dec" xfId="4813"/>
    <cellStyle name="Nr 0 dec 2" xfId="4814"/>
    <cellStyle name="Nr 0 dec_F-zero" xfId="4815"/>
    <cellStyle name="Num_Date" xfId="4816"/>
    <cellStyle name="Number" xfId="4817"/>
    <cellStyle name="Number 2" xfId="4818"/>
    <cellStyle name="Number, 0 dec" xfId="4819"/>
    <cellStyle name="Number, 0 dec 2" xfId="4820"/>
    <cellStyle name="Number, 0 dec_F-zero" xfId="4821"/>
    <cellStyle name="Number, 1 dec" xfId="4822"/>
    <cellStyle name="Number, 1 dec 2" xfId="4823"/>
    <cellStyle name="Number, 1 dec_F-zero" xfId="4824"/>
    <cellStyle name="Number, 2 dec" xfId="4825"/>
    <cellStyle name="Number, 2 dec 2" xfId="4826"/>
    <cellStyle name="Number, 2 dec_F-zero" xfId="4827"/>
    <cellStyle name="Number[00]" xfId="4828"/>
    <cellStyle name="Number[00] 2" xfId="4829"/>
    <cellStyle name="Number[00]_F-zero" xfId="4830"/>
    <cellStyle name="Number_1 month cash flow template" xfId="4831"/>
    <cellStyle name="Numbers Bold" xfId="4832"/>
    <cellStyle name="Numbers Bold (0)" xfId="4833"/>
    <cellStyle name="Numbers Bold (0) 2" xfId="4834"/>
    <cellStyle name="Numbers Bold (0)_F-zero" xfId="4835"/>
    <cellStyle name="Numbers Bold (no point)" xfId="4836"/>
    <cellStyle name="Numbers Bold (no point) 2" xfId="4837"/>
    <cellStyle name="Numbers Bold (no point)_F-zero" xfId="4838"/>
    <cellStyle name="Numbers Bold 10" xfId="4839"/>
    <cellStyle name="Numbers Bold 11" xfId="4840"/>
    <cellStyle name="Numbers Bold 12" xfId="4841"/>
    <cellStyle name="Numbers Bold 13" xfId="4842"/>
    <cellStyle name="Numbers Bold 14" xfId="4843"/>
    <cellStyle name="Numbers Bold 15" xfId="4844"/>
    <cellStyle name="Numbers Bold 16" xfId="4845"/>
    <cellStyle name="Numbers Bold 17" xfId="4846"/>
    <cellStyle name="Numbers Bold 18" xfId="4847"/>
    <cellStyle name="Numbers Bold 19" xfId="4848"/>
    <cellStyle name="Numbers Bold 2" xfId="4849"/>
    <cellStyle name="Numbers Bold 20" xfId="4850"/>
    <cellStyle name="Numbers Bold 21" xfId="4851"/>
    <cellStyle name="Numbers Bold 22" xfId="4852"/>
    <cellStyle name="Numbers Bold 23" xfId="4853"/>
    <cellStyle name="Numbers Bold 24" xfId="4854"/>
    <cellStyle name="Numbers Bold 25" xfId="4855"/>
    <cellStyle name="Numbers Bold 26" xfId="4856"/>
    <cellStyle name="Numbers Bold 27" xfId="4857"/>
    <cellStyle name="Numbers Bold 28" xfId="4858"/>
    <cellStyle name="Numbers Bold 29" xfId="4859"/>
    <cellStyle name="Numbers Bold 3" xfId="4860"/>
    <cellStyle name="Numbers Bold 30" xfId="4861"/>
    <cellStyle name="Numbers Bold 31" xfId="4862"/>
    <cellStyle name="Numbers Bold 32" xfId="4863"/>
    <cellStyle name="Numbers Bold 33" xfId="4864"/>
    <cellStyle name="Numbers Bold 34" xfId="4865"/>
    <cellStyle name="Numbers Bold 35" xfId="4866"/>
    <cellStyle name="Numbers Bold 36" xfId="4867"/>
    <cellStyle name="Numbers Bold 4" xfId="4868"/>
    <cellStyle name="Numbers Bold 5" xfId="4869"/>
    <cellStyle name="Numbers Bold 6" xfId="4870"/>
    <cellStyle name="Numbers Bold 7" xfId="4871"/>
    <cellStyle name="Numbers Bold 8" xfId="4872"/>
    <cellStyle name="Numbers Bold 9" xfId="4873"/>
    <cellStyle name="Numbers Bold_F-zero" xfId="4874"/>
    <cellStyle name="Numbers Light" xfId="4875"/>
    <cellStyle name="Numbers Light 2" xfId="4876"/>
    <cellStyle name="Numbers Light_F-zero" xfId="4877"/>
    <cellStyle name="NZD" xfId="4878"/>
    <cellStyle name="NZD 2" xfId="4879"/>
    <cellStyle name="NZD_F-zero" xfId="4880"/>
    <cellStyle name="Œ…‹æØ‚è [0.00]_GE 3 MINIMUM" xfId="4881"/>
    <cellStyle name="Œ…‹æØ‚è_GE 3 MINIMUM" xfId="4882"/>
    <cellStyle name="OffSheet" xfId="4883"/>
    <cellStyle name="OffSheet 2" xfId="4884"/>
    <cellStyle name="OffSheet_F-zero" xfId="4885"/>
    <cellStyle name="OLELink" xfId="4886"/>
    <cellStyle name="OLELink 2" xfId="4887"/>
    <cellStyle name="OLELink_F-zero" xfId="4888"/>
    <cellStyle name="Ongeldig" xfId="4889"/>
    <cellStyle name="Ongeldig 2" xfId="4890"/>
    <cellStyle name="Ongeldig_F-zero" xfId="4891"/>
    <cellStyle name="outh America" xfId="4892"/>
    <cellStyle name="outh America 2" xfId="4893"/>
    <cellStyle name="outh America_F-zero" xfId="4894"/>
    <cellStyle name="Output (1dp#)" xfId="4895"/>
    <cellStyle name="Output (1dp#) 2" xfId="4896"/>
    <cellStyle name="Output (1dp#)_F-zero" xfId="4897"/>
    <cellStyle name="Output 2" xfId="53"/>
    <cellStyle name="Output 2 2" xfId="4898"/>
    <cellStyle name="Output 2 2 2" xfId="4899"/>
    <cellStyle name="Output 2 2_F-zero" xfId="4900"/>
    <cellStyle name="Output 2 3" xfId="4901"/>
    <cellStyle name="Output 2 4" xfId="4902"/>
    <cellStyle name="Output 2 5" xfId="4903"/>
    <cellStyle name="Output 2_F-zero" xfId="4904"/>
    <cellStyle name="Output 3" xfId="4905"/>
    <cellStyle name="Output 3 2" xfId="4906"/>
    <cellStyle name="Output 3_F-zero" xfId="4907"/>
    <cellStyle name="Output 4" xfId="4908"/>
    <cellStyle name="Output 4 2" xfId="4909"/>
    <cellStyle name="Output 4_F-zero" xfId="4910"/>
    <cellStyle name="Output 5" xfId="4911"/>
    <cellStyle name="Output 5 2" xfId="4912"/>
    <cellStyle name="Output 5_F-zero" xfId="4913"/>
    <cellStyle name="Output 6" xfId="4914"/>
    <cellStyle name="Output 6 2" xfId="4915"/>
    <cellStyle name="Output 6_F-zero" xfId="4916"/>
    <cellStyle name="Output 7" xfId="4917"/>
    <cellStyle name="Output 7 2" xfId="4918"/>
    <cellStyle name="Output 7_F-zero" xfId="4919"/>
    <cellStyle name="Output 8" xfId="4920"/>
    <cellStyle name="Output 8 2" xfId="4921"/>
    <cellStyle name="Output 8_F-zero" xfId="4922"/>
    <cellStyle name="Page Head" xfId="4923"/>
    <cellStyle name="Page Head 2" xfId="4924"/>
    <cellStyle name="Page Head_F-zero" xfId="4925"/>
    <cellStyle name="Page Heading Large" xfId="4926"/>
    <cellStyle name="Page Heading Large 2" xfId="4927"/>
    <cellStyle name="Page Heading Large_F-zero" xfId="4928"/>
    <cellStyle name="Page Heading Small" xfId="4929"/>
    <cellStyle name="Page Heading Small 2" xfId="4930"/>
    <cellStyle name="Page Heading Small_F-zero" xfId="4931"/>
    <cellStyle name="Page Number" xfId="54"/>
    <cellStyle name="Page Number 2" xfId="4932"/>
    <cellStyle name="Page Number 2 2" xfId="4933"/>
    <cellStyle name="Page Number 2 2 2" xfId="4934"/>
    <cellStyle name="Page Number 2 2_F-zero" xfId="4935"/>
    <cellStyle name="Page Number 2 3" xfId="4936"/>
    <cellStyle name="Page Number 2_F-zero" xfId="4937"/>
    <cellStyle name="Page Number 3" xfId="4938"/>
    <cellStyle name="Page Number 3 2" xfId="4939"/>
    <cellStyle name="Page Number 3_F-zero" xfId="4940"/>
    <cellStyle name="Page Number 4" xfId="4941"/>
    <cellStyle name="Page Number 5" xfId="4942"/>
    <cellStyle name="Page Number 6" xfId="4943"/>
    <cellStyle name="Page Number_F-zero" xfId="4944"/>
    <cellStyle name="Page1" xfId="4945"/>
    <cellStyle name="Page1 2" xfId="4946"/>
    <cellStyle name="Page1_F-zero" xfId="4947"/>
    <cellStyle name="Pass" xfId="4948"/>
    <cellStyle name="Pass 2" xfId="4949"/>
    <cellStyle name="Pass_F-zero" xfId="4950"/>
    <cellStyle name="Pattern" xfId="4951"/>
    <cellStyle name="Pattern 2" xfId="4952"/>
    <cellStyle name="Pattern_F-zero" xfId="4953"/>
    <cellStyle name="pb_page_heading_LS" xfId="4954"/>
    <cellStyle name="pence" xfId="4955"/>
    <cellStyle name="pence [1]" xfId="4956"/>
    <cellStyle name="pence [1] 2" xfId="4957"/>
    <cellStyle name="pence [1]_F-zero" xfId="4958"/>
    <cellStyle name="pence 10" xfId="4959"/>
    <cellStyle name="pence 11" xfId="4960"/>
    <cellStyle name="pence 12" xfId="4961"/>
    <cellStyle name="pence 13" xfId="4962"/>
    <cellStyle name="pence 14" xfId="4963"/>
    <cellStyle name="pence 15" xfId="4964"/>
    <cellStyle name="pence 16" xfId="4965"/>
    <cellStyle name="pence 17" xfId="4966"/>
    <cellStyle name="pence 18" xfId="4967"/>
    <cellStyle name="pence 19" xfId="4968"/>
    <cellStyle name="pence 2" xfId="4969"/>
    <cellStyle name="pence 20" xfId="4970"/>
    <cellStyle name="pence 21" xfId="4971"/>
    <cellStyle name="pence 22" xfId="4972"/>
    <cellStyle name="pence 23" xfId="4973"/>
    <cellStyle name="pence 24" xfId="4974"/>
    <cellStyle name="pence 25" xfId="4975"/>
    <cellStyle name="pence 26" xfId="4976"/>
    <cellStyle name="pence 27" xfId="4977"/>
    <cellStyle name="pence 28" xfId="4978"/>
    <cellStyle name="pence 29" xfId="4979"/>
    <cellStyle name="pence 3" xfId="4980"/>
    <cellStyle name="pence 30" xfId="4981"/>
    <cellStyle name="pence 31" xfId="4982"/>
    <cellStyle name="pence 32" xfId="4983"/>
    <cellStyle name="pence 33" xfId="4984"/>
    <cellStyle name="pence 34" xfId="4985"/>
    <cellStyle name="pence 35" xfId="4986"/>
    <cellStyle name="pence 36" xfId="4987"/>
    <cellStyle name="pence 4" xfId="4988"/>
    <cellStyle name="pence 5" xfId="4989"/>
    <cellStyle name="pence 6" xfId="4990"/>
    <cellStyle name="pence 7" xfId="4991"/>
    <cellStyle name="pence 8" xfId="4992"/>
    <cellStyle name="pence 9" xfId="4993"/>
    <cellStyle name="pence_F-zero" xfId="4994"/>
    <cellStyle name="Percent" xfId="4" builtinId="5"/>
    <cellStyle name="Percent [0]" xfId="55"/>
    <cellStyle name="Percent [0] 2" xfId="141"/>
    <cellStyle name="Percent [0] 2 2" xfId="4995"/>
    <cellStyle name="Percent [0] 3" xfId="4996"/>
    <cellStyle name="Percent [0] 3 2" xfId="5720"/>
    <cellStyle name="Percent [0] 3 3" xfId="5500"/>
    <cellStyle name="Percent [0] 4" xfId="4397"/>
    <cellStyle name="Percent [0] 5" xfId="5738"/>
    <cellStyle name="Percent [0]_F-zero" xfId="4997"/>
    <cellStyle name="Percent [1]" xfId="56"/>
    <cellStyle name="Percent [1] 2" xfId="57"/>
    <cellStyle name="Percent [1] 2 2" xfId="4999"/>
    <cellStyle name="Percent [1] 2 3" xfId="4998"/>
    <cellStyle name="Percent [1] 2_F-zero" xfId="5000"/>
    <cellStyle name="Percent [1] 3" xfId="142"/>
    <cellStyle name="Percent [1] 3 2" xfId="5002"/>
    <cellStyle name="Percent [1] 3 3" xfId="5001"/>
    <cellStyle name="Percent [1] 3_F-zero" xfId="5003"/>
    <cellStyle name="Percent [1] 4" xfId="5004"/>
    <cellStyle name="Percent [1] 5" xfId="5005"/>
    <cellStyle name="Percent [1] 5 2" xfId="5721"/>
    <cellStyle name="Percent [1] 5 3" xfId="5499"/>
    <cellStyle name="Percent [1] 6" xfId="5006"/>
    <cellStyle name="Percent [1] 6 2" xfId="5722"/>
    <cellStyle name="Percent [1] 6 3" xfId="5498"/>
    <cellStyle name="Percent [1] 7" xfId="4321"/>
    <cellStyle name="Percent [1] 8" xfId="5736"/>
    <cellStyle name="Percent [1] 9" xfId="5779"/>
    <cellStyle name="Percent [1]_F-zero" xfId="5007"/>
    <cellStyle name="Percent [2]" xfId="58"/>
    <cellStyle name="Percent [2] 2" xfId="143"/>
    <cellStyle name="Percent [2] 2 2" xfId="5008"/>
    <cellStyle name="Percent [2] 3" xfId="5009"/>
    <cellStyle name="Percent [2] 3 2" xfId="5723"/>
    <cellStyle name="Percent [2] 3 3" xfId="5497"/>
    <cellStyle name="Percent [2] 4" xfId="156"/>
    <cellStyle name="Percent [2] 5" xfId="5735"/>
    <cellStyle name="Percent [2]_F-zero" xfId="5010"/>
    <cellStyle name="Percent 10" xfId="5011"/>
    <cellStyle name="Percent 10 2" xfId="5012"/>
    <cellStyle name="Percent 10 2 2" xfId="5013"/>
    <cellStyle name="Percent 10 2_F-zero" xfId="5014"/>
    <cellStyle name="Percent 10 3" xfId="5015"/>
    <cellStyle name="Percent 10_F-zero" xfId="5016"/>
    <cellStyle name="Percent 11" xfId="5017"/>
    <cellStyle name="Percent 11 2" xfId="5018"/>
    <cellStyle name="Percent 11 2 2" xfId="5019"/>
    <cellStyle name="Percent 11 2_F-zero" xfId="5020"/>
    <cellStyle name="Percent 11 3" xfId="5021"/>
    <cellStyle name="Percent 11_F-zero" xfId="5022"/>
    <cellStyle name="Percent 12" xfId="5023"/>
    <cellStyle name="Percent 12 2" xfId="5024"/>
    <cellStyle name="Percent 12 2 2" xfId="5025"/>
    <cellStyle name="Percent 12 2_F-zero" xfId="5026"/>
    <cellStyle name="Percent 12 3" xfId="5027"/>
    <cellStyle name="Percent 12_F-zero" xfId="5028"/>
    <cellStyle name="Percent 13" xfId="5029"/>
    <cellStyle name="Percent 13 2" xfId="5030"/>
    <cellStyle name="Percent 13 2 2" xfId="5031"/>
    <cellStyle name="Percent 13 2_F-zero" xfId="5032"/>
    <cellStyle name="Percent 13 3" xfId="5033"/>
    <cellStyle name="Percent 13_F-zero" xfId="5034"/>
    <cellStyle name="Percent 14" xfId="5035"/>
    <cellStyle name="Percent 14 2" xfId="5036"/>
    <cellStyle name="Percent 14_F-zero" xfId="5037"/>
    <cellStyle name="Percent 15" xfId="5038"/>
    <cellStyle name="Percent 15 2" xfId="5039"/>
    <cellStyle name="Percent 15 2 2" xfId="5040"/>
    <cellStyle name="Percent 15 2_F-zero" xfId="5041"/>
    <cellStyle name="Percent 15 3" xfId="5042"/>
    <cellStyle name="Percent 15_F-zero" xfId="5043"/>
    <cellStyle name="Percent 16" xfId="5044"/>
    <cellStyle name="Percent 16 2" xfId="5045"/>
    <cellStyle name="Percent 16 2 2" xfId="5046"/>
    <cellStyle name="Percent 16 2_F-zero" xfId="5047"/>
    <cellStyle name="Percent 16 3" xfId="5048"/>
    <cellStyle name="Percent 16_F-zero" xfId="5049"/>
    <cellStyle name="Percent 17" xfId="5050"/>
    <cellStyle name="Percent 17 2" xfId="5051"/>
    <cellStyle name="Percent 17 2 2" xfId="5052"/>
    <cellStyle name="Percent 17 2_F-zero" xfId="5053"/>
    <cellStyle name="Percent 17 3" xfId="5054"/>
    <cellStyle name="Percent 17_F-zero" xfId="5055"/>
    <cellStyle name="Percent 18" xfId="5056"/>
    <cellStyle name="Percent 18 2" xfId="5057"/>
    <cellStyle name="Percent 18 2 2" xfId="5058"/>
    <cellStyle name="Percent 18 2_F-zero" xfId="5059"/>
    <cellStyle name="Percent 18 3" xfId="5060"/>
    <cellStyle name="Percent 18_F-zero" xfId="5061"/>
    <cellStyle name="Percent 19" xfId="5062"/>
    <cellStyle name="Percent 19 2" xfId="5063"/>
    <cellStyle name="Percent 19 2 2" xfId="5064"/>
    <cellStyle name="Percent 19 2_F-zero" xfId="5065"/>
    <cellStyle name="Percent 19 3" xfId="5066"/>
    <cellStyle name="Percent 19_F-zero" xfId="5067"/>
    <cellStyle name="Percent 2" xfId="6"/>
    <cellStyle name="Percent 2 10" xfId="5733"/>
    <cellStyle name="Percent 2 2" xfId="71"/>
    <cellStyle name="Percent 2 2 2" xfId="5069"/>
    <cellStyle name="Percent 2 2 2 2" xfId="5070"/>
    <cellStyle name="Percent 2 2 2_F-zero" xfId="5071"/>
    <cellStyle name="Percent 2 2 3" xfId="5072"/>
    <cellStyle name="Percent 2 2 3 2" xfId="5073"/>
    <cellStyle name="Percent 2 2 3_F-zero" xfId="5074"/>
    <cellStyle name="Percent 2 2 4" xfId="5075"/>
    <cellStyle name="Percent 2 2 4 2" xfId="5076"/>
    <cellStyle name="Percent 2 2 4_F-zero" xfId="5077"/>
    <cellStyle name="Percent 2 2 5" xfId="5078"/>
    <cellStyle name="Percent 2 2 6" xfId="5079"/>
    <cellStyle name="Percent 2 2 7" xfId="5080"/>
    <cellStyle name="Percent 2 2 8" xfId="5068"/>
    <cellStyle name="Percent 2 2_F-zero" xfId="5081"/>
    <cellStyle name="Percent 2 3" xfId="59"/>
    <cellStyle name="Percent 2 3 2" xfId="5083"/>
    <cellStyle name="Percent 2 3 2 2" xfId="5084"/>
    <cellStyle name="Percent 2 3 2_F-zero" xfId="5085"/>
    <cellStyle name="Percent 2 3 3" xfId="5086"/>
    <cellStyle name="Percent 2 3 3 2" xfId="5087"/>
    <cellStyle name="Percent 2 3 3_F-zero" xfId="5088"/>
    <cellStyle name="Percent 2 3 4" xfId="5089"/>
    <cellStyle name="Percent 2 3 5" xfId="5090"/>
    <cellStyle name="Percent 2 3 6" xfId="5091"/>
    <cellStyle name="Percent 2 3 7" xfId="5082"/>
    <cellStyle name="Percent 2 3_F-zero" xfId="5092"/>
    <cellStyle name="Percent 2 4" xfId="75"/>
    <cellStyle name="Percent 2 4 2" xfId="5094"/>
    <cellStyle name="Percent 2 4 2 2" xfId="5095"/>
    <cellStyle name="Percent 2 4 2_F-zero" xfId="5096"/>
    <cellStyle name="Percent 2 4 3" xfId="5097"/>
    <cellStyle name="Percent 2 4 3 2" xfId="5098"/>
    <cellStyle name="Percent 2 4 3_F-zero" xfId="5099"/>
    <cellStyle name="Percent 2 4 4" xfId="5100"/>
    <cellStyle name="Percent 2 4 4 2" xfId="5101"/>
    <cellStyle name="Percent 2 4 4_F-zero" xfId="5102"/>
    <cellStyle name="Percent 2 4 5" xfId="5103"/>
    <cellStyle name="Percent 2 4 6" xfId="5104"/>
    <cellStyle name="Percent 2 4 7" xfId="5105"/>
    <cellStyle name="Percent 2 4 8" xfId="5093"/>
    <cellStyle name="Percent 2 4_F-zero" xfId="5106"/>
    <cellStyle name="Percent 2 5" xfId="5107"/>
    <cellStyle name="Percent 2 5 2" xfId="5108"/>
    <cellStyle name="Percent 2 5 2 2" xfId="5109"/>
    <cellStyle name="Percent 2 5 2_F-zero" xfId="5110"/>
    <cellStyle name="Percent 2 5 3" xfId="5111"/>
    <cellStyle name="Percent 2 5 3 2" xfId="5112"/>
    <cellStyle name="Percent 2 5 3_F-zero" xfId="5113"/>
    <cellStyle name="Percent 2 5 4" xfId="5114"/>
    <cellStyle name="Percent 2 5_F-zero" xfId="5115"/>
    <cellStyle name="Percent 2 6" xfId="5116"/>
    <cellStyle name="Percent 2 6 2" xfId="5117"/>
    <cellStyle name="Percent 2 6 2 2" xfId="5118"/>
    <cellStyle name="Percent 2 6 2_F-zero" xfId="5119"/>
    <cellStyle name="Percent 2 6 3" xfId="5120"/>
    <cellStyle name="Percent 2 6 3 2" xfId="5121"/>
    <cellStyle name="Percent 2 6 3_F-zero" xfId="5122"/>
    <cellStyle name="Percent 2 6 4" xfId="5123"/>
    <cellStyle name="Percent 2 6_F-zero" xfId="5124"/>
    <cellStyle name="Percent 2 7" xfId="5125"/>
    <cellStyle name="Percent 2 8" xfId="5126"/>
    <cellStyle name="Percent 2 9" xfId="161"/>
    <cellStyle name="Percent 2_F-zero" xfId="5127"/>
    <cellStyle name="Percent 20" xfId="5128"/>
    <cellStyle name="Percent 20 2" xfId="5129"/>
    <cellStyle name="Percent 20 2 2" xfId="5130"/>
    <cellStyle name="Percent 20 2_F-zero" xfId="5131"/>
    <cellStyle name="Percent 20 3" xfId="5132"/>
    <cellStyle name="Percent 20_F-zero" xfId="5133"/>
    <cellStyle name="Percent 21" xfId="5134"/>
    <cellStyle name="Percent 21 2" xfId="5135"/>
    <cellStyle name="Percent 21 2 2" xfId="5136"/>
    <cellStyle name="Percent 21 2_F-zero" xfId="5137"/>
    <cellStyle name="Percent 21 3" xfId="5138"/>
    <cellStyle name="Percent 21_F-zero" xfId="5139"/>
    <cellStyle name="Percent 22" xfId="5140"/>
    <cellStyle name="Percent 22 2" xfId="5141"/>
    <cellStyle name="Percent 22 2 2" xfId="5142"/>
    <cellStyle name="Percent 22 2_F-zero" xfId="5143"/>
    <cellStyle name="Percent 22 3" xfId="5144"/>
    <cellStyle name="Percent 22_F-zero" xfId="5145"/>
    <cellStyle name="Percent 23" xfId="5146"/>
    <cellStyle name="Percent 23 2" xfId="5147"/>
    <cellStyle name="Percent 23 2 2" xfId="5148"/>
    <cellStyle name="Percent 23 2_F-zero" xfId="5149"/>
    <cellStyle name="Percent 23 3" xfId="5150"/>
    <cellStyle name="Percent 23_F-zero" xfId="5151"/>
    <cellStyle name="Percent 24" xfId="5152"/>
    <cellStyle name="Percent 24 2" xfId="5153"/>
    <cellStyle name="Percent 24 2 2" xfId="5154"/>
    <cellStyle name="Percent 24 2_F-zero" xfId="5155"/>
    <cellStyle name="Percent 24 3" xfId="5156"/>
    <cellStyle name="Percent 24_F-zero" xfId="5157"/>
    <cellStyle name="Percent 25" xfId="5158"/>
    <cellStyle name="Percent 25 2" xfId="5159"/>
    <cellStyle name="Percent 25_F-zero" xfId="5160"/>
    <cellStyle name="Percent 26" xfId="5161"/>
    <cellStyle name="Percent 26 2" xfId="5162"/>
    <cellStyle name="Percent 26_F-zero" xfId="5163"/>
    <cellStyle name="Percent 27" xfId="5164"/>
    <cellStyle name="Percent 27 2" xfId="5165"/>
    <cellStyle name="Percent 27_F-zero" xfId="5166"/>
    <cellStyle name="Percent 28" xfId="5167"/>
    <cellStyle name="Percent 28 2" xfId="5168"/>
    <cellStyle name="Percent 28_F-zero" xfId="5169"/>
    <cellStyle name="Percent 29" xfId="5170"/>
    <cellStyle name="Percent 29 2" xfId="5171"/>
    <cellStyle name="Percent 29_F-zero" xfId="5172"/>
    <cellStyle name="Percent 3" xfId="60"/>
    <cellStyle name="Percent 3 2" xfId="5173"/>
    <cellStyle name="Percent 3 2 2" xfId="5174"/>
    <cellStyle name="Percent 3 2 2 2" xfId="5175"/>
    <cellStyle name="Percent 3 2 2_F-zero" xfId="5176"/>
    <cellStyle name="Percent 3 2 3" xfId="5177"/>
    <cellStyle name="Percent 3 2_F-zero" xfId="5178"/>
    <cellStyle name="Percent 3 3" xfId="5179"/>
    <cellStyle name="Percent 3 3 2" xfId="5180"/>
    <cellStyle name="Percent 3 3_F-zero" xfId="5181"/>
    <cellStyle name="Percent 3 4" xfId="5182"/>
    <cellStyle name="Percent 3 4 2" xfId="5183"/>
    <cellStyle name="Percent 3 4_F-zero" xfId="5184"/>
    <cellStyle name="Percent 3 5" xfId="5185"/>
    <cellStyle name="Percent 3 6" xfId="5186"/>
    <cellStyle name="Percent 3 7" xfId="5187"/>
    <cellStyle name="Percent 3_F-zero" xfId="5188"/>
    <cellStyle name="Percent 30" xfId="5189"/>
    <cellStyle name="Percent 30 2" xfId="5190"/>
    <cellStyle name="Percent 30_F-zero" xfId="5191"/>
    <cellStyle name="Percent 31" xfId="5192"/>
    <cellStyle name="Percent 31 2" xfId="5193"/>
    <cellStyle name="Percent 31_F-zero" xfId="5194"/>
    <cellStyle name="Percent 4" xfId="5195"/>
    <cellStyle name="Percent 4 2" xfId="5196"/>
    <cellStyle name="Percent 4 2 2" xfId="5197"/>
    <cellStyle name="Percent 4 2 2 2" xfId="5198"/>
    <cellStyle name="Percent 4 2 2_F-zero" xfId="5199"/>
    <cellStyle name="Percent 4 2 3" xfId="5200"/>
    <cellStyle name="Percent 4 2 3 2" xfId="5201"/>
    <cellStyle name="Percent 4 2 3_F-zero" xfId="5202"/>
    <cellStyle name="Percent 4 2 4" xfId="5203"/>
    <cellStyle name="Percent 4 2_F-zero" xfId="5204"/>
    <cellStyle name="Percent 4 3" xfId="5205"/>
    <cellStyle name="Percent 4 3 2" xfId="5206"/>
    <cellStyle name="Percent 4 3_F-zero" xfId="5207"/>
    <cellStyle name="Percent 4 4" xfId="5208"/>
    <cellStyle name="Percent 4 4 2" xfId="5209"/>
    <cellStyle name="Percent 4 4_F-zero" xfId="5210"/>
    <cellStyle name="Percent 4 5" xfId="5211"/>
    <cellStyle name="Percent 4 6" xfId="5212"/>
    <cellStyle name="Percent 4 7" xfId="5213"/>
    <cellStyle name="Percent 4_F-zero" xfId="5214"/>
    <cellStyle name="Percent 5" xfId="5215"/>
    <cellStyle name="Percent 5 2" xfId="5216"/>
    <cellStyle name="Percent 5 2 2" xfId="5217"/>
    <cellStyle name="Percent 5 2 2 2" xfId="5218"/>
    <cellStyle name="Percent 5 2 2_F-zero" xfId="5219"/>
    <cellStyle name="Percent 5 2 3" xfId="5220"/>
    <cellStyle name="Percent 5 2 3 2" xfId="5221"/>
    <cellStyle name="Percent 5 2 3_F-zero" xfId="5222"/>
    <cellStyle name="Percent 5 2 4" xfId="5223"/>
    <cellStyle name="Percent 5 2_F-zero" xfId="5224"/>
    <cellStyle name="Percent 5 3" xfId="5225"/>
    <cellStyle name="Percent 5 3 2" xfId="5226"/>
    <cellStyle name="Percent 5 3_F-zero" xfId="5227"/>
    <cellStyle name="Percent 5 4" xfId="5228"/>
    <cellStyle name="Percent 5 4 2" xfId="5229"/>
    <cellStyle name="Percent 5 4_F-zero" xfId="5230"/>
    <cellStyle name="Percent 5 5" xfId="5231"/>
    <cellStyle name="Percent 5 6" xfId="5232"/>
    <cellStyle name="Percent 5 7" xfId="5233"/>
    <cellStyle name="Percent 5_F-zero" xfId="5234"/>
    <cellStyle name="Percent 6" xfId="5235"/>
    <cellStyle name="Percent 6 2" xfId="5236"/>
    <cellStyle name="Percent 6 2 2" xfId="5237"/>
    <cellStyle name="Percent 6 2_F-zero" xfId="5238"/>
    <cellStyle name="Percent 6 3" xfId="5239"/>
    <cellStyle name="Percent 6 3 2" xfId="5240"/>
    <cellStyle name="Percent 6 3_F-zero" xfId="5241"/>
    <cellStyle name="Percent 6 4" xfId="5242"/>
    <cellStyle name="Percent 6_F-zero" xfId="5243"/>
    <cellStyle name="Percent 7" xfId="5244"/>
    <cellStyle name="Percent 7 2" xfId="5245"/>
    <cellStyle name="Percent 7 2 2" xfId="5246"/>
    <cellStyle name="Percent 7 2_F-zero" xfId="5247"/>
    <cellStyle name="Percent 7 3" xfId="5248"/>
    <cellStyle name="Percent 7 3 2" xfId="5249"/>
    <cellStyle name="Percent 7 3_F-zero" xfId="5250"/>
    <cellStyle name="Percent 7 4" xfId="5251"/>
    <cellStyle name="Percent 7_F-zero" xfId="5252"/>
    <cellStyle name="Percent 8" xfId="5253"/>
    <cellStyle name="Percent 8 2" xfId="5254"/>
    <cellStyle name="Percent 8 2 2" xfId="5255"/>
    <cellStyle name="Percent 8 2_F-zero" xfId="5256"/>
    <cellStyle name="Percent 8 3" xfId="5257"/>
    <cellStyle name="Percent 8 3 2" xfId="5258"/>
    <cellStyle name="Percent 8 3_F-zero" xfId="5259"/>
    <cellStyle name="Percent 8 4" xfId="5260"/>
    <cellStyle name="Percent 8_F-zero" xfId="5261"/>
    <cellStyle name="Percent 9" xfId="5262"/>
    <cellStyle name="Percent 9 2" xfId="5263"/>
    <cellStyle name="Percent 9 2 2" xfId="5264"/>
    <cellStyle name="Percent 9 2_F-zero" xfId="5265"/>
    <cellStyle name="Percent 9 3" xfId="5266"/>
    <cellStyle name="Percent 9_F-zero" xfId="5267"/>
    <cellStyle name="Percent(0)" xfId="5268"/>
    <cellStyle name="Percent(0) 2" xfId="5269"/>
    <cellStyle name="Percent(0)_F-zero" xfId="5270"/>
    <cellStyle name="plus/less" xfId="126"/>
    <cellStyle name="plus/less 2" xfId="5272"/>
    <cellStyle name="plus/less 3" xfId="5271"/>
    <cellStyle name="plus/less_F-zero" xfId="5273"/>
    <cellStyle name="RowRef" xfId="127"/>
    <cellStyle name="RowRef 2" xfId="5275"/>
    <cellStyle name="RowRef 3" xfId="5274"/>
    <cellStyle name="RowRef_F-zero" xfId="5276"/>
    <cellStyle name="Rt border" xfId="61"/>
    <cellStyle name="sh0 -SideHeading" xfId="5277"/>
    <cellStyle name="sh0 -SideHeading 2" xfId="5278"/>
    <cellStyle name="sh0 -SideHeading_F-zero" xfId="5279"/>
    <cellStyle name="sh1 -SideHeading" xfId="5280"/>
    <cellStyle name="sh1 -SideHeading 2" xfId="5281"/>
    <cellStyle name="sh1 -SideHeading_F-zero" xfId="5282"/>
    <cellStyle name="sh2 -SideHeading" xfId="5283"/>
    <cellStyle name="sh2 -SideHeading 2" xfId="5284"/>
    <cellStyle name="sh2 -SideHeading_F-zero" xfId="5285"/>
    <cellStyle name="sh3 -SideHeading" xfId="5286"/>
    <cellStyle name="sh3 -SideHeading 2" xfId="5287"/>
    <cellStyle name="sh3 -SideHeading_F-zero" xfId="5288"/>
    <cellStyle name="Short Date" xfId="5289"/>
    <cellStyle name="Short Date 2" xfId="5290"/>
    <cellStyle name="Short Date_F-zero" xfId="5291"/>
    <cellStyle name="st0 -SideText" xfId="5292"/>
    <cellStyle name="st0 -SideText 2" xfId="5293"/>
    <cellStyle name="st0 -SideText_F-zero" xfId="5294"/>
    <cellStyle name="st0b-SideTextB" xfId="5295"/>
    <cellStyle name="st0b-SideTextB 2" xfId="5296"/>
    <cellStyle name="st0b-SideTextB_F-zero" xfId="5297"/>
    <cellStyle name="st1 -SideText" xfId="5298"/>
    <cellStyle name="st1 -SideText 2" xfId="5299"/>
    <cellStyle name="st1 -SideText_F-zero" xfId="5300"/>
    <cellStyle name="st1b-SideTextB" xfId="5301"/>
    <cellStyle name="st1b-SideTextB 2" xfId="5302"/>
    <cellStyle name="st1b-SideTextB_F-zero" xfId="5303"/>
    <cellStyle name="st1-SideText" xfId="5304"/>
    <cellStyle name="st1-SideText 2" xfId="5305"/>
    <cellStyle name="st1-SideText_F-zero" xfId="5306"/>
    <cellStyle name="st2 -SideText" xfId="5307"/>
    <cellStyle name="st2 -SideText 2" xfId="5308"/>
    <cellStyle name="st2 -SideText 2 2" xfId="5309"/>
    <cellStyle name="st2 -SideText 2_F-zero" xfId="5310"/>
    <cellStyle name="st2 -SideText 3" xfId="5311"/>
    <cellStyle name="st2 -SideText_FinRepsConsol" xfId="5312"/>
    <cellStyle name="st3 -SideText" xfId="5313"/>
    <cellStyle name="st3 -SideText 2" xfId="5314"/>
    <cellStyle name="st3 -SideText 2 2" xfId="5315"/>
    <cellStyle name="st3 -SideText 2_F-zero" xfId="5316"/>
    <cellStyle name="st3 -SideText 3" xfId="5317"/>
    <cellStyle name="st3 -SideText_FinRepsConsol" xfId="5318"/>
    <cellStyle name="st3b-SideTextB" xfId="5319"/>
    <cellStyle name="st3b-SideTextB 2" xfId="5320"/>
    <cellStyle name="st3b-SideTextB_F-zero" xfId="5321"/>
    <cellStyle name="st4 -SideText" xfId="5322"/>
    <cellStyle name="st4 -SideText 2" xfId="5323"/>
    <cellStyle name="st4 -SideText_F-zero" xfId="5324"/>
    <cellStyle name="Style 1" xfId="5325"/>
    <cellStyle name="Style 1 2" xfId="5326"/>
    <cellStyle name="Style 1 2 2" xfId="5327"/>
    <cellStyle name="Style 1 2_F-zero" xfId="5328"/>
    <cellStyle name="Style 1 3" xfId="5329"/>
    <cellStyle name="Style 1_F-zero" xfId="5330"/>
    <cellStyle name="Sum" xfId="62"/>
    <cellStyle name="Sum 2" xfId="5331"/>
    <cellStyle name="Sum 2 2" xfId="5332"/>
    <cellStyle name="Sum 2_F-zero" xfId="5333"/>
    <cellStyle name="Sum 3" xfId="5334"/>
    <cellStyle name="Sum 4" xfId="5335"/>
    <cellStyle name="Sum 5" xfId="5336"/>
    <cellStyle name="Sum_F-zero" xfId="5337"/>
    <cellStyle name="Table2Heading" xfId="5338"/>
    <cellStyle name="Table2Heading 2" xfId="5339"/>
    <cellStyle name="Table2Heading 3" xfId="5732"/>
    <cellStyle name="Table2Heading 4" xfId="5777"/>
    <cellStyle name="Table2Heading_F-zero" xfId="5340"/>
    <cellStyle name="TableHeading" xfId="5341"/>
    <cellStyle name="TableHeading 2" xfId="5342"/>
    <cellStyle name="TableHeading 3" xfId="5734"/>
    <cellStyle name="TableHeading 4" xfId="5778"/>
    <cellStyle name="TableHeading_F-zero" xfId="5343"/>
    <cellStyle name="TableNumber" xfId="5344"/>
    <cellStyle name="TableNumber 2" xfId="5345"/>
    <cellStyle name="TableNumber 3" xfId="5737"/>
    <cellStyle name="TableNumber 4" xfId="5780"/>
    <cellStyle name="TableNumber_F-zero" xfId="5346"/>
    <cellStyle name="TableText" xfId="5347"/>
    <cellStyle name="TableText 2" xfId="5348"/>
    <cellStyle name="TableText 3" xfId="5739"/>
    <cellStyle name="TableText 4" xfId="5781"/>
    <cellStyle name="TableText_F-zero" xfId="5349"/>
    <cellStyle name="tdMMYc-TopDateC" xfId="5350"/>
    <cellStyle name="tdMMYc-TopDateC 2" xfId="5351"/>
    <cellStyle name="tdMMYc-TopDateC_F-zero" xfId="5352"/>
    <cellStyle name="Text" xfId="63"/>
    <cellStyle name="Text 2" xfId="144"/>
    <cellStyle name="Text 2 2" xfId="5354"/>
    <cellStyle name="Text 2 3" xfId="5353"/>
    <cellStyle name="Text 2_F-zero" xfId="5355"/>
    <cellStyle name="Text 3" xfId="5356"/>
    <cellStyle name="Text 4" xfId="5357"/>
    <cellStyle name="Text 4 2" xfId="5741"/>
    <cellStyle name="Text 4 3" xfId="5782"/>
    <cellStyle name="Text 5" xfId="5358"/>
    <cellStyle name="Text 5 2" xfId="5742"/>
    <cellStyle name="Text 5 3" xfId="5783"/>
    <cellStyle name="Text 6" xfId="4142"/>
    <cellStyle name="Text 7" xfId="5731"/>
    <cellStyle name="Text 8" xfId="5776"/>
    <cellStyle name="Text rjustify" xfId="64"/>
    <cellStyle name="Text rjustify 2" xfId="145"/>
    <cellStyle name="Text rjustify 2 2" xfId="5359"/>
    <cellStyle name="Text rjustify 3" xfId="5360"/>
    <cellStyle name="Text rjustify 3 2" xfId="5744"/>
    <cellStyle name="Text rjustify 3 3" xfId="5785"/>
    <cellStyle name="Text rjustify 4" xfId="169"/>
    <cellStyle name="Text rjustify 5" xfId="5730"/>
    <cellStyle name="Text rjustify_F-zero" xfId="5361"/>
    <cellStyle name="Text_F-zero" xfId="5362"/>
    <cellStyle name="Time" xfId="65"/>
    <cellStyle name="Time 2" xfId="146"/>
    <cellStyle name="Time 3" xfId="4108"/>
    <cellStyle name="Time 4" xfId="5729"/>
    <cellStyle name="Title 2" xfId="66"/>
    <cellStyle name="Top rows" xfId="67"/>
    <cellStyle name="Total 2" xfId="128"/>
    <cellStyle name="Total 2 2" xfId="5364"/>
    <cellStyle name="ttn -TopTextNoWrap" xfId="5365"/>
    <cellStyle name="ttn -TopTextNoWrap 2" xfId="5366"/>
    <cellStyle name="ttn -TopTextNoWrap 2 2" xfId="5367"/>
    <cellStyle name="ttn -TopTextNoWrap 2_F-zero" xfId="5368"/>
    <cellStyle name="ttn -TopTextNoWrap 3" xfId="5369"/>
    <cellStyle name="ttn -TopTextNoWrap_F-zero" xfId="5370"/>
    <cellStyle name="ttnl -TopTextNoWrapL" xfId="5371"/>
    <cellStyle name="ttnl -TopTextNoWrapL 2" xfId="5372"/>
    <cellStyle name="ttnl -TopTextNoWrapL_F-zero" xfId="5373"/>
    <cellStyle name="ttw -TopTextWrap" xfId="5374"/>
    <cellStyle name="ttw -TopTextWrap 2" xfId="5375"/>
    <cellStyle name="ttw -TopTextWrap_F-zero" xfId="5376"/>
    <cellStyle name="Warning Text 2" xfId="129"/>
    <cellStyle name="Year" xfId="68"/>
    <cellStyle name="Year 2" xfId="69"/>
    <cellStyle name="Year 2 2" xfId="5377"/>
    <cellStyle name="Year 3" xfId="147"/>
    <cellStyle name="Year 4" xfId="168"/>
    <cellStyle name="Year 5" xfId="5727"/>
    <cellStyle name="Year0" xfId="130"/>
    <cellStyle name="Year0 2" xfId="5379"/>
    <cellStyle name="Year0 3" xfId="5378"/>
    <cellStyle name="Year0_F-zero" xfId="5380"/>
  </cellStyles>
  <dxfs count="11">
    <dxf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border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ont>
        <color theme="7" tint="-0.499984740745262"/>
      </font>
      <fill>
        <patternFill>
          <bgColor theme="7" tint="0.59996337778862885"/>
        </patternFill>
      </fill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ont>
        <b/>
        <i val="0"/>
      </font>
    </dxf>
    <dxf>
      <font>
        <b/>
        <i val="0"/>
        <color rgb="FF7030A0"/>
      </font>
      <fill>
        <patternFill>
          <bgColor theme="7" tint="0.79998168889431442"/>
        </patternFill>
      </fill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ill>
        <patternFill patternType="none">
          <bgColor auto="1"/>
        </patternFill>
      </fill>
      <border diagonalUp="0" diagonalDown="0">
        <left/>
        <right/>
        <top style="thin">
          <color theme="7" tint="0.59996337778862885"/>
        </top>
        <bottom style="thin">
          <color theme="7" tint="0.59996337778862885"/>
        </bottom>
        <vertical/>
        <horizontal style="thin">
          <color theme="7" tint="0.59996337778862885"/>
        </horizontal>
      </border>
    </dxf>
    <dxf>
      <font>
        <b/>
        <i val="0"/>
      </font>
    </dxf>
    <dxf>
      <font>
        <b/>
        <i val="0"/>
        <color rgb="FF7030A0"/>
      </font>
      <fill>
        <patternFill>
          <bgColor theme="7" tint="0.79998168889431442"/>
        </patternFill>
      </fill>
    </dxf>
  </dxfs>
  <tableStyles count="3" defaultTableStyle="TableStyleMedium2" defaultPivotStyle="PivotStyleLight16">
    <tableStyle name="PivotTable Style 1" table="0" count="4">
      <tableStyleElement type="headerRow" dxfId="10"/>
      <tableStyleElement type="totalRow" dxfId="9"/>
      <tableStyleElement type="firstRowStripe" dxfId="8"/>
      <tableStyleElement type="secondRowStripe" dxfId="7"/>
    </tableStyle>
    <tableStyle name="Table Style 1" pivot="0" count="4">
      <tableStyleElement type="headerRow" dxfId="6"/>
      <tableStyleElement type="totalRow" dxfId="5"/>
      <tableStyleElement type="firstRowStripe" dxfId="4"/>
      <tableStyleElement type="secondRowStripe" dxfId="3"/>
    </tableStyle>
    <tableStyle name="Powerco1" pivot="0" count="3">
      <tableStyleElement type="headerRow" dxfId="2"/>
      <tableStyleElement type="firstRowStripe" dxfId="1"/>
      <tableStyleElement type="secondRowStripe" dxfId="0"/>
    </tableStyle>
  </tableStyles>
  <colors>
    <mruColors>
      <color rgb="FF70AD49"/>
      <color rgb="FFFFD400"/>
      <color rgb="FF7030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Retirement</a:t>
            </a:r>
            <a:r>
              <a:rPr lang="en-NZ" baseline="0"/>
              <a:t> rate by asset type</a:t>
            </a:r>
            <a:endParaRPr lang="en-NZ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Retirement!$B$8</c:f>
              <c:strCache>
                <c:ptCount val="1"/>
                <c:pt idx="0">
                  <c:v>Poles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Retirement!$C$10:$W$10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Retirement!$C$7:$W$7</c:f>
              <c:numCache>
                <c:formatCode>0</c:formatCode>
                <c:ptCount val="21"/>
                <c:pt idx="0">
                  <c:v>22511.143587999257</c:v>
                </c:pt>
                <c:pt idx="1">
                  <c:v>22347.648170895754</c:v>
                </c:pt>
                <c:pt idx="2">
                  <c:v>22168.817394512564</c:v>
                </c:pt>
                <c:pt idx="3">
                  <c:v>22078.661681225669</c:v>
                </c:pt>
                <c:pt idx="4">
                  <c:v>22141.598069031941</c:v>
                </c:pt>
                <c:pt idx="5">
                  <c:v>21761.283069240097</c:v>
                </c:pt>
                <c:pt idx="6">
                  <c:v>21516.000948941484</c:v>
                </c:pt>
                <c:pt idx="7">
                  <c:v>21254.060101809195</c:v>
                </c:pt>
                <c:pt idx="8">
                  <c:v>21253.901926550749</c:v>
                </c:pt>
                <c:pt idx="9">
                  <c:v>20981.15819278673</c:v>
                </c:pt>
                <c:pt idx="10">
                  <c:v>20900.29029043909</c:v>
                </c:pt>
                <c:pt idx="11">
                  <c:v>20881.404887336426</c:v>
                </c:pt>
                <c:pt idx="12">
                  <c:v>20100.748627927409</c:v>
                </c:pt>
                <c:pt idx="13">
                  <c:v>19563.957811995959</c:v>
                </c:pt>
                <c:pt idx="14">
                  <c:v>18994.572355045126</c:v>
                </c:pt>
                <c:pt idx="15">
                  <c:v>18299.402511117103</c:v>
                </c:pt>
                <c:pt idx="16">
                  <c:v>17688.135993495307</c:v>
                </c:pt>
                <c:pt idx="17">
                  <c:v>17116.437097057267</c:v>
                </c:pt>
                <c:pt idx="18">
                  <c:v>16789.409661724265</c:v>
                </c:pt>
                <c:pt idx="19">
                  <c:v>16610.291668802005</c:v>
                </c:pt>
                <c:pt idx="20">
                  <c:v>16141.240529456909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5DB-49B4-BF9A-3FE514697616}"/>
            </c:ext>
          </c:extLst>
        </c:ser>
        <c:ser>
          <c:idx val="0"/>
          <c:order val="1"/>
          <c:tx>
            <c:strRef>
              <c:f>Retirement!$B$32</c:f>
              <c:strCache>
                <c:ptCount val="1"/>
                <c:pt idx="0">
                  <c:v>Xarms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Retirement!$C$10:$W$10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Retirement!$C$31:$W$31</c:f>
              <c:numCache>
                <c:formatCode>0</c:formatCode>
                <c:ptCount val="21"/>
                <c:pt idx="0">
                  <c:v>46656.795648083644</c:v>
                </c:pt>
                <c:pt idx="1">
                  <c:v>47715.265018400074</c:v>
                </c:pt>
                <c:pt idx="2">
                  <c:v>49146.075155105667</c:v>
                </c:pt>
                <c:pt idx="3">
                  <c:v>50383.638325975713</c:v>
                </c:pt>
                <c:pt idx="4">
                  <c:v>50657.510096705861</c:v>
                </c:pt>
                <c:pt idx="5">
                  <c:v>50088.591359371363</c:v>
                </c:pt>
                <c:pt idx="6">
                  <c:v>49447.649711838654</c:v>
                </c:pt>
                <c:pt idx="7">
                  <c:v>48886.50987998092</c:v>
                </c:pt>
                <c:pt idx="8">
                  <c:v>51896.834343273382</c:v>
                </c:pt>
                <c:pt idx="9">
                  <c:v>52829.090333432367</c:v>
                </c:pt>
                <c:pt idx="10">
                  <c:v>53932.473254231052</c:v>
                </c:pt>
                <c:pt idx="11">
                  <c:v>54212.126809313224</c:v>
                </c:pt>
                <c:pt idx="12">
                  <c:v>54248.767807103381</c:v>
                </c:pt>
                <c:pt idx="13">
                  <c:v>53729.20497382879</c:v>
                </c:pt>
                <c:pt idx="14">
                  <c:v>52830.201524762379</c:v>
                </c:pt>
                <c:pt idx="15">
                  <c:v>51481.576778378396</c:v>
                </c:pt>
                <c:pt idx="16">
                  <c:v>50484.476419249811</c:v>
                </c:pt>
                <c:pt idx="17">
                  <c:v>50231.985334518889</c:v>
                </c:pt>
                <c:pt idx="18">
                  <c:v>49965.940902827992</c:v>
                </c:pt>
                <c:pt idx="19">
                  <c:v>49815.777803766374</c:v>
                </c:pt>
                <c:pt idx="20">
                  <c:v>49513.557842630165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5DB-49B4-BF9A-3FE514697616}"/>
            </c:ext>
          </c:extLst>
        </c:ser>
        <c:ser>
          <c:idx val="2"/>
          <c:order val="2"/>
          <c:tx>
            <c:strRef>
              <c:f>Retirement!$B$55</c:f>
              <c:strCache>
                <c:ptCount val="1"/>
                <c:pt idx="0">
                  <c:v>Distribution Transformers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Retirement!$C$10:$W$10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Retirement!$C$54:$W$54</c:f>
              <c:numCache>
                <c:formatCode>0</c:formatCode>
                <c:ptCount val="21"/>
                <c:pt idx="0">
                  <c:v>4879.4036114415285</c:v>
                </c:pt>
                <c:pt idx="1">
                  <c:v>4640.3229882573114</c:v>
                </c:pt>
                <c:pt idx="2">
                  <c:v>4490.8432877134173</c:v>
                </c:pt>
                <c:pt idx="3">
                  <c:v>4371.559185764444</c:v>
                </c:pt>
                <c:pt idx="4">
                  <c:v>4223.529535346468</c:v>
                </c:pt>
                <c:pt idx="5">
                  <c:v>4096.5199162199724</c:v>
                </c:pt>
                <c:pt idx="6">
                  <c:v>3881.2371286647999</c:v>
                </c:pt>
                <c:pt idx="7">
                  <c:v>3642.7487695365826</c:v>
                </c:pt>
                <c:pt idx="8">
                  <c:v>3584.4775877894535</c:v>
                </c:pt>
                <c:pt idx="9">
                  <c:v>3579.2645046268453</c:v>
                </c:pt>
                <c:pt idx="10">
                  <c:v>3618.6095625887892</c:v>
                </c:pt>
                <c:pt idx="11">
                  <c:v>3648.8154188286103</c:v>
                </c:pt>
                <c:pt idx="12">
                  <c:v>3701.168965229574</c:v>
                </c:pt>
                <c:pt idx="13">
                  <c:v>3745.1973365779427</c:v>
                </c:pt>
                <c:pt idx="14">
                  <c:v>3791.4433935902207</c:v>
                </c:pt>
                <c:pt idx="15">
                  <c:v>3827.1201081231015</c:v>
                </c:pt>
                <c:pt idx="16">
                  <c:v>3881.5331862306521</c:v>
                </c:pt>
                <c:pt idx="17">
                  <c:v>3957.865793499192</c:v>
                </c:pt>
                <c:pt idx="18">
                  <c:v>4000.3464409967714</c:v>
                </c:pt>
                <c:pt idx="19">
                  <c:v>4059.791501920362</c:v>
                </c:pt>
                <c:pt idx="20">
                  <c:v>4118.3258127401177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5DB-49B4-BF9A-3FE514697616}"/>
            </c:ext>
          </c:extLst>
        </c:ser>
        <c:ser>
          <c:idx val="3"/>
          <c:order val="3"/>
          <c:tx>
            <c:v>Fuses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Retirement!$C$10:$W$10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Retirement!$C$77:$W$77</c:f>
              <c:numCache>
                <c:formatCode>0</c:formatCode>
                <c:ptCount val="21"/>
                <c:pt idx="0">
                  <c:v>6618.5063878671281</c:v>
                </c:pt>
                <c:pt idx="1">
                  <c:v>6639.4511838576873</c:v>
                </c:pt>
                <c:pt idx="2">
                  <c:v>6651.3147938242173</c:v>
                </c:pt>
                <c:pt idx="3">
                  <c:v>6672.903373182935</c:v>
                </c:pt>
                <c:pt idx="4">
                  <c:v>6671.1869490505096</c:v>
                </c:pt>
                <c:pt idx="5">
                  <c:v>6655.0276785702672</c:v>
                </c:pt>
                <c:pt idx="6">
                  <c:v>6537.6043400965482</c:v>
                </c:pt>
                <c:pt idx="7">
                  <c:v>6309.0894713021471</c:v>
                </c:pt>
                <c:pt idx="8">
                  <c:v>6203.4449910541452</c:v>
                </c:pt>
                <c:pt idx="9">
                  <c:v>6251.25194385945</c:v>
                </c:pt>
                <c:pt idx="10">
                  <c:v>6332.5981473551601</c:v>
                </c:pt>
                <c:pt idx="11">
                  <c:v>6415.2791166694396</c:v>
                </c:pt>
                <c:pt idx="12">
                  <c:v>6445.4076034436366</c:v>
                </c:pt>
                <c:pt idx="13">
                  <c:v>6495.641931290781</c:v>
                </c:pt>
                <c:pt idx="14">
                  <c:v>6517.8814413894552</c:v>
                </c:pt>
                <c:pt idx="15">
                  <c:v>6529.0048662520221</c:v>
                </c:pt>
                <c:pt idx="16">
                  <c:v>6550.1693016311856</c:v>
                </c:pt>
                <c:pt idx="17">
                  <c:v>6666.8828313395197</c:v>
                </c:pt>
                <c:pt idx="18">
                  <c:v>6784.3780438566937</c:v>
                </c:pt>
                <c:pt idx="19">
                  <c:v>6837.7463869347994</c:v>
                </c:pt>
                <c:pt idx="20">
                  <c:v>6898.3997191717262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46B-4350-A200-99706AA9B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764288"/>
        <c:axId val="98765824"/>
      </c:lineChart>
      <c:catAx>
        <c:axId val="9876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65824"/>
        <c:crosses val="autoZero"/>
        <c:auto val="1"/>
        <c:lblAlgn val="ctr"/>
        <c:lblOffset val="100"/>
        <c:noMultiLvlLbl val="0"/>
      </c:catAx>
      <c:valAx>
        <c:axId val="9876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Retirement</a:t>
                </a:r>
                <a:r>
                  <a:rPr lang="en-NZ" baseline="0"/>
                  <a:t> Rate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6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Faults'!$B$194:$K$194</c:f>
              <c:numCache>
                <c:formatCode>0</c:formatCode>
                <c:ptCount val="10"/>
                <c:pt idx="0">
                  <c:v>290</c:v>
                </c:pt>
                <c:pt idx="1">
                  <c:v>384</c:v>
                </c:pt>
                <c:pt idx="2">
                  <c:v>184</c:v>
                </c:pt>
                <c:pt idx="3">
                  <c:v>230</c:v>
                </c:pt>
                <c:pt idx="4">
                  <c:v>206</c:v>
                </c:pt>
                <c:pt idx="5">
                  <c:v>154</c:v>
                </c:pt>
                <c:pt idx="6">
                  <c:v>264</c:v>
                </c:pt>
                <c:pt idx="7">
                  <c:v>427</c:v>
                </c:pt>
                <c:pt idx="8">
                  <c:v>196</c:v>
                </c:pt>
                <c:pt idx="9">
                  <c:v>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7DC-4602-AEFF-34BC57ECA0AC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Information'!$B$194:$K$194</c:f>
              <c:numCache>
                <c:formatCode>0</c:formatCode>
                <c:ptCount val="10"/>
                <c:pt idx="0">
                  <c:v>290</c:v>
                </c:pt>
                <c:pt idx="1">
                  <c:v>384</c:v>
                </c:pt>
                <c:pt idx="2">
                  <c:v>184</c:v>
                </c:pt>
                <c:pt idx="3">
                  <c:v>230</c:v>
                </c:pt>
                <c:pt idx="4">
                  <c:v>206</c:v>
                </c:pt>
                <c:pt idx="5">
                  <c:v>154</c:v>
                </c:pt>
                <c:pt idx="6">
                  <c:v>264</c:v>
                </c:pt>
                <c:pt idx="7">
                  <c:v>427</c:v>
                </c:pt>
                <c:pt idx="8">
                  <c:v>196</c:v>
                </c:pt>
                <c:pt idx="9">
                  <c:v>458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7DC-4602-AEFF-34BC57ECA0AC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Faults'!$B$195:$V$195</c:f>
              <c:numCache>
                <c:formatCode>General</c:formatCode>
                <c:ptCount val="21"/>
                <c:pt idx="10" formatCode="0">
                  <c:v>279.29999999999995</c:v>
                </c:pt>
                <c:pt idx="11" formatCode="0">
                  <c:v>279.29999999999995</c:v>
                </c:pt>
                <c:pt idx="12" formatCode="0">
                  <c:v>279.29999999999995</c:v>
                </c:pt>
                <c:pt idx="13" formatCode="0">
                  <c:v>279.29999999999995</c:v>
                </c:pt>
                <c:pt idx="14" formatCode="0">
                  <c:v>279.29999999999995</c:v>
                </c:pt>
                <c:pt idx="15" formatCode="0">
                  <c:v>279.29999999999995</c:v>
                </c:pt>
                <c:pt idx="16" formatCode="0">
                  <c:v>279.29999999999995</c:v>
                </c:pt>
                <c:pt idx="17" formatCode="0">
                  <c:v>279.29999999999995</c:v>
                </c:pt>
                <c:pt idx="18" formatCode="0">
                  <c:v>279.29999999999995</c:v>
                </c:pt>
                <c:pt idx="19" formatCode="0">
                  <c:v>279.29999999999995</c:v>
                </c:pt>
                <c:pt idx="20" formatCode="0">
                  <c:v>279.29999999999995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7DC-4602-AEFF-34BC57ECA0AC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Faults'!$AL$195:$BF$195</c:f>
              <c:numCache>
                <c:formatCode>0</c:formatCode>
                <c:ptCount val="21"/>
                <c:pt idx="10">
                  <c:v>328</c:v>
                </c:pt>
                <c:pt idx="11">
                  <c:v>336.85454545454547</c:v>
                </c:pt>
                <c:pt idx="12">
                  <c:v>345.70909090909089</c:v>
                </c:pt>
                <c:pt idx="13">
                  <c:v>354.56363636363642</c:v>
                </c:pt>
                <c:pt idx="14">
                  <c:v>363.41818181818189</c:v>
                </c:pt>
                <c:pt idx="15">
                  <c:v>372.27272727272725</c:v>
                </c:pt>
                <c:pt idx="16">
                  <c:v>381.12727272727267</c:v>
                </c:pt>
                <c:pt idx="17">
                  <c:v>389.98181818181814</c:v>
                </c:pt>
                <c:pt idx="18">
                  <c:v>398.83636363636361</c:v>
                </c:pt>
                <c:pt idx="19">
                  <c:v>407.69090909090914</c:v>
                </c:pt>
                <c:pt idx="20">
                  <c:v>416.54545454545462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7DC-4602-AEFF-34BC57ECA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25280"/>
        <c:axId val="111826816"/>
      </c:lineChart>
      <c:catAx>
        <c:axId val="1118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26816"/>
        <c:crosses val="autoZero"/>
        <c:auto val="1"/>
        <c:lblAlgn val="ctr"/>
        <c:lblOffset val="100"/>
        <c:noMultiLvlLbl val="0"/>
      </c:catAx>
      <c:valAx>
        <c:axId val="11182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2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Faults'!$B$217:$K$217</c:f>
              <c:numCache>
                <c:formatCode>0</c:formatCode>
                <c:ptCount val="10"/>
                <c:pt idx="0">
                  <c:v>219</c:v>
                </c:pt>
                <c:pt idx="1">
                  <c:v>267</c:v>
                </c:pt>
                <c:pt idx="2">
                  <c:v>301</c:v>
                </c:pt>
                <c:pt idx="3">
                  <c:v>384</c:v>
                </c:pt>
                <c:pt idx="4">
                  <c:v>371</c:v>
                </c:pt>
                <c:pt idx="5">
                  <c:v>273</c:v>
                </c:pt>
                <c:pt idx="6">
                  <c:v>268</c:v>
                </c:pt>
                <c:pt idx="7">
                  <c:v>396</c:v>
                </c:pt>
                <c:pt idx="8">
                  <c:v>513</c:v>
                </c:pt>
                <c:pt idx="9">
                  <c:v>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5E9-4951-9C83-31A3EB84A903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Information'!$B$217:$K$217</c:f>
              <c:numCache>
                <c:formatCode>0</c:formatCode>
                <c:ptCount val="10"/>
                <c:pt idx="0">
                  <c:v>219</c:v>
                </c:pt>
                <c:pt idx="1">
                  <c:v>267</c:v>
                </c:pt>
                <c:pt idx="2">
                  <c:v>301</c:v>
                </c:pt>
                <c:pt idx="3">
                  <c:v>384</c:v>
                </c:pt>
                <c:pt idx="4">
                  <c:v>371</c:v>
                </c:pt>
                <c:pt idx="5">
                  <c:v>273</c:v>
                </c:pt>
                <c:pt idx="6">
                  <c:v>268</c:v>
                </c:pt>
                <c:pt idx="7">
                  <c:v>396</c:v>
                </c:pt>
                <c:pt idx="8">
                  <c:v>513</c:v>
                </c:pt>
                <c:pt idx="9">
                  <c:v>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5E9-4951-9C83-31A3EB84A903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Faults'!$B$218:$V$218</c:f>
              <c:numCache>
                <c:formatCode>General</c:formatCode>
                <c:ptCount val="21"/>
                <c:pt idx="10" formatCode="0">
                  <c:v>492.66666666666669</c:v>
                </c:pt>
                <c:pt idx="11" formatCode="0">
                  <c:v>513.50545454545454</c:v>
                </c:pt>
                <c:pt idx="12" formatCode="0">
                  <c:v>519.2421344343212</c:v>
                </c:pt>
                <c:pt idx="13" formatCode="0">
                  <c:v>541.08674726173433</c:v>
                </c:pt>
                <c:pt idx="14" formatCode="0">
                  <c:v>561.82387865002943</c:v>
                </c:pt>
                <c:pt idx="15" formatCode="0">
                  <c:v>580.44310030615713</c:v>
                </c:pt>
                <c:pt idx="16" formatCode="0">
                  <c:v>599.58476406754812</c:v>
                </c:pt>
                <c:pt idx="17" formatCode="0">
                  <c:v>618.15415701554195</c:v>
                </c:pt>
                <c:pt idx="18" formatCode="0">
                  <c:v>638.99294489432964</c:v>
                </c:pt>
                <c:pt idx="19" formatCode="0">
                  <c:v>659.83173277311766</c:v>
                </c:pt>
                <c:pt idx="20" formatCode="0">
                  <c:v>680.67052065190558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5E9-4951-9C83-31A3EB84A903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Faults'!$AL$218:$BF$218</c:f>
              <c:numCache>
                <c:formatCode>0</c:formatCode>
                <c:ptCount val="21"/>
                <c:pt idx="10">
                  <c:v>492.66666666666669</c:v>
                </c:pt>
                <c:pt idx="11">
                  <c:v>518.71515151515155</c:v>
                </c:pt>
                <c:pt idx="12">
                  <c:v>544.76363636363646</c:v>
                </c:pt>
                <c:pt idx="13">
                  <c:v>570.81212121212138</c:v>
                </c:pt>
                <c:pt idx="14">
                  <c:v>596.86060606060607</c:v>
                </c:pt>
                <c:pt idx="15">
                  <c:v>622.90909090909088</c:v>
                </c:pt>
                <c:pt idx="16">
                  <c:v>648.9575757575758</c:v>
                </c:pt>
                <c:pt idx="17">
                  <c:v>675.00606060606071</c:v>
                </c:pt>
                <c:pt idx="18">
                  <c:v>701.0545454545454</c:v>
                </c:pt>
                <c:pt idx="19">
                  <c:v>727.10303030303032</c:v>
                </c:pt>
                <c:pt idx="20">
                  <c:v>753.15151515151524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5E9-4951-9C83-31A3EB84A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68160"/>
        <c:axId val="117190656"/>
      </c:lineChart>
      <c:catAx>
        <c:axId val="11186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90656"/>
        <c:crosses val="autoZero"/>
        <c:auto val="1"/>
        <c:lblAlgn val="ctr"/>
        <c:lblOffset val="100"/>
        <c:noMultiLvlLbl val="0"/>
      </c:catAx>
      <c:valAx>
        <c:axId val="11719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6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Faults'!$B$240:$K$240</c:f>
              <c:numCache>
                <c:formatCode>0</c:formatCode>
                <c:ptCount val="10"/>
                <c:pt idx="0">
                  <c:v>321</c:v>
                </c:pt>
                <c:pt idx="1">
                  <c:v>336</c:v>
                </c:pt>
                <c:pt idx="2">
                  <c:v>296</c:v>
                </c:pt>
                <c:pt idx="3">
                  <c:v>264</c:v>
                </c:pt>
                <c:pt idx="4">
                  <c:v>291</c:v>
                </c:pt>
                <c:pt idx="5">
                  <c:v>296</c:v>
                </c:pt>
                <c:pt idx="6">
                  <c:v>240</c:v>
                </c:pt>
                <c:pt idx="7">
                  <c:v>282</c:v>
                </c:pt>
                <c:pt idx="8">
                  <c:v>351</c:v>
                </c:pt>
                <c:pt idx="9">
                  <c:v>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D64-43D7-891F-E843C8BB7237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Information'!$B$240:$K$240</c:f>
              <c:numCache>
                <c:formatCode>0</c:formatCode>
                <c:ptCount val="10"/>
                <c:pt idx="0">
                  <c:v>321</c:v>
                </c:pt>
                <c:pt idx="1">
                  <c:v>336</c:v>
                </c:pt>
                <c:pt idx="2">
                  <c:v>296</c:v>
                </c:pt>
                <c:pt idx="3">
                  <c:v>264</c:v>
                </c:pt>
                <c:pt idx="4">
                  <c:v>291</c:v>
                </c:pt>
                <c:pt idx="5">
                  <c:v>296</c:v>
                </c:pt>
                <c:pt idx="6">
                  <c:v>240</c:v>
                </c:pt>
                <c:pt idx="7">
                  <c:v>282</c:v>
                </c:pt>
                <c:pt idx="8">
                  <c:v>351</c:v>
                </c:pt>
                <c:pt idx="9">
                  <c:v>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D64-43D7-891F-E843C8BB7237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Faults'!$B$241:$V$241</c:f>
              <c:numCache>
                <c:formatCode>General</c:formatCode>
                <c:ptCount val="21"/>
                <c:pt idx="10" formatCode="0">
                  <c:v>307.49999999999994</c:v>
                </c:pt>
                <c:pt idx="11" formatCode="0">
                  <c:v>307.49999999999994</c:v>
                </c:pt>
                <c:pt idx="12" formatCode="0">
                  <c:v>307.49999999999994</c:v>
                </c:pt>
                <c:pt idx="13" formatCode="0">
                  <c:v>307.49999999999994</c:v>
                </c:pt>
                <c:pt idx="14" formatCode="0">
                  <c:v>307.49999999999994</c:v>
                </c:pt>
                <c:pt idx="15" formatCode="0">
                  <c:v>307.49999999999994</c:v>
                </c:pt>
                <c:pt idx="16" formatCode="0">
                  <c:v>307.49999999999994</c:v>
                </c:pt>
                <c:pt idx="17" formatCode="0">
                  <c:v>307.49999999999994</c:v>
                </c:pt>
                <c:pt idx="18" formatCode="0">
                  <c:v>307.49999999999994</c:v>
                </c:pt>
                <c:pt idx="19" formatCode="0">
                  <c:v>307.49999999999994</c:v>
                </c:pt>
                <c:pt idx="20" formatCode="0">
                  <c:v>307.49999999999994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D64-43D7-891F-E843C8BB7237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Faults'!$AL$241:$BF$241</c:f>
              <c:numCache>
                <c:formatCode>0</c:formatCode>
                <c:ptCount val="21"/>
                <c:pt idx="10">
                  <c:v>329.53333333333336</c:v>
                </c:pt>
                <c:pt idx="11">
                  <c:v>333.53939393939402</c:v>
                </c:pt>
                <c:pt idx="12">
                  <c:v>337.54545454545456</c:v>
                </c:pt>
                <c:pt idx="13">
                  <c:v>341.55151515151516</c:v>
                </c:pt>
                <c:pt idx="14">
                  <c:v>345.55757575757576</c:v>
                </c:pt>
                <c:pt idx="15">
                  <c:v>349.56363636363642</c:v>
                </c:pt>
                <c:pt idx="16">
                  <c:v>353.56969696969696</c:v>
                </c:pt>
                <c:pt idx="17">
                  <c:v>357.57575757575756</c:v>
                </c:pt>
                <c:pt idx="18">
                  <c:v>361.58181818181822</c:v>
                </c:pt>
                <c:pt idx="19">
                  <c:v>365.58787878787876</c:v>
                </c:pt>
                <c:pt idx="20">
                  <c:v>369.59393939393942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D64-43D7-891F-E843C8BB7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36096"/>
        <c:axId val="117237632"/>
      </c:lineChart>
      <c:catAx>
        <c:axId val="11723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37632"/>
        <c:crosses val="autoZero"/>
        <c:auto val="1"/>
        <c:lblAlgn val="ctr"/>
        <c:lblOffset val="100"/>
        <c:noMultiLvlLbl val="0"/>
      </c:catAx>
      <c:valAx>
        <c:axId val="11723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23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Faults'!$B$263:$K$263</c:f>
              <c:numCache>
                <c:formatCode>0</c:formatCode>
                <c:ptCount val="10"/>
                <c:pt idx="0">
                  <c:v>1829</c:v>
                </c:pt>
                <c:pt idx="1">
                  <c:v>1959</c:v>
                </c:pt>
                <c:pt idx="2">
                  <c:v>1815</c:v>
                </c:pt>
                <c:pt idx="3">
                  <c:v>2197</c:v>
                </c:pt>
                <c:pt idx="4">
                  <c:v>2335</c:v>
                </c:pt>
                <c:pt idx="5">
                  <c:v>1881</c:v>
                </c:pt>
                <c:pt idx="6">
                  <c:v>2239</c:v>
                </c:pt>
                <c:pt idx="7">
                  <c:v>2755</c:v>
                </c:pt>
                <c:pt idx="8">
                  <c:v>2827</c:v>
                </c:pt>
                <c:pt idx="9">
                  <c:v>3496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AC-4519-8496-CB70C53B9AAE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Information'!$B$263:$K$263</c:f>
              <c:numCache>
                <c:formatCode>0</c:formatCode>
                <c:ptCount val="10"/>
                <c:pt idx="0">
                  <c:v>1829</c:v>
                </c:pt>
                <c:pt idx="1">
                  <c:v>1959</c:v>
                </c:pt>
                <c:pt idx="2">
                  <c:v>1815</c:v>
                </c:pt>
                <c:pt idx="3">
                  <c:v>2197</c:v>
                </c:pt>
                <c:pt idx="4">
                  <c:v>2335</c:v>
                </c:pt>
                <c:pt idx="5">
                  <c:v>1881</c:v>
                </c:pt>
                <c:pt idx="6">
                  <c:v>2239</c:v>
                </c:pt>
                <c:pt idx="7">
                  <c:v>2755</c:v>
                </c:pt>
                <c:pt idx="8">
                  <c:v>2827</c:v>
                </c:pt>
                <c:pt idx="9">
                  <c:v>3496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AC-4519-8496-CB70C53B9AA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Faults'!$B$264:$V$264</c:f>
              <c:numCache>
                <c:formatCode>General</c:formatCode>
                <c:ptCount val="21"/>
                <c:pt idx="10" formatCode="0">
                  <c:v>2822.266517996331</c:v>
                </c:pt>
                <c:pt idx="11" formatCode="0">
                  <c:v>2853.0598222183221</c:v>
                </c:pt>
                <c:pt idx="12" formatCode="0">
                  <c:v>2811.9690078731369</c:v>
                </c:pt>
                <c:pt idx="13" formatCode="0">
                  <c:v>2782.8300037013728</c:v>
                </c:pt>
                <c:pt idx="14" formatCode="0">
                  <c:v>2775.5739697584568</c:v>
                </c:pt>
                <c:pt idx="15" formatCode="0">
                  <c:v>2760.5518983434786</c:v>
                </c:pt>
                <c:pt idx="16" formatCode="0">
                  <c:v>2749.9969825778749</c:v>
                </c:pt>
                <c:pt idx="17" formatCode="0">
                  <c:v>2771.2083177858813</c:v>
                </c:pt>
                <c:pt idx="18" formatCode="0">
                  <c:v>2799.6291090442596</c:v>
                </c:pt>
                <c:pt idx="19" formatCode="0">
                  <c:v>2824.3742499293558</c:v>
                </c:pt>
                <c:pt idx="20" formatCode="0">
                  <c:v>2851.3411635989301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AC-4519-8496-CB70C53B9AA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Faults'!$AL$264:$BF$264</c:f>
              <c:numCache>
                <c:formatCode>0</c:formatCode>
                <c:ptCount val="21"/>
                <c:pt idx="10">
                  <c:v>3181.6666666666665</c:v>
                </c:pt>
                <c:pt idx="11">
                  <c:v>3335.9151515151516</c:v>
                </c:pt>
                <c:pt idx="12">
                  <c:v>3490.1636363636358</c:v>
                </c:pt>
                <c:pt idx="13">
                  <c:v>3644.4121212121208</c:v>
                </c:pt>
                <c:pt idx="14">
                  <c:v>3798.6606060606064</c:v>
                </c:pt>
                <c:pt idx="15">
                  <c:v>3952.909090909091</c:v>
                </c:pt>
                <c:pt idx="16">
                  <c:v>4107.1575757575756</c:v>
                </c:pt>
                <c:pt idx="17">
                  <c:v>4261.4060606060602</c:v>
                </c:pt>
                <c:pt idx="18">
                  <c:v>4415.6545454545467</c:v>
                </c:pt>
                <c:pt idx="19">
                  <c:v>4569.9030303030313</c:v>
                </c:pt>
                <c:pt idx="20">
                  <c:v>4724.1515151515159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AC-4519-8496-CB70C53B9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07648"/>
        <c:axId val="117309440"/>
      </c:lineChart>
      <c:catAx>
        <c:axId val="11730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09440"/>
        <c:crosses val="autoZero"/>
        <c:auto val="1"/>
        <c:lblAlgn val="ctr"/>
        <c:lblOffset val="100"/>
        <c:noMultiLvlLbl val="0"/>
      </c:catAx>
      <c:valAx>
        <c:axId val="117309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0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Duration'!$B$33:$K$33</c:f>
              <c:numCache>
                <c:formatCode>0</c:formatCode>
                <c:ptCount val="10"/>
                <c:pt idx="0">
                  <c:v>83.565433118399284</c:v>
                </c:pt>
                <c:pt idx="1">
                  <c:v>85.914541565192195</c:v>
                </c:pt>
                <c:pt idx="2">
                  <c:v>78.978216544728198</c:v>
                </c:pt>
                <c:pt idx="3">
                  <c:v>109.19590466554061</c:v>
                </c:pt>
                <c:pt idx="4">
                  <c:v>105.96281962751526</c:v>
                </c:pt>
                <c:pt idx="5">
                  <c:v>78.601179426787482</c:v>
                </c:pt>
                <c:pt idx="6">
                  <c:v>88.078526120465554</c:v>
                </c:pt>
                <c:pt idx="7">
                  <c:v>105.12633753439346</c:v>
                </c:pt>
                <c:pt idx="8">
                  <c:v>95.174292203949477</c:v>
                </c:pt>
                <c:pt idx="9">
                  <c:v>90.427144117672896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A93-4413-87C8-DAD27EECED80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Information'!$N$33:$W$33</c:f>
              <c:numCache>
                <c:formatCode>0</c:formatCode>
                <c:ptCount val="10"/>
                <c:pt idx="0">
                  <c:v>83.565433118399284</c:v>
                </c:pt>
                <c:pt idx="1">
                  <c:v>85.914541565192195</c:v>
                </c:pt>
                <c:pt idx="2">
                  <c:v>78.978216544728198</c:v>
                </c:pt>
                <c:pt idx="3">
                  <c:v>109.19590466554061</c:v>
                </c:pt>
                <c:pt idx="4">
                  <c:v>97.811833502321775</c:v>
                </c:pt>
                <c:pt idx="5">
                  <c:v>78.601179426787482</c:v>
                </c:pt>
                <c:pt idx="6">
                  <c:v>88.078526120465554</c:v>
                </c:pt>
                <c:pt idx="7">
                  <c:v>105.12633753439346</c:v>
                </c:pt>
                <c:pt idx="8">
                  <c:v>95.174292203949477</c:v>
                </c:pt>
                <c:pt idx="9">
                  <c:v>90.427144117672896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A93-4413-87C8-DAD27EECED80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Duration'!$B$34:$V$34</c:f>
              <c:numCache>
                <c:formatCode>General</c:formatCode>
                <c:ptCount val="21"/>
                <c:pt idx="10" formatCode="0">
                  <c:v>95.256531291794644</c:v>
                </c:pt>
                <c:pt idx="11" formatCode="0">
                  <c:v>95.468351253858074</c:v>
                </c:pt>
                <c:pt idx="12" formatCode="0">
                  <c:v>95.680171215921504</c:v>
                </c:pt>
                <c:pt idx="13" formatCode="0">
                  <c:v>95.89199117798492</c:v>
                </c:pt>
                <c:pt idx="14" formatCode="0">
                  <c:v>96.10381114004835</c:v>
                </c:pt>
                <c:pt idx="15" formatCode="0">
                  <c:v>96.315631102111794</c:v>
                </c:pt>
                <c:pt idx="16" formatCode="0">
                  <c:v>96.421541083143509</c:v>
                </c:pt>
                <c:pt idx="17" formatCode="0">
                  <c:v>96.590997052794265</c:v>
                </c:pt>
                <c:pt idx="18" formatCode="0">
                  <c:v>96.718089030032303</c:v>
                </c:pt>
                <c:pt idx="19" formatCode="0">
                  <c:v>96.718089030032303</c:v>
                </c:pt>
                <c:pt idx="20" formatCode="0">
                  <c:v>96.718089030032303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93-4413-87C8-DAD27EECED80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Duration'!$AL$34:$BF$34</c:f>
              <c:numCache>
                <c:formatCode>0</c:formatCode>
                <c:ptCount val="21"/>
                <c:pt idx="10">
                  <c:v>97.112389836689417</c:v>
                </c:pt>
                <c:pt idx="11">
                  <c:v>98.171489647006581</c:v>
                </c:pt>
                <c:pt idx="12">
                  <c:v>99.230589457323731</c:v>
                </c:pt>
                <c:pt idx="13">
                  <c:v>100.28968926764091</c:v>
                </c:pt>
                <c:pt idx="14">
                  <c:v>101.34878907795806</c:v>
                </c:pt>
                <c:pt idx="15">
                  <c:v>102.40788888827521</c:v>
                </c:pt>
                <c:pt idx="16">
                  <c:v>103.46698869859235</c:v>
                </c:pt>
                <c:pt idx="17">
                  <c:v>104.52608850890951</c:v>
                </c:pt>
                <c:pt idx="18">
                  <c:v>105.58518831922666</c:v>
                </c:pt>
                <c:pt idx="19">
                  <c:v>106.64428812954382</c:v>
                </c:pt>
                <c:pt idx="20">
                  <c:v>107.70338793986096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A93-4413-87C8-DAD27EECE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74816"/>
        <c:axId val="117476352"/>
      </c:lineChart>
      <c:catAx>
        <c:axId val="11747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76352"/>
        <c:crosses val="autoZero"/>
        <c:auto val="1"/>
        <c:lblAlgn val="ctr"/>
        <c:lblOffset val="100"/>
        <c:noMultiLvlLbl val="0"/>
      </c:catAx>
      <c:valAx>
        <c:axId val="11747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4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 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4.8249280500198832E-2"/>
                  <c:y val="-0.14894465478377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Duration'!$B$10:$K$10</c:f>
              <c:numCache>
                <c:formatCode>0</c:formatCode>
                <c:ptCount val="10"/>
                <c:pt idx="0">
                  <c:v>145.73044834623511</c:v>
                </c:pt>
                <c:pt idx="1">
                  <c:v>119.01851163857788</c:v>
                </c:pt>
                <c:pt idx="2">
                  <c:v>164.98573103069216</c:v>
                </c:pt>
                <c:pt idx="3">
                  <c:v>300.04812251038766</c:v>
                </c:pt>
                <c:pt idx="4">
                  <c:v>148.90901578235764</c:v>
                </c:pt>
                <c:pt idx="5">
                  <c:v>171.77251800603597</c:v>
                </c:pt>
                <c:pt idx="6">
                  <c:v>300.99241578240162</c:v>
                </c:pt>
                <c:pt idx="7">
                  <c:v>252.36489824998716</c:v>
                </c:pt>
                <c:pt idx="8">
                  <c:v>135.07200738384793</c:v>
                </c:pt>
                <c:pt idx="9">
                  <c:v>359.93175728537346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A4-434B-BE3A-3FE4D8B1AF1B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Information'!$N$10:$W$10</c:f>
              <c:numCache>
                <c:formatCode>0</c:formatCode>
                <c:ptCount val="10"/>
                <c:pt idx="0">
                  <c:v>89.680275905375453</c:v>
                </c:pt>
                <c:pt idx="1">
                  <c:v>109.86324151253342</c:v>
                </c:pt>
                <c:pt idx="2">
                  <c:v>126.91210079284012</c:v>
                </c:pt>
                <c:pt idx="3">
                  <c:v>253.88687289340493</c:v>
                </c:pt>
                <c:pt idx="4">
                  <c:v>103.09085708009374</c:v>
                </c:pt>
                <c:pt idx="5">
                  <c:v>118.91943554264029</c:v>
                </c:pt>
                <c:pt idx="6">
                  <c:v>254.68589027741675</c:v>
                </c:pt>
                <c:pt idx="7">
                  <c:v>213.53952928845067</c:v>
                </c:pt>
                <c:pt idx="8">
                  <c:v>114.29169855556363</c:v>
                </c:pt>
                <c:pt idx="9">
                  <c:v>249.18352427448932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A4-434B-BE3A-3FE4D8B1AF1B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Duration'!$B$11:$V$11</c:f>
              <c:numCache>
                <c:formatCode>General</c:formatCode>
                <c:ptCount val="21"/>
                <c:pt idx="10" formatCode="0">
                  <c:v>213.0066095024537</c:v>
                </c:pt>
                <c:pt idx="11" formatCode="0">
                  <c:v>215.33132611786687</c:v>
                </c:pt>
                <c:pt idx="12" formatCode="0">
                  <c:v>217.65604273328003</c:v>
                </c:pt>
                <c:pt idx="13" formatCode="0">
                  <c:v>219.9807593486932</c:v>
                </c:pt>
                <c:pt idx="14" formatCode="0">
                  <c:v>222.30547596410636</c:v>
                </c:pt>
                <c:pt idx="15" formatCode="0">
                  <c:v>224.63019257951959</c:v>
                </c:pt>
                <c:pt idx="16" formatCode="0">
                  <c:v>225.79255088722616</c:v>
                </c:pt>
                <c:pt idx="17" formatCode="0">
                  <c:v>227.65232417955667</c:v>
                </c:pt>
                <c:pt idx="18" formatCode="0">
                  <c:v>229.04715414880457</c:v>
                </c:pt>
                <c:pt idx="19" formatCode="0">
                  <c:v>229.04715414880457</c:v>
                </c:pt>
                <c:pt idx="20" formatCode="0">
                  <c:v>229.04715414880457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A4-434B-BE3A-3FE4D8B1AF1B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Duration'!$AL$11:$BF$11</c:f>
              <c:numCache>
                <c:formatCode>0</c:formatCode>
                <c:ptCount val="21"/>
                <c:pt idx="10">
                  <c:v>227.33504953614317</c:v>
                </c:pt>
                <c:pt idx="11">
                  <c:v>238.95863261320909</c:v>
                </c:pt>
                <c:pt idx="12">
                  <c:v>250.58221569027495</c:v>
                </c:pt>
                <c:pt idx="13">
                  <c:v>262.20579876734081</c:v>
                </c:pt>
                <c:pt idx="14">
                  <c:v>273.82938184440673</c:v>
                </c:pt>
                <c:pt idx="15">
                  <c:v>285.45296492147259</c:v>
                </c:pt>
                <c:pt idx="16">
                  <c:v>297.0765479985385</c:v>
                </c:pt>
                <c:pt idx="17">
                  <c:v>308.70013107560442</c:v>
                </c:pt>
                <c:pt idx="18">
                  <c:v>320.32371415267028</c:v>
                </c:pt>
                <c:pt idx="19">
                  <c:v>331.94729722973619</c:v>
                </c:pt>
                <c:pt idx="20">
                  <c:v>343.57088030680211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A4-434B-BE3A-3FE4D8B1A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2352"/>
        <c:axId val="117990528"/>
      </c:lineChart>
      <c:catAx>
        <c:axId val="11797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90528"/>
        <c:crosses val="autoZero"/>
        <c:auto val="1"/>
        <c:lblAlgn val="ctr"/>
        <c:lblOffset val="100"/>
        <c:noMultiLvlLbl val="0"/>
      </c:catAx>
      <c:valAx>
        <c:axId val="117990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7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Duration'!$B$56:$K$56</c:f>
              <c:numCache>
                <c:formatCode>0</c:formatCode>
                <c:ptCount val="10"/>
                <c:pt idx="0">
                  <c:v>95.116704280951055</c:v>
                </c:pt>
                <c:pt idx="1">
                  <c:v>115.9301260052856</c:v>
                </c:pt>
                <c:pt idx="2">
                  <c:v>131.58835663276778</c:v>
                </c:pt>
                <c:pt idx="3">
                  <c:v>155.86203222593744</c:v>
                </c:pt>
                <c:pt idx="4">
                  <c:v>182.06038299990098</c:v>
                </c:pt>
                <c:pt idx="5">
                  <c:v>142.27673019468133</c:v>
                </c:pt>
                <c:pt idx="6">
                  <c:v>168.71294094522321</c:v>
                </c:pt>
                <c:pt idx="7">
                  <c:v>182.13994104972414</c:v>
                </c:pt>
                <c:pt idx="8">
                  <c:v>127.34459673434237</c:v>
                </c:pt>
                <c:pt idx="9">
                  <c:v>117.31599537512548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07-4D3F-B36C-6A7DD17095B6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Information'!$N$56:$W$56</c:f>
              <c:numCache>
                <c:formatCode>0</c:formatCode>
                <c:ptCount val="10"/>
                <c:pt idx="0">
                  <c:v>95.116704280951055</c:v>
                </c:pt>
                <c:pt idx="1">
                  <c:v>115.9301260052856</c:v>
                </c:pt>
                <c:pt idx="2">
                  <c:v>131.58835663276778</c:v>
                </c:pt>
                <c:pt idx="3">
                  <c:v>155.86203222593744</c:v>
                </c:pt>
                <c:pt idx="4">
                  <c:v>182.06038299990098</c:v>
                </c:pt>
                <c:pt idx="5">
                  <c:v>142.27673019468133</c:v>
                </c:pt>
                <c:pt idx="6">
                  <c:v>168.71294094522321</c:v>
                </c:pt>
                <c:pt idx="7">
                  <c:v>168.1291763535915</c:v>
                </c:pt>
                <c:pt idx="8">
                  <c:v>127.34459673434237</c:v>
                </c:pt>
                <c:pt idx="9">
                  <c:v>117.31599537512548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07-4D3F-B36C-6A7DD17095B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Duration'!$B$57:$V$57</c:f>
              <c:numCache>
                <c:formatCode>General</c:formatCode>
                <c:ptCount val="21"/>
                <c:pt idx="10" formatCode="0">
                  <c:v>154.84484684225635</c:v>
                </c:pt>
                <c:pt idx="11" formatCode="0">
                  <c:v>155.40383846275057</c:v>
                </c:pt>
                <c:pt idx="12" formatCode="0">
                  <c:v>155.96283008324474</c:v>
                </c:pt>
                <c:pt idx="13" formatCode="0">
                  <c:v>156.52182170373899</c:v>
                </c:pt>
                <c:pt idx="14" formatCode="0">
                  <c:v>157.08081332423316</c:v>
                </c:pt>
                <c:pt idx="15" formatCode="0">
                  <c:v>157.63980494472739</c:v>
                </c:pt>
                <c:pt idx="16" formatCode="0">
                  <c:v>157.91930075497447</c:v>
                </c:pt>
                <c:pt idx="17" formatCode="0">
                  <c:v>158.36649405136984</c:v>
                </c:pt>
                <c:pt idx="18" formatCode="0">
                  <c:v>158.70188902366638</c:v>
                </c:pt>
                <c:pt idx="19" formatCode="0">
                  <c:v>158.70188902366638</c:v>
                </c:pt>
                <c:pt idx="20" formatCode="0">
                  <c:v>158.70188902366638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07-4D3F-B36C-6A7DD17095B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Duration'!$AL$57:$BF$57</c:f>
              <c:numCache>
                <c:formatCode>0</c:formatCode>
                <c:ptCount val="21"/>
                <c:pt idx="10">
                  <c:v>155.80597373837145</c:v>
                </c:pt>
                <c:pt idx="11">
                  <c:v>158.60093184084249</c:v>
                </c:pt>
                <c:pt idx="12">
                  <c:v>161.39588994331356</c:v>
                </c:pt>
                <c:pt idx="13">
                  <c:v>164.19084804578463</c:v>
                </c:pt>
                <c:pt idx="14">
                  <c:v>166.9858061482557</c:v>
                </c:pt>
                <c:pt idx="15">
                  <c:v>169.78076425072672</c:v>
                </c:pt>
                <c:pt idx="16">
                  <c:v>172.57572235319779</c:v>
                </c:pt>
                <c:pt idx="17">
                  <c:v>175.3706804556688</c:v>
                </c:pt>
                <c:pt idx="18">
                  <c:v>178.16563855813988</c:v>
                </c:pt>
                <c:pt idx="19">
                  <c:v>180.96059666061095</c:v>
                </c:pt>
                <c:pt idx="20">
                  <c:v>183.75555476308199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207-4D3F-B36C-6A7DD1709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584"/>
        <c:axId val="118021120"/>
      </c:lineChart>
      <c:catAx>
        <c:axId val="11801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21120"/>
        <c:crosses val="autoZero"/>
        <c:auto val="1"/>
        <c:lblAlgn val="ctr"/>
        <c:lblOffset val="100"/>
        <c:noMultiLvlLbl val="0"/>
      </c:catAx>
      <c:valAx>
        <c:axId val="11802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1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Duration'!$B$79:$K$79</c:f>
              <c:numCache>
                <c:formatCode>0</c:formatCode>
                <c:ptCount val="10"/>
                <c:pt idx="0">
                  <c:v>94.193001867746347</c:v>
                </c:pt>
                <c:pt idx="1">
                  <c:v>266.24296607171698</c:v>
                </c:pt>
                <c:pt idx="2">
                  <c:v>114.42268034853196</c:v>
                </c:pt>
                <c:pt idx="3">
                  <c:v>154.95325580465138</c:v>
                </c:pt>
                <c:pt idx="4">
                  <c:v>168.58143251765298</c:v>
                </c:pt>
                <c:pt idx="5">
                  <c:v>139.29093794835219</c:v>
                </c:pt>
                <c:pt idx="6">
                  <c:v>93.579464660807943</c:v>
                </c:pt>
                <c:pt idx="7">
                  <c:v>497.70793209073992</c:v>
                </c:pt>
                <c:pt idx="8">
                  <c:v>277.1069373056871</c:v>
                </c:pt>
                <c:pt idx="9">
                  <c:v>161.90576136055776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2CB-4C2F-8DB7-188D9F9D4F81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Information'!$N$79:$W$79</c:f>
              <c:numCache>
                <c:formatCode>0</c:formatCode>
                <c:ptCount val="10"/>
                <c:pt idx="0">
                  <c:v>72.456155282881809</c:v>
                </c:pt>
                <c:pt idx="1">
                  <c:v>225.28250975299127</c:v>
                </c:pt>
                <c:pt idx="2">
                  <c:v>96.819191064142416</c:v>
                </c:pt>
                <c:pt idx="3">
                  <c:v>154.95325580465138</c:v>
                </c:pt>
                <c:pt idx="4">
                  <c:v>168.58143251765298</c:v>
                </c:pt>
                <c:pt idx="5">
                  <c:v>139.29093794835219</c:v>
                </c:pt>
                <c:pt idx="6">
                  <c:v>86.381044302284252</c:v>
                </c:pt>
                <c:pt idx="7">
                  <c:v>459.42270654529841</c:v>
                </c:pt>
                <c:pt idx="8">
                  <c:v>277.1069373056871</c:v>
                </c:pt>
                <c:pt idx="9">
                  <c:v>161.90576136055776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2CB-4C2F-8DB7-188D9F9D4F81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Duration'!$B$80:$V$80</c:f>
              <c:numCache>
                <c:formatCode>General</c:formatCode>
                <c:ptCount val="21"/>
                <c:pt idx="10" formatCode="0">
                  <c:v>196.63819740017971</c:v>
                </c:pt>
                <c:pt idx="11" formatCode="0">
                  <c:v>199.96647363763103</c:v>
                </c:pt>
                <c:pt idx="12" formatCode="0">
                  <c:v>203.29474987508235</c:v>
                </c:pt>
                <c:pt idx="13" formatCode="0">
                  <c:v>206.62302611253367</c:v>
                </c:pt>
                <c:pt idx="14" formatCode="0">
                  <c:v>209.95130234998501</c:v>
                </c:pt>
                <c:pt idx="15" formatCode="0">
                  <c:v>213.27957858743633</c:v>
                </c:pt>
                <c:pt idx="16" formatCode="0">
                  <c:v>214.94371670616198</c:v>
                </c:pt>
                <c:pt idx="17" formatCode="0">
                  <c:v>217.60633769612301</c:v>
                </c:pt>
                <c:pt idx="18" formatCode="0">
                  <c:v>219.60330343859383</c:v>
                </c:pt>
                <c:pt idx="19" formatCode="0">
                  <c:v>219.60330343859383</c:v>
                </c:pt>
                <c:pt idx="20" formatCode="0">
                  <c:v>219.60330343859383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CB-4C2F-8DB7-188D9F9D4F81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Duration'!$AL$80:$BF$80</c:f>
              <c:numCache>
                <c:formatCode>0</c:formatCode>
                <c:ptCount val="21"/>
                <c:pt idx="10">
                  <c:v>275.74758971836098</c:v>
                </c:pt>
                <c:pt idx="11">
                  <c:v>292.38897090561755</c:v>
                </c:pt>
                <c:pt idx="12">
                  <c:v>309.03035209287412</c:v>
                </c:pt>
                <c:pt idx="13">
                  <c:v>325.67173328013064</c:v>
                </c:pt>
                <c:pt idx="14">
                  <c:v>342.31311446738732</c:v>
                </c:pt>
                <c:pt idx="15">
                  <c:v>358.95449565464372</c:v>
                </c:pt>
                <c:pt idx="16">
                  <c:v>375.59587684190035</c:v>
                </c:pt>
                <c:pt idx="17">
                  <c:v>392.23725802915692</c:v>
                </c:pt>
                <c:pt idx="18">
                  <c:v>408.87863921641349</c:v>
                </c:pt>
                <c:pt idx="19">
                  <c:v>425.52002040367006</c:v>
                </c:pt>
                <c:pt idx="20">
                  <c:v>442.16140159092657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2CB-4C2F-8DB7-188D9F9D4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87040"/>
        <c:axId val="118097024"/>
      </c:lineChart>
      <c:catAx>
        <c:axId val="11808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97024"/>
        <c:crosses val="autoZero"/>
        <c:auto val="1"/>
        <c:lblAlgn val="ctr"/>
        <c:lblOffset val="100"/>
        <c:noMultiLvlLbl val="0"/>
      </c:catAx>
      <c:valAx>
        <c:axId val="11809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08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Duration'!$B$102:$K$102</c:f>
              <c:numCache>
                <c:formatCode>0</c:formatCode>
                <c:ptCount val="10"/>
                <c:pt idx="0">
                  <c:v>62.385898884976889</c:v>
                </c:pt>
                <c:pt idx="1">
                  <c:v>36.911704522065577</c:v>
                </c:pt>
                <c:pt idx="2">
                  <c:v>55.033963051664237</c:v>
                </c:pt>
                <c:pt idx="3">
                  <c:v>63.595535445703497</c:v>
                </c:pt>
                <c:pt idx="4">
                  <c:v>56.951801670607658</c:v>
                </c:pt>
                <c:pt idx="5">
                  <c:v>60.148172534575643</c:v>
                </c:pt>
                <c:pt idx="6">
                  <c:v>115.06128557649315</c:v>
                </c:pt>
                <c:pt idx="7">
                  <c:v>188.3028747044944</c:v>
                </c:pt>
                <c:pt idx="8">
                  <c:v>130.16902584639271</c:v>
                </c:pt>
                <c:pt idx="9">
                  <c:v>105.13145181357292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963-4F8A-A2F6-71517DA4C4BC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Information'!$N$102:$W$102</c:f>
              <c:numCache>
                <c:formatCode>0</c:formatCode>
                <c:ptCount val="10"/>
                <c:pt idx="0">
                  <c:v>57.586983586132519</c:v>
                </c:pt>
                <c:pt idx="1">
                  <c:v>34.07234263575284</c:v>
                </c:pt>
                <c:pt idx="2">
                  <c:v>55.033963051664237</c:v>
                </c:pt>
                <c:pt idx="3">
                  <c:v>63.595535445703497</c:v>
                </c:pt>
                <c:pt idx="4">
                  <c:v>56.951801670607658</c:v>
                </c:pt>
                <c:pt idx="5">
                  <c:v>55.521390031915978</c:v>
                </c:pt>
                <c:pt idx="6">
                  <c:v>106.21041745522444</c:v>
                </c:pt>
                <c:pt idx="7">
                  <c:v>188.3028747044944</c:v>
                </c:pt>
                <c:pt idx="8">
                  <c:v>130.16902584639271</c:v>
                </c:pt>
                <c:pt idx="9">
                  <c:v>105.13145181357292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963-4F8A-A2F6-71517DA4C4BC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Duration'!$B$103:$V$103</c:f>
              <c:numCache>
                <c:formatCode>General</c:formatCode>
                <c:ptCount val="21"/>
                <c:pt idx="10" formatCode="0">
                  <c:v>88.332089183925419</c:v>
                </c:pt>
                <c:pt idx="11" formatCode="0">
                  <c:v>90.627041655653258</c:v>
                </c:pt>
                <c:pt idx="12" formatCode="0">
                  <c:v>92.921994127381069</c:v>
                </c:pt>
                <c:pt idx="13" formatCode="0">
                  <c:v>95.216946599108894</c:v>
                </c:pt>
                <c:pt idx="14" formatCode="0">
                  <c:v>97.511899070836762</c:v>
                </c:pt>
                <c:pt idx="15" formatCode="0">
                  <c:v>99.806851542564587</c:v>
                </c:pt>
                <c:pt idx="16" formatCode="0">
                  <c:v>100.95432777842849</c:v>
                </c:pt>
                <c:pt idx="17" formatCode="0">
                  <c:v>102.79028975581076</c:v>
                </c:pt>
                <c:pt idx="18" formatCode="0">
                  <c:v>104.16726123884747</c:v>
                </c:pt>
                <c:pt idx="19" formatCode="0">
                  <c:v>104.16726123884747</c:v>
                </c:pt>
                <c:pt idx="20" formatCode="0">
                  <c:v>104.16726123884747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963-4F8A-A2F6-71517DA4C4BC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Duration'!$AL$103:$BF$103</c:f>
              <c:numCache>
                <c:formatCode>0</c:formatCode>
                <c:ptCount val="21"/>
                <c:pt idx="10">
                  <c:v>148.36877159666162</c:v>
                </c:pt>
                <c:pt idx="11">
                  <c:v>159.84353395530081</c:v>
                </c:pt>
                <c:pt idx="12">
                  <c:v>171.31829631393995</c:v>
                </c:pt>
                <c:pt idx="13">
                  <c:v>182.79305867257915</c:v>
                </c:pt>
                <c:pt idx="14">
                  <c:v>194.26782103121832</c:v>
                </c:pt>
                <c:pt idx="15">
                  <c:v>205.74258338985754</c:v>
                </c:pt>
                <c:pt idx="16">
                  <c:v>217.21734574849671</c:v>
                </c:pt>
                <c:pt idx="17">
                  <c:v>228.69210810713594</c:v>
                </c:pt>
                <c:pt idx="18">
                  <c:v>240.16687046577511</c:v>
                </c:pt>
                <c:pt idx="19">
                  <c:v>251.64163282441424</c:v>
                </c:pt>
                <c:pt idx="20">
                  <c:v>263.11639518305344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963-4F8A-A2F6-71517DA4C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30560"/>
        <c:axId val="118132096"/>
      </c:lineChart>
      <c:catAx>
        <c:axId val="1181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132096"/>
        <c:crosses val="autoZero"/>
        <c:auto val="1"/>
        <c:lblAlgn val="ctr"/>
        <c:lblOffset val="100"/>
        <c:noMultiLvlLbl val="0"/>
      </c:catAx>
      <c:valAx>
        <c:axId val="1181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1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Duration'!$B$125:$K$125</c:f>
              <c:numCache>
                <c:formatCode>0</c:formatCode>
                <c:ptCount val="10"/>
                <c:pt idx="0">
                  <c:v>114.5187822568796</c:v>
                </c:pt>
                <c:pt idx="1">
                  <c:v>70.626200206738105</c:v>
                </c:pt>
                <c:pt idx="2">
                  <c:v>161.63628123027698</c:v>
                </c:pt>
                <c:pt idx="3">
                  <c:v>94.762588580561854</c:v>
                </c:pt>
                <c:pt idx="4">
                  <c:v>62.103185529371117</c:v>
                </c:pt>
                <c:pt idx="5">
                  <c:v>53.272351372189163</c:v>
                </c:pt>
                <c:pt idx="6">
                  <c:v>94.497967463172827</c:v>
                </c:pt>
                <c:pt idx="7">
                  <c:v>65.173255567392289</c:v>
                </c:pt>
                <c:pt idx="8">
                  <c:v>105.23661010042555</c:v>
                </c:pt>
                <c:pt idx="9">
                  <c:v>118.3854719339277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51-44F3-81EA-257C36D73842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Information'!$N$125:$W$125</c:f>
              <c:numCache>
                <c:formatCode>0</c:formatCode>
                <c:ptCount val="10"/>
                <c:pt idx="0">
                  <c:v>88.091370966830468</c:v>
                </c:pt>
                <c:pt idx="1">
                  <c:v>54.327846312875458</c:v>
                </c:pt>
                <c:pt idx="2">
                  <c:v>124.3356009463669</c:v>
                </c:pt>
                <c:pt idx="3">
                  <c:v>72.894298908124497</c:v>
                </c:pt>
                <c:pt idx="4">
                  <c:v>42.994513058795391</c:v>
                </c:pt>
                <c:pt idx="5">
                  <c:v>40.978731824760899</c:v>
                </c:pt>
                <c:pt idx="6">
                  <c:v>79.959818622684693</c:v>
                </c:pt>
                <c:pt idx="7">
                  <c:v>30.079964108027209</c:v>
                </c:pt>
                <c:pt idx="8">
                  <c:v>89.046362392667774</c:v>
                </c:pt>
                <c:pt idx="9">
                  <c:v>81.959172877334566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51-44F3-81EA-257C36D73842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Duration'!$B$126:$V$126</c:f>
              <c:numCache>
                <c:formatCode>General</c:formatCode>
                <c:ptCount val="21"/>
                <c:pt idx="10" formatCode="0">
                  <c:v>87.629512880438526</c:v>
                </c:pt>
                <c:pt idx="11" formatCode="0">
                  <c:v>87.309200666464022</c:v>
                </c:pt>
                <c:pt idx="12" formatCode="0">
                  <c:v>86.988888452489519</c:v>
                </c:pt>
                <c:pt idx="13" formatCode="0">
                  <c:v>86.668576238515001</c:v>
                </c:pt>
                <c:pt idx="14" formatCode="0">
                  <c:v>86.348264024540498</c:v>
                </c:pt>
                <c:pt idx="15" formatCode="0">
                  <c:v>86.027951810566009</c:v>
                </c:pt>
                <c:pt idx="16" formatCode="0">
                  <c:v>85.86779570357875</c:v>
                </c:pt>
                <c:pt idx="17" formatCode="0">
                  <c:v>85.61154593239911</c:v>
                </c:pt>
                <c:pt idx="18" formatCode="0">
                  <c:v>85.41935860401442</c:v>
                </c:pt>
                <c:pt idx="19" formatCode="0">
                  <c:v>85.41935860401442</c:v>
                </c:pt>
                <c:pt idx="20" formatCode="0">
                  <c:v>85.41935860401442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51-44F3-81EA-257C36D73842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Duration'!$AL$126:$BF$126</c:f>
              <c:numCache>
                <c:formatCode>0</c:formatCode>
                <c:ptCount val="21"/>
                <c:pt idx="10">
                  <c:v>61.658182117547796</c:v>
                </c:pt>
                <c:pt idx="11">
                  <c:v>60.056621047675279</c:v>
                </c:pt>
                <c:pt idx="12">
                  <c:v>58.455059977802726</c:v>
                </c:pt>
                <c:pt idx="13">
                  <c:v>56.853498907930195</c:v>
                </c:pt>
                <c:pt idx="14">
                  <c:v>55.251937838057643</c:v>
                </c:pt>
                <c:pt idx="15">
                  <c:v>53.65037676818509</c:v>
                </c:pt>
                <c:pt idx="16">
                  <c:v>52.048815698312559</c:v>
                </c:pt>
                <c:pt idx="17">
                  <c:v>50.447254628440007</c:v>
                </c:pt>
                <c:pt idx="18">
                  <c:v>48.845693558567483</c:v>
                </c:pt>
                <c:pt idx="19">
                  <c:v>47.24413248869493</c:v>
                </c:pt>
                <c:pt idx="20">
                  <c:v>45.642571418822385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51-44F3-81EA-257C36D73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51520"/>
        <c:axId val="118253056"/>
      </c:lineChart>
      <c:catAx>
        <c:axId val="11825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53056"/>
        <c:crosses val="autoZero"/>
        <c:auto val="1"/>
        <c:lblAlgn val="ctr"/>
        <c:lblOffset val="100"/>
        <c:noMultiLvlLbl val="0"/>
      </c:catAx>
      <c:valAx>
        <c:axId val="11825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25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Faults'!$B$33:$K$33</c:f>
              <c:numCache>
                <c:formatCode>0</c:formatCode>
                <c:ptCount val="10"/>
                <c:pt idx="0">
                  <c:v>408</c:v>
                </c:pt>
                <c:pt idx="1">
                  <c:v>366</c:v>
                </c:pt>
                <c:pt idx="2">
                  <c:v>357</c:v>
                </c:pt>
                <c:pt idx="3">
                  <c:v>424</c:v>
                </c:pt>
                <c:pt idx="4">
                  <c:v>507</c:v>
                </c:pt>
                <c:pt idx="5">
                  <c:v>423</c:v>
                </c:pt>
                <c:pt idx="6">
                  <c:v>461</c:v>
                </c:pt>
                <c:pt idx="7">
                  <c:v>377</c:v>
                </c:pt>
                <c:pt idx="8">
                  <c:v>378</c:v>
                </c:pt>
                <c:pt idx="9">
                  <c:v>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A61-4677-A899-1D86A8F55779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Information'!$B$33:$K$33</c:f>
              <c:numCache>
                <c:formatCode>0</c:formatCode>
                <c:ptCount val="10"/>
                <c:pt idx="0">
                  <c:v>408</c:v>
                </c:pt>
                <c:pt idx="1">
                  <c:v>366</c:v>
                </c:pt>
                <c:pt idx="2">
                  <c:v>357</c:v>
                </c:pt>
                <c:pt idx="3">
                  <c:v>424</c:v>
                </c:pt>
                <c:pt idx="4">
                  <c:v>507</c:v>
                </c:pt>
                <c:pt idx="5">
                  <c:v>423</c:v>
                </c:pt>
                <c:pt idx="6">
                  <c:v>461</c:v>
                </c:pt>
                <c:pt idx="7">
                  <c:v>377</c:v>
                </c:pt>
                <c:pt idx="8">
                  <c:v>378</c:v>
                </c:pt>
                <c:pt idx="9">
                  <c:v>464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A61-4677-A899-1D86A8F55779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Faults'!$B$34:$V$34</c:f>
              <c:numCache>
                <c:formatCode>General</c:formatCode>
                <c:ptCount val="21"/>
                <c:pt idx="10" formatCode="0">
                  <c:v>421.2453255311874</c:v>
                </c:pt>
                <c:pt idx="11" formatCode="0">
                  <c:v>422.37553525564726</c:v>
                </c:pt>
                <c:pt idx="12" formatCode="0">
                  <c:v>421.66666460221882</c:v>
                </c:pt>
                <c:pt idx="13" formatCode="0">
                  <c:v>417.67092069993913</c:v>
                </c:pt>
                <c:pt idx="14" formatCode="0">
                  <c:v>410.88521425131819</c:v>
                </c:pt>
                <c:pt idx="15" formatCode="0">
                  <c:v>400.5109731445657</c:v>
                </c:pt>
                <c:pt idx="16" formatCode="0">
                  <c:v>392.80692893909878</c:v>
                </c:pt>
                <c:pt idx="17" formatCode="0">
                  <c:v>392.03286256129604</c:v>
                </c:pt>
                <c:pt idx="18" formatCode="0">
                  <c:v>390.29770610634455</c:v>
                </c:pt>
                <c:pt idx="19" formatCode="0">
                  <c:v>389.26147204346842</c:v>
                </c:pt>
                <c:pt idx="20" formatCode="0">
                  <c:v>387.24579959206329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A61-4677-A899-1D86A8F55779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Faults'!$AL$34:$BF$34</c:f>
              <c:numCache>
                <c:formatCode>0</c:formatCode>
                <c:ptCount val="21"/>
                <c:pt idx="10">
                  <c:v>440.33333333333331</c:v>
                </c:pt>
                <c:pt idx="11">
                  <c:v>444.66666666666674</c:v>
                </c:pt>
                <c:pt idx="12">
                  <c:v>449.00000000000006</c:v>
                </c:pt>
                <c:pt idx="13">
                  <c:v>453.33333333333337</c:v>
                </c:pt>
                <c:pt idx="14">
                  <c:v>457.66666666666674</c:v>
                </c:pt>
                <c:pt idx="15">
                  <c:v>462.00000000000006</c:v>
                </c:pt>
                <c:pt idx="16">
                  <c:v>466.33333333333326</c:v>
                </c:pt>
                <c:pt idx="17">
                  <c:v>470.66666666666663</c:v>
                </c:pt>
                <c:pt idx="18">
                  <c:v>474.99999999999994</c:v>
                </c:pt>
                <c:pt idx="19">
                  <c:v>479.33333333333331</c:v>
                </c:pt>
                <c:pt idx="20">
                  <c:v>483.66666666666663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A61-4677-A899-1D86A8F55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2208"/>
        <c:axId val="110143744"/>
      </c:lineChart>
      <c:catAx>
        <c:axId val="11014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43744"/>
        <c:crosses val="autoZero"/>
        <c:auto val="1"/>
        <c:lblAlgn val="ctr"/>
        <c:lblOffset val="100"/>
        <c:noMultiLvlLbl val="0"/>
      </c:catAx>
      <c:valAx>
        <c:axId val="11014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42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Duration'!$B$148:$K$148</c:f>
              <c:numCache>
                <c:formatCode>0</c:formatCode>
                <c:ptCount val="10"/>
                <c:pt idx="0">
                  <c:v>85.1161873965859</c:v>
                </c:pt>
                <c:pt idx="1">
                  <c:v>128.59413406496762</c:v>
                </c:pt>
                <c:pt idx="2">
                  <c:v>66.969903956754749</c:v>
                </c:pt>
                <c:pt idx="3">
                  <c:v>70.755574866073303</c:v>
                </c:pt>
                <c:pt idx="4">
                  <c:v>120.64451356947092</c:v>
                </c:pt>
                <c:pt idx="5">
                  <c:v>86.743706475403471</c:v>
                </c:pt>
                <c:pt idx="6">
                  <c:v>94.494280477455845</c:v>
                </c:pt>
                <c:pt idx="7">
                  <c:v>209.64357366148289</c:v>
                </c:pt>
                <c:pt idx="8">
                  <c:v>71.553606039437767</c:v>
                </c:pt>
                <c:pt idx="9">
                  <c:v>56.163320760061723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4A9-4E02-811A-AFE4AF99B343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Information'!$N$148:$W$148</c:f>
              <c:numCache>
                <c:formatCode>0</c:formatCode>
                <c:ptCount val="10"/>
                <c:pt idx="0">
                  <c:v>85.1161873965859</c:v>
                </c:pt>
                <c:pt idx="1">
                  <c:v>128.59413406496762</c:v>
                </c:pt>
                <c:pt idx="2">
                  <c:v>66.969903956754749</c:v>
                </c:pt>
                <c:pt idx="3">
                  <c:v>70.755574866073303</c:v>
                </c:pt>
                <c:pt idx="4">
                  <c:v>120.64451356947092</c:v>
                </c:pt>
                <c:pt idx="5">
                  <c:v>86.743706475403471</c:v>
                </c:pt>
                <c:pt idx="6">
                  <c:v>87.225489671497698</c:v>
                </c:pt>
                <c:pt idx="7">
                  <c:v>209.64357366148289</c:v>
                </c:pt>
                <c:pt idx="8">
                  <c:v>66.049482497942549</c:v>
                </c:pt>
                <c:pt idx="9">
                  <c:v>56.163320760061723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4A9-4E02-811A-AFE4AF99B343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Duration'!$B$149:$V$149</c:f>
              <c:numCache>
                <c:formatCode>General</c:formatCode>
                <c:ptCount val="21"/>
                <c:pt idx="10" formatCode="0">
                  <c:v>97.671647191029308</c:v>
                </c:pt>
                <c:pt idx="11" formatCode="0">
                  <c:v>97.708603463935916</c:v>
                </c:pt>
                <c:pt idx="12" formatCode="0">
                  <c:v>97.745559736842495</c:v>
                </c:pt>
                <c:pt idx="13" formatCode="0">
                  <c:v>97.782516009749116</c:v>
                </c:pt>
                <c:pt idx="14" formatCode="0">
                  <c:v>97.819472282655724</c:v>
                </c:pt>
                <c:pt idx="15" formatCode="0">
                  <c:v>97.856428555562331</c:v>
                </c:pt>
                <c:pt idx="16" formatCode="0">
                  <c:v>97.874906692015642</c:v>
                </c:pt>
                <c:pt idx="17" formatCode="0">
                  <c:v>97.904471710340943</c:v>
                </c:pt>
                <c:pt idx="18" formatCode="0">
                  <c:v>97.926645474084907</c:v>
                </c:pt>
                <c:pt idx="19" formatCode="0">
                  <c:v>97.926645474084907</c:v>
                </c:pt>
                <c:pt idx="20" formatCode="0">
                  <c:v>97.926645474084907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4A9-4E02-811A-AFE4AF99B343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Duration'!$AL$149:$BF$149</c:f>
              <c:numCache>
                <c:formatCode>0</c:formatCode>
                <c:ptCount val="21"/>
                <c:pt idx="10">
                  <c:v>98.806886196955858</c:v>
                </c:pt>
                <c:pt idx="11">
                  <c:v>98.99166756148891</c:v>
                </c:pt>
                <c:pt idx="12">
                  <c:v>99.176448926021948</c:v>
                </c:pt>
                <c:pt idx="13">
                  <c:v>99.361230290555028</c:v>
                </c:pt>
                <c:pt idx="14">
                  <c:v>99.546011655088051</c:v>
                </c:pt>
                <c:pt idx="15">
                  <c:v>99.730793019621103</c:v>
                </c:pt>
                <c:pt idx="16">
                  <c:v>99.915574384154141</c:v>
                </c:pt>
                <c:pt idx="17">
                  <c:v>100.10035574868719</c:v>
                </c:pt>
                <c:pt idx="18">
                  <c:v>100.28513711322022</c:v>
                </c:pt>
                <c:pt idx="19">
                  <c:v>100.46991847775328</c:v>
                </c:pt>
                <c:pt idx="20">
                  <c:v>100.65469984228633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4A9-4E02-811A-AFE4AF99B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06304"/>
        <c:axId val="118307840"/>
      </c:lineChart>
      <c:catAx>
        <c:axId val="11830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07840"/>
        <c:crosses val="autoZero"/>
        <c:auto val="1"/>
        <c:lblAlgn val="ctr"/>
        <c:lblOffset val="100"/>
        <c:noMultiLvlLbl val="0"/>
      </c:catAx>
      <c:valAx>
        <c:axId val="11830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0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Duration'!$B$171:$K$171</c:f>
              <c:numCache>
                <c:formatCode>0</c:formatCode>
                <c:ptCount val="10"/>
                <c:pt idx="0">
                  <c:v>79.593569483791953</c:v>
                </c:pt>
                <c:pt idx="1">
                  <c:v>87.569779876238826</c:v>
                </c:pt>
                <c:pt idx="2">
                  <c:v>112.96040826565871</c:v>
                </c:pt>
                <c:pt idx="3">
                  <c:v>120.4204876639251</c:v>
                </c:pt>
                <c:pt idx="4">
                  <c:v>273.49416789289268</c:v>
                </c:pt>
                <c:pt idx="5">
                  <c:v>85.118464254406035</c:v>
                </c:pt>
                <c:pt idx="6">
                  <c:v>126.1119804394169</c:v>
                </c:pt>
                <c:pt idx="7">
                  <c:v>168.01074095282232</c:v>
                </c:pt>
                <c:pt idx="8">
                  <c:v>107.13351428079679</c:v>
                </c:pt>
                <c:pt idx="9">
                  <c:v>91.690692825744762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CAE-4774-9683-07CE4BE48626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Information'!$N$171:$W$171</c:f>
              <c:numCache>
                <c:formatCode>0</c:formatCode>
                <c:ptCount val="10"/>
                <c:pt idx="0">
                  <c:v>79.593569483791953</c:v>
                </c:pt>
                <c:pt idx="1">
                  <c:v>87.569779876238826</c:v>
                </c:pt>
                <c:pt idx="2">
                  <c:v>104.27114609137728</c:v>
                </c:pt>
                <c:pt idx="3">
                  <c:v>120.4204876639251</c:v>
                </c:pt>
                <c:pt idx="4">
                  <c:v>273.49416789289268</c:v>
                </c:pt>
                <c:pt idx="5">
                  <c:v>85.118464254406035</c:v>
                </c:pt>
                <c:pt idx="6">
                  <c:v>126.1119804394169</c:v>
                </c:pt>
                <c:pt idx="7">
                  <c:v>168.01074095282232</c:v>
                </c:pt>
                <c:pt idx="8">
                  <c:v>107.13351428079679</c:v>
                </c:pt>
                <c:pt idx="9">
                  <c:v>91.690692825744762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CAE-4774-9683-07CE4BE4862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Duration'!$B$172:$V$172</c:f>
              <c:numCache>
                <c:formatCode>General</c:formatCode>
                <c:ptCount val="21"/>
                <c:pt idx="10" formatCode="0">
                  <c:v>142.88498966369298</c:v>
                </c:pt>
                <c:pt idx="11" formatCode="0">
                  <c:v>143.36161633024409</c:v>
                </c:pt>
                <c:pt idx="12" formatCode="0">
                  <c:v>143.83824299679526</c:v>
                </c:pt>
                <c:pt idx="13" formatCode="0">
                  <c:v>144.3148696633464</c:v>
                </c:pt>
                <c:pt idx="14" formatCode="0">
                  <c:v>144.79149632989754</c:v>
                </c:pt>
                <c:pt idx="15" formatCode="0">
                  <c:v>145.26812299644868</c:v>
                </c:pt>
                <c:pt idx="16" formatCode="0">
                  <c:v>145.50643632972424</c:v>
                </c:pt>
                <c:pt idx="17" formatCode="0">
                  <c:v>145.88773766296515</c:v>
                </c:pt>
                <c:pt idx="18" formatCode="0">
                  <c:v>146.17371366289584</c:v>
                </c:pt>
                <c:pt idx="19" formatCode="0">
                  <c:v>146.17371366289584</c:v>
                </c:pt>
                <c:pt idx="20" formatCode="0">
                  <c:v>146.17371366289584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CAE-4774-9683-07CE4BE4862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Duration'!$AL$172:$BF$172</c:f>
              <c:numCache>
                <c:formatCode>0</c:formatCode>
                <c:ptCount val="21"/>
                <c:pt idx="10">
                  <c:v>137.44868770629779</c:v>
                </c:pt>
                <c:pt idx="11">
                  <c:v>139.83182103905349</c:v>
                </c:pt>
                <c:pt idx="12">
                  <c:v>142.21495437180923</c:v>
                </c:pt>
                <c:pt idx="13">
                  <c:v>144.59808770456496</c:v>
                </c:pt>
                <c:pt idx="14">
                  <c:v>146.98122103732067</c:v>
                </c:pt>
                <c:pt idx="15">
                  <c:v>149.36435437007643</c:v>
                </c:pt>
                <c:pt idx="16">
                  <c:v>151.74748770283213</c:v>
                </c:pt>
                <c:pt idx="17">
                  <c:v>154.13062103558789</c:v>
                </c:pt>
                <c:pt idx="18">
                  <c:v>156.51375436834363</c:v>
                </c:pt>
                <c:pt idx="19">
                  <c:v>158.8968877010993</c:v>
                </c:pt>
                <c:pt idx="20">
                  <c:v>161.28002103385504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CAE-4774-9683-07CE4BE48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65568"/>
        <c:axId val="118375552"/>
      </c:lineChart>
      <c:catAx>
        <c:axId val="118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75552"/>
        <c:crosses val="autoZero"/>
        <c:auto val="1"/>
        <c:lblAlgn val="ctr"/>
        <c:lblOffset val="100"/>
        <c:noMultiLvlLbl val="0"/>
      </c:catAx>
      <c:valAx>
        <c:axId val="11837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6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Duration'!$B$194:$K$194</c:f>
              <c:numCache>
                <c:formatCode>0</c:formatCode>
                <c:ptCount val="10"/>
                <c:pt idx="0">
                  <c:v>240.4823899777243</c:v>
                </c:pt>
                <c:pt idx="1">
                  <c:v>160.99717022788045</c:v>
                </c:pt>
                <c:pt idx="2">
                  <c:v>93.252340075635502</c:v>
                </c:pt>
                <c:pt idx="3">
                  <c:v>125.95962715189143</c:v>
                </c:pt>
                <c:pt idx="4">
                  <c:v>169.52428716860183</c:v>
                </c:pt>
                <c:pt idx="5">
                  <c:v>71.477577382657785</c:v>
                </c:pt>
                <c:pt idx="6">
                  <c:v>93.544834151434031</c:v>
                </c:pt>
                <c:pt idx="7">
                  <c:v>210.5180155675948</c:v>
                </c:pt>
                <c:pt idx="8">
                  <c:v>176.49244107992919</c:v>
                </c:pt>
                <c:pt idx="9">
                  <c:v>137.58522469224332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C8-4D18-A7BF-DCD2B3BE8CE7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Information'!$N$194:$W$194</c:f>
              <c:numCache>
                <c:formatCode>0</c:formatCode>
                <c:ptCount val="10"/>
                <c:pt idx="0">
                  <c:v>240.4823899777243</c:v>
                </c:pt>
                <c:pt idx="1">
                  <c:v>148.6127725180435</c:v>
                </c:pt>
                <c:pt idx="2">
                  <c:v>86.079083146740459</c:v>
                </c:pt>
                <c:pt idx="3">
                  <c:v>125.95962715189143</c:v>
                </c:pt>
                <c:pt idx="4">
                  <c:v>156.4839573864017</c:v>
                </c:pt>
                <c:pt idx="5">
                  <c:v>71.477577382657785</c:v>
                </c:pt>
                <c:pt idx="6">
                  <c:v>93.544834151434031</c:v>
                </c:pt>
                <c:pt idx="7">
                  <c:v>210.5180155675948</c:v>
                </c:pt>
                <c:pt idx="8">
                  <c:v>176.49244107992919</c:v>
                </c:pt>
                <c:pt idx="9">
                  <c:v>137.58522469224332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C8-4D18-A7BF-DCD2B3BE8CE7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Duration'!$B$195:$V$195</c:f>
              <c:numCache>
                <c:formatCode>General</c:formatCode>
                <c:ptCount val="21"/>
                <c:pt idx="10" formatCode="0">
                  <c:v>132.26759506986158</c:v>
                </c:pt>
                <c:pt idx="11" formatCode="0">
                  <c:v>131.91490064011981</c:v>
                </c:pt>
                <c:pt idx="12" formatCode="0">
                  <c:v>131.56220621037801</c:v>
                </c:pt>
                <c:pt idx="13" formatCode="0">
                  <c:v>131.20951178063623</c:v>
                </c:pt>
                <c:pt idx="14" formatCode="0">
                  <c:v>130.85681735089446</c:v>
                </c:pt>
                <c:pt idx="15" formatCode="0">
                  <c:v>130.50412292115266</c:v>
                </c:pt>
                <c:pt idx="16" formatCode="0">
                  <c:v>130.32777570628178</c:v>
                </c:pt>
                <c:pt idx="17" formatCode="0">
                  <c:v>130.04562016248832</c:v>
                </c:pt>
                <c:pt idx="18" formatCode="0">
                  <c:v>129.83400350464328</c:v>
                </c:pt>
                <c:pt idx="19" formatCode="0">
                  <c:v>129.83400350464328</c:v>
                </c:pt>
                <c:pt idx="20" formatCode="0">
                  <c:v>129.83400350464328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C8-4D18-A7BF-DCD2B3BE8CE7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Duration'!$AL$195:$BF$195</c:f>
              <c:numCache>
                <c:formatCode>0</c:formatCode>
                <c:ptCount val="21"/>
                <c:pt idx="10">
                  <c:v>135.0244954875669</c:v>
                </c:pt>
                <c:pt idx="11">
                  <c:v>133.261023338858</c:v>
                </c:pt>
                <c:pt idx="12">
                  <c:v>131.49755119014907</c:v>
                </c:pt>
                <c:pt idx="13">
                  <c:v>129.73407904144011</c:v>
                </c:pt>
                <c:pt idx="14">
                  <c:v>127.9706068927312</c:v>
                </c:pt>
                <c:pt idx="15">
                  <c:v>126.20713474402227</c:v>
                </c:pt>
                <c:pt idx="16">
                  <c:v>124.44366259531336</c:v>
                </c:pt>
                <c:pt idx="17">
                  <c:v>122.68019044660444</c:v>
                </c:pt>
                <c:pt idx="18">
                  <c:v>120.91671829789551</c:v>
                </c:pt>
                <c:pt idx="19">
                  <c:v>119.15324614918656</c:v>
                </c:pt>
                <c:pt idx="20">
                  <c:v>117.3897740004776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C8-4D18-A7BF-DCD2B3BE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95104"/>
        <c:axId val="118496640"/>
      </c:lineChart>
      <c:catAx>
        <c:axId val="1184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96640"/>
        <c:crosses val="autoZero"/>
        <c:auto val="1"/>
        <c:lblAlgn val="ctr"/>
        <c:lblOffset val="100"/>
        <c:noMultiLvlLbl val="0"/>
      </c:catAx>
      <c:valAx>
        <c:axId val="1184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9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Duration'!$B$217:$K$217</c:f>
              <c:numCache>
                <c:formatCode>0</c:formatCode>
                <c:ptCount val="10"/>
                <c:pt idx="0">
                  <c:v>39.511787257774962</c:v>
                </c:pt>
                <c:pt idx="1">
                  <c:v>53.143850519859612</c:v>
                </c:pt>
                <c:pt idx="2">
                  <c:v>45.960649593650096</c:v>
                </c:pt>
                <c:pt idx="3">
                  <c:v>49.452220031258257</c:v>
                </c:pt>
                <c:pt idx="4">
                  <c:v>57.548908284238486</c:v>
                </c:pt>
                <c:pt idx="5">
                  <c:v>61.436927008344895</c:v>
                </c:pt>
                <c:pt idx="6">
                  <c:v>44.13272194399579</c:v>
                </c:pt>
                <c:pt idx="7">
                  <c:v>57.410516605639934</c:v>
                </c:pt>
                <c:pt idx="8">
                  <c:v>52.154530948935047</c:v>
                </c:pt>
                <c:pt idx="9">
                  <c:v>61.225832933850526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E38-407B-96DC-9D46F479D9C4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Information'!$N$217:$W$217</c:f>
              <c:numCache>
                <c:formatCode>0</c:formatCode>
                <c:ptCount val="10"/>
                <c:pt idx="0">
                  <c:v>39.511787257774962</c:v>
                </c:pt>
                <c:pt idx="1">
                  <c:v>53.143850519859612</c:v>
                </c:pt>
                <c:pt idx="2">
                  <c:v>45.960649593650096</c:v>
                </c:pt>
                <c:pt idx="3">
                  <c:v>49.452220031258257</c:v>
                </c:pt>
                <c:pt idx="4">
                  <c:v>57.548908284238486</c:v>
                </c:pt>
                <c:pt idx="5">
                  <c:v>61.436927008344895</c:v>
                </c:pt>
                <c:pt idx="6">
                  <c:v>44.13272194399579</c:v>
                </c:pt>
                <c:pt idx="7">
                  <c:v>57.410516605639934</c:v>
                </c:pt>
                <c:pt idx="8">
                  <c:v>52.154530948935047</c:v>
                </c:pt>
                <c:pt idx="9">
                  <c:v>61.225832933850526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E38-407B-96DC-9D46F479D9C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Duration'!$B$218:$V$218</c:f>
              <c:numCache>
                <c:formatCode>General</c:formatCode>
                <c:ptCount val="21"/>
                <c:pt idx="10" formatCode="0">
                  <c:v>54.743985514285995</c:v>
                </c:pt>
                <c:pt idx="11" formatCode="0">
                  <c:v>55.027234039874443</c:v>
                </c:pt>
                <c:pt idx="12" formatCode="0">
                  <c:v>55.310482565462898</c:v>
                </c:pt>
                <c:pt idx="13" formatCode="0">
                  <c:v>55.593731091051353</c:v>
                </c:pt>
                <c:pt idx="14" formatCode="0">
                  <c:v>55.876979616639815</c:v>
                </c:pt>
                <c:pt idx="15" formatCode="0">
                  <c:v>56.16022814222827</c:v>
                </c:pt>
                <c:pt idx="16" formatCode="0">
                  <c:v>56.301852405022494</c:v>
                </c:pt>
                <c:pt idx="17" formatCode="0">
                  <c:v>56.528451225493264</c:v>
                </c:pt>
                <c:pt idx="18" formatCode="0">
                  <c:v>56.698400340846334</c:v>
                </c:pt>
                <c:pt idx="19" formatCode="0">
                  <c:v>56.698400340846334</c:v>
                </c:pt>
                <c:pt idx="20" formatCode="0">
                  <c:v>56.698400340846334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E38-407B-96DC-9D46F479D9C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Duration'!$AL$218:$BF$218</c:f>
              <c:numCache>
                <c:formatCode>0</c:formatCode>
                <c:ptCount val="21"/>
                <c:pt idx="10">
                  <c:v>59.98712896643729</c:v>
                </c:pt>
                <c:pt idx="11">
                  <c:v>61.403371594379564</c:v>
                </c:pt>
                <c:pt idx="12">
                  <c:v>62.819614222321853</c:v>
                </c:pt>
                <c:pt idx="13">
                  <c:v>64.235856850264142</c:v>
                </c:pt>
                <c:pt idx="14">
                  <c:v>65.652099478206409</c:v>
                </c:pt>
                <c:pt idx="15">
                  <c:v>67.068342106148691</c:v>
                </c:pt>
                <c:pt idx="16">
                  <c:v>68.484584734090973</c:v>
                </c:pt>
                <c:pt idx="17">
                  <c:v>69.900827362033255</c:v>
                </c:pt>
                <c:pt idx="18">
                  <c:v>71.31706998997555</c:v>
                </c:pt>
                <c:pt idx="19">
                  <c:v>72.733312617917818</c:v>
                </c:pt>
                <c:pt idx="20">
                  <c:v>74.1495552458601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E38-407B-96DC-9D46F479D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46432"/>
        <c:axId val="118547968"/>
      </c:lineChart>
      <c:catAx>
        <c:axId val="11854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7968"/>
        <c:crosses val="autoZero"/>
        <c:auto val="1"/>
        <c:lblAlgn val="ctr"/>
        <c:lblOffset val="100"/>
        <c:noMultiLvlLbl val="0"/>
      </c:catAx>
      <c:valAx>
        <c:axId val="11854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Duration'!$B$240:$K$240</c:f>
              <c:numCache>
                <c:formatCode>0</c:formatCode>
                <c:ptCount val="10"/>
                <c:pt idx="0">
                  <c:v>61.383792811849382</c:v>
                </c:pt>
                <c:pt idx="1">
                  <c:v>79.60395740356995</c:v>
                </c:pt>
                <c:pt idx="2">
                  <c:v>97.774823748218196</c:v>
                </c:pt>
                <c:pt idx="3">
                  <c:v>76.700028145230675</c:v>
                </c:pt>
                <c:pt idx="4">
                  <c:v>67.202004580870053</c:v>
                </c:pt>
                <c:pt idx="5">
                  <c:v>75.312916392690852</c:v>
                </c:pt>
                <c:pt idx="6">
                  <c:v>69.649581333798992</c:v>
                </c:pt>
                <c:pt idx="7">
                  <c:v>84.504399766985301</c:v>
                </c:pt>
                <c:pt idx="8">
                  <c:v>103.57266361792678</c:v>
                </c:pt>
                <c:pt idx="9">
                  <c:v>83.040697153515552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11-4210-9A11-1C5CE2782A48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Information'!$N$240:$W$240</c:f>
              <c:numCache>
                <c:formatCode>0</c:formatCode>
                <c:ptCount val="10"/>
                <c:pt idx="0">
                  <c:v>61.383792811849382</c:v>
                </c:pt>
                <c:pt idx="1">
                  <c:v>79.60395740356995</c:v>
                </c:pt>
                <c:pt idx="2">
                  <c:v>97.774823748218196</c:v>
                </c:pt>
                <c:pt idx="3">
                  <c:v>76.700028145230675</c:v>
                </c:pt>
                <c:pt idx="4">
                  <c:v>67.202004580870053</c:v>
                </c:pt>
                <c:pt idx="5">
                  <c:v>75.312916392690852</c:v>
                </c:pt>
                <c:pt idx="6">
                  <c:v>69.649581333798992</c:v>
                </c:pt>
                <c:pt idx="7">
                  <c:v>84.504399766985301</c:v>
                </c:pt>
                <c:pt idx="8">
                  <c:v>103.57266361792678</c:v>
                </c:pt>
                <c:pt idx="9">
                  <c:v>83.040697153515552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1-4210-9A11-1C5CE2782A48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Duration'!$B$241:$V$241</c:f>
              <c:numCache>
                <c:formatCode>General</c:formatCode>
                <c:ptCount val="21"/>
                <c:pt idx="10" formatCode="0">
                  <c:v>81.801679823442939</c:v>
                </c:pt>
                <c:pt idx="11" formatCode="0">
                  <c:v>82.145074410166387</c:v>
                </c:pt>
                <c:pt idx="12" formatCode="0">
                  <c:v>82.488468996889878</c:v>
                </c:pt>
                <c:pt idx="13" formatCode="0">
                  <c:v>82.831863583613298</c:v>
                </c:pt>
                <c:pt idx="14" formatCode="0">
                  <c:v>83.175258170336761</c:v>
                </c:pt>
                <c:pt idx="15" formatCode="0">
                  <c:v>83.518652757060238</c:v>
                </c:pt>
                <c:pt idx="16" formatCode="0">
                  <c:v>83.690350050421955</c:v>
                </c:pt>
                <c:pt idx="17" formatCode="0">
                  <c:v>83.965065719800734</c:v>
                </c:pt>
                <c:pt idx="18" formatCode="0">
                  <c:v>84.171102471834814</c:v>
                </c:pt>
                <c:pt idx="19" formatCode="0">
                  <c:v>84.171102471834814</c:v>
                </c:pt>
                <c:pt idx="20" formatCode="0">
                  <c:v>84.171102471834814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511-4210-9A11-1C5CE2782A48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Duration'!$AL$241:$BF$241</c:f>
              <c:numCache>
                <c:formatCode>0</c:formatCode>
                <c:ptCount val="21"/>
                <c:pt idx="10">
                  <c:v>89.317837630360728</c:v>
                </c:pt>
                <c:pt idx="11">
                  <c:v>91.034810563978056</c:v>
                </c:pt>
                <c:pt idx="12">
                  <c:v>92.751783497595341</c:v>
                </c:pt>
                <c:pt idx="13">
                  <c:v>94.46875643121264</c:v>
                </c:pt>
                <c:pt idx="14">
                  <c:v>96.185729364829953</c:v>
                </c:pt>
                <c:pt idx="15">
                  <c:v>97.902702298447267</c:v>
                </c:pt>
                <c:pt idx="16">
                  <c:v>99.619675232064552</c:v>
                </c:pt>
                <c:pt idx="17">
                  <c:v>101.33664816568185</c:v>
                </c:pt>
                <c:pt idx="18">
                  <c:v>103.05362109929914</c:v>
                </c:pt>
                <c:pt idx="19">
                  <c:v>104.77059403291648</c:v>
                </c:pt>
                <c:pt idx="20">
                  <c:v>106.48756696653375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511-4210-9A11-1C5CE2782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81120"/>
        <c:axId val="118582656"/>
      </c:lineChart>
      <c:catAx>
        <c:axId val="1185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2656"/>
        <c:crosses val="autoZero"/>
        <c:auto val="1"/>
        <c:lblAlgn val="ctr"/>
        <c:lblOffset val="100"/>
        <c:noMultiLvlLbl val="0"/>
      </c:catAx>
      <c:valAx>
        <c:axId val="118582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Duration'!$B$263:$K$263</c:f>
              <c:numCache>
                <c:formatCode>0</c:formatCode>
                <c:ptCount val="10"/>
                <c:pt idx="0">
                  <c:v>108.15397281131685</c:v>
                </c:pt>
                <c:pt idx="1">
                  <c:v>94.167116495676069</c:v>
                </c:pt>
                <c:pt idx="2">
                  <c:v>80.468294217501878</c:v>
                </c:pt>
                <c:pt idx="3">
                  <c:v>97.563477852934454</c:v>
                </c:pt>
                <c:pt idx="4">
                  <c:v>125.79873282310957</c:v>
                </c:pt>
                <c:pt idx="5">
                  <c:v>77.351674586228583</c:v>
                </c:pt>
                <c:pt idx="6">
                  <c:v>88.42792733271456</c:v>
                </c:pt>
                <c:pt idx="7">
                  <c:v>121.484138989527</c:v>
                </c:pt>
                <c:pt idx="8">
                  <c:v>89.305525313650932</c:v>
                </c:pt>
                <c:pt idx="9">
                  <c:v>81.815524022158144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74C-4777-9C6D-CE8FBA1FF13E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Information'!$N$263:$W$263</c:f>
              <c:numCache>
                <c:formatCode>0</c:formatCode>
                <c:ptCount val="10"/>
                <c:pt idx="0">
                  <c:v>108.15397281131685</c:v>
                </c:pt>
                <c:pt idx="1">
                  <c:v>94.167116495676069</c:v>
                </c:pt>
                <c:pt idx="2">
                  <c:v>80.468294217501878</c:v>
                </c:pt>
                <c:pt idx="3">
                  <c:v>97.563477852934454</c:v>
                </c:pt>
                <c:pt idx="4">
                  <c:v>125.79873282310957</c:v>
                </c:pt>
                <c:pt idx="5">
                  <c:v>77.351674586228583</c:v>
                </c:pt>
                <c:pt idx="6">
                  <c:v>88.42792733271456</c:v>
                </c:pt>
                <c:pt idx="7">
                  <c:v>121.484138989527</c:v>
                </c:pt>
                <c:pt idx="8">
                  <c:v>89.305525313650932</c:v>
                </c:pt>
                <c:pt idx="9">
                  <c:v>81.815524022158144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74C-4777-9C6D-CE8FBA1FF13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Duration'!$B$264:$S$264</c:f>
              <c:numCache>
                <c:formatCode>General</c:formatCode>
                <c:ptCount val="18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74C-4777-9C6D-CE8FBA1FF13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Duration'!$B$6:$V$6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Duration'!$AL$264:$BF$264</c:f>
              <c:numCache>
                <c:formatCode>0</c:formatCode>
                <c:ptCount val="21"/>
                <c:pt idx="10">
                  <c:v>91.725249667347825</c:v>
                </c:pt>
                <c:pt idx="11">
                  <c:v>90.865542616959843</c:v>
                </c:pt>
                <c:pt idx="12">
                  <c:v>90.005835566571861</c:v>
                </c:pt>
                <c:pt idx="13">
                  <c:v>89.146128516183836</c:v>
                </c:pt>
                <c:pt idx="14">
                  <c:v>88.286421465795854</c:v>
                </c:pt>
                <c:pt idx="15">
                  <c:v>87.426714415407858</c:v>
                </c:pt>
                <c:pt idx="16">
                  <c:v>86.567007365019862</c:v>
                </c:pt>
                <c:pt idx="17">
                  <c:v>85.707300314631851</c:v>
                </c:pt>
                <c:pt idx="18">
                  <c:v>84.847593264243869</c:v>
                </c:pt>
                <c:pt idx="19">
                  <c:v>83.987886213855887</c:v>
                </c:pt>
                <c:pt idx="20">
                  <c:v>83.128179163467863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74C-4777-9C6D-CE8FBA1FF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44096"/>
        <c:axId val="118654080"/>
      </c:lineChart>
      <c:catAx>
        <c:axId val="11864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54080"/>
        <c:crosses val="autoZero"/>
        <c:auto val="1"/>
        <c:lblAlgn val="ctr"/>
        <c:lblOffset val="100"/>
        <c:noMultiLvlLbl val="0"/>
      </c:catAx>
      <c:valAx>
        <c:axId val="11865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4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ICPs'!$B$33:$K$33</c:f>
              <c:numCache>
                <c:formatCode>0</c:formatCode>
                <c:ptCount val="10"/>
                <c:pt idx="0">
                  <c:v>255.40452100809773</c:v>
                </c:pt>
                <c:pt idx="1">
                  <c:v>179.24676720935355</c:v>
                </c:pt>
                <c:pt idx="2">
                  <c:v>166.33710706504587</c:v>
                </c:pt>
                <c:pt idx="3">
                  <c:v>150.96570551216783</c:v>
                </c:pt>
                <c:pt idx="4">
                  <c:v>160.86027464311812</c:v>
                </c:pt>
                <c:pt idx="5">
                  <c:v>202.48116126484996</c:v>
                </c:pt>
                <c:pt idx="6">
                  <c:v>185.57134445521325</c:v>
                </c:pt>
                <c:pt idx="7">
                  <c:v>177.62571645853026</c:v>
                </c:pt>
                <c:pt idx="8">
                  <c:v>184.90666035436385</c:v>
                </c:pt>
                <c:pt idx="9">
                  <c:v>148.46038307717188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95A-4B00-ACD9-9AACB8EA0D9F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Information'!$Z$33:$AI$33</c:f>
              <c:numCache>
                <c:formatCode>0</c:formatCode>
                <c:ptCount val="10"/>
                <c:pt idx="0">
                  <c:v>255.40452100809773</c:v>
                </c:pt>
                <c:pt idx="1">
                  <c:v>179.24676720935355</c:v>
                </c:pt>
                <c:pt idx="2">
                  <c:v>166.33710706504587</c:v>
                </c:pt>
                <c:pt idx="3">
                  <c:v>150.96570551216783</c:v>
                </c:pt>
                <c:pt idx="4">
                  <c:v>148.48640736287825</c:v>
                </c:pt>
                <c:pt idx="5">
                  <c:v>202.48116126484996</c:v>
                </c:pt>
                <c:pt idx="6">
                  <c:v>185.57134445521325</c:v>
                </c:pt>
                <c:pt idx="7">
                  <c:v>177.62571645853026</c:v>
                </c:pt>
                <c:pt idx="8">
                  <c:v>184.90666035436385</c:v>
                </c:pt>
                <c:pt idx="9">
                  <c:v>148.46038307717188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95A-4B00-ACD9-9AACB8EA0D9F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ICPs'!$B$34:$V$34</c:f>
              <c:numCache>
                <c:formatCode>General</c:formatCode>
                <c:ptCount val="21"/>
                <c:pt idx="10" formatCode="0">
                  <c:v>169.58659679088638</c:v>
                </c:pt>
                <c:pt idx="11" formatCode="0">
                  <c:v>171.31287371643893</c:v>
                </c:pt>
                <c:pt idx="12" formatCode="0">
                  <c:v>172.88617128358348</c:v>
                </c:pt>
                <c:pt idx="13" formatCode="0">
                  <c:v>174.64688807188972</c:v>
                </c:pt>
                <c:pt idx="14" formatCode="0">
                  <c:v>176.09136874055494</c:v>
                </c:pt>
                <c:pt idx="15" formatCode="0">
                  <c:v>177.55779300169732</c:v>
                </c:pt>
                <c:pt idx="16" formatCode="0">
                  <c:v>178.91909293599761</c:v>
                </c:pt>
                <c:pt idx="17" formatCode="0">
                  <c:v>180.58438879680125</c:v>
                </c:pt>
                <c:pt idx="18" formatCode="0">
                  <c:v>182.15983472373014</c:v>
                </c:pt>
                <c:pt idx="19" formatCode="0">
                  <c:v>183.46852687576089</c:v>
                </c:pt>
                <c:pt idx="20" formatCode="0">
                  <c:v>184.77681082856034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95A-4B00-ACD9-9AACB8EA0D9F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ICPs'!$AL$34:$BF$34</c:f>
              <c:numCache>
                <c:formatCode>0</c:formatCode>
                <c:ptCount val="21"/>
                <c:pt idx="10">
                  <c:v>156.32780165460957</c:v>
                </c:pt>
                <c:pt idx="11">
                  <c:v>152.03311515967181</c:v>
                </c:pt>
                <c:pt idx="12">
                  <c:v>147.73842866473404</c:v>
                </c:pt>
                <c:pt idx="13">
                  <c:v>143.44374216979625</c:v>
                </c:pt>
                <c:pt idx="14">
                  <c:v>139.14905567485852</c:v>
                </c:pt>
                <c:pt idx="15">
                  <c:v>134.85436917992075</c:v>
                </c:pt>
                <c:pt idx="16">
                  <c:v>130.55968268498299</c:v>
                </c:pt>
                <c:pt idx="17">
                  <c:v>126.26499619004524</c:v>
                </c:pt>
                <c:pt idx="18">
                  <c:v>121.97030969510749</c:v>
                </c:pt>
                <c:pt idx="19">
                  <c:v>117.6756232001697</c:v>
                </c:pt>
                <c:pt idx="20">
                  <c:v>113.38093670523193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95A-4B00-ACD9-9AACB8EA0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98208"/>
        <c:axId val="118799744"/>
      </c:lineChart>
      <c:catAx>
        <c:axId val="1187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99744"/>
        <c:crosses val="autoZero"/>
        <c:auto val="1"/>
        <c:lblAlgn val="ctr"/>
        <c:lblOffset val="100"/>
        <c:noMultiLvlLbl val="0"/>
      </c:catAx>
      <c:valAx>
        <c:axId val="11879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9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ICPs'!$B$10:$K$10</c:f>
              <c:numCache>
                <c:formatCode>0</c:formatCode>
                <c:ptCount val="10"/>
                <c:pt idx="0">
                  <c:v>100.30208333333334</c:v>
                </c:pt>
                <c:pt idx="1">
                  <c:v>152.57142857142847</c:v>
                </c:pt>
                <c:pt idx="2">
                  <c:v>182.84434814560049</c:v>
                </c:pt>
                <c:pt idx="3">
                  <c:v>130.6119429590016</c:v>
                </c:pt>
                <c:pt idx="4">
                  <c:v>148.67710437710431</c:v>
                </c:pt>
                <c:pt idx="5">
                  <c:v>395.68473548776313</c:v>
                </c:pt>
                <c:pt idx="6">
                  <c:v>74.805194805194773</c:v>
                </c:pt>
                <c:pt idx="7">
                  <c:v>198.69480519480493</c:v>
                </c:pt>
                <c:pt idx="8">
                  <c:v>213.20454545454552</c:v>
                </c:pt>
                <c:pt idx="9">
                  <c:v>68.452380952380906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04-41BC-9E26-6E9F09409704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Information'!$Z$10:$AH$10</c:f>
              <c:numCache>
                <c:formatCode>0</c:formatCode>
                <c:ptCount val="9"/>
                <c:pt idx="0">
                  <c:v>61.724358974358978</c:v>
                </c:pt>
                <c:pt idx="1">
                  <c:v>140.83516483516476</c:v>
                </c:pt>
                <c:pt idx="2">
                  <c:v>140.64949857353884</c:v>
                </c:pt>
                <c:pt idx="3">
                  <c:v>110.51779788838597</c:v>
                </c:pt>
                <c:pt idx="4">
                  <c:v>102.93030303030299</c:v>
                </c:pt>
                <c:pt idx="5">
                  <c:v>273.93558610691292</c:v>
                </c:pt>
                <c:pt idx="6">
                  <c:v>63.296703296703271</c:v>
                </c:pt>
                <c:pt idx="7">
                  <c:v>168.12637362637341</c:v>
                </c:pt>
                <c:pt idx="8">
                  <c:v>180.40384615384622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04-41BC-9E26-6E9F0940970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ICPs'!$B$11:$V$11</c:f>
              <c:numCache>
                <c:formatCode>General</c:formatCode>
                <c:ptCount val="21"/>
                <c:pt idx="10" formatCode="0">
                  <c:v>211.13150698379991</c:v>
                </c:pt>
                <c:pt idx="11" formatCode="0">
                  <c:v>213.06599269489948</c:v>
                </c:pt>
                <c:pt idx="12" formatCode="0">
                  <c:v>214.83660041727452</c:v>
                </c:pt>
                <c:pt idx="13" formatCode="0">
                  <c:v>216.9946655959013</c:v>
                </c:pt>
                <c:pt idx="14" formatCode="0">
                  <c:v>218.90178375144285</c:v>
                </c:pt>
                <c:pt idx="15" formatCode="0">
                  <c:v>220.53514557716127</c:v>
                </c:pt>
                <c:pt idx="16" formatCode="0">
                  <c:v>222.3424304302971</c:v>
                </c:pt>
                <c:pt idx="17" formatCode="0">
                  <c:v>224.42747525017077</c:v>
                </c:pt>
                <c:pt idx="18" formatCode="0">
                  <c:v>226.13156033717064</c:v>
                </c:pt>
                <c:pt idx="19" formatCode="0">
                  <c:v>227.89314463919234</c:v>
                </c:pt>
                <c:pt idx="20" formatCode="0">
                  <c:v>229.62595316755906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04-41BC-9E26-6E9F0940970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ICPs'!$AL$11:$BF$11</c:f>
              <c:numCache>
                <c:formatCode>0</c:formatCode>
                <c:ptCount val="21"/>
                <c:pt idx="10">
                  <c:v>139.47093763884516</c:v>
                </c:pt>
                <c:pt idx="11">
                  <c:v>141.3782037118043</c:v>
                </c:pt>
                <c:pt idx="12">
                  <c:v>143.28546978476345</c:v>
                </c:pt>
                <c:pt idx="13">
                  <c:v>145.19273585772262</c:v>
                </c:pt>
                <c:pt idx="14">
                  <c:v>147.1000019306818</c:v>
                </c:pt>
                <c:pt idx="15">
                  <c:v>149.00726800364095</c:v>
                </c:pt>
                <c:pt idx="16">
                  <c:v>150.91453407660012</c:v>
                </c:pt>
                <c:pt idx="17">
                  <c:v>152.82180014955932</c:v>
                </c:pt>
                <c:pt idx="18">
                  <c:v>154.72906622251847</c:v>
                </c:pt>
                <c:pt idx="19">
                  <c:v>156.63633229547764</c:v>
                </c:pt>
                <c:pt idx="20">
                  <c:v>158.54359836843679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04-41BC-9E26-6E9F09409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24672"/>
        <c:axId val="119326208"/>
      </c:lineChart>
      <c:catAx>
        <c:axId val="1193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26208"/>
        <c:crosses val="autoZero"/>
        <c:auto val="1"/>
        <c:lblAlgn val="ctr"/>
        <c:lblOffset val="100"/>
        <c:noMultiLvlLbl val="0"/>
      </c:catAx>
      <c:valAx>
        <c:axId val="11932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2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ICPs'!$B$56:$K$56</c:f>
              <c:numCache>
                <c:formatCode>0</c:formatCode>
                <c:ptCount val="10"/>
                <c:pt idx="0">
                  <c:v>215.87249315871594</c:v>
                </c:pt>
                <c:pt idx="1">
                  <c:v>218.46386049847587</c:v>
                </c:pt>
                <c:pt idx="2">
                  <c:v>239.17833320007733</c:v>
                </c:pt>
                <c:pt idx="3">
                  <c:v>277.71643650416678</c:v>
                </c:pt>
                <c:pt idx="4">
                  <c:v>197.54017674735644</c:v>
                </c:pt>
                <c:pt idx="5">
                  <c:v>243.96402419800853</c:v>
                </c:pt>
                <c:pt idx="6">
                  <c:v>215.99260506650214</c:v>
                </c:pt>
                <c:pt idx="7">
                  <c:v>279.18047812098536</c:v>
                </c:pt>
                <c:pt idx="8">
                  <c:v>269.92659349258525</c:v>
                </c:pt>
                <c:pt idx="9">
                  <c:v>217.00438720010146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5B4-4E13-A0D0-BC82D75A5399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Information'!$Z$56:$AI$56</c:f>
              <c:numCache>
                <c:formatCode>0</c:formatCode>
                <c:ptCount val="10"/>
                <c:pt idx="0">
                  <c:v>215.87249315871594</c:v>
                </c:pt>
                <c:pt idx="1">
                  <c:v>218.46386049847587</c:v>
                </c:pt>
                <c:pt idx="2">
                  <c:v>239.17833320007733</c:v>
                </c:pt>
                <c:pt idx="3">
                  <c:v>277.71643650416678</c:v>
                </c:pt>
                <c:pt idx="4">
                  <c:v>197.54017674735644</c:v>
                </c:pt>
                <c:pt idx="5">
                  <c:v>243.96402419800853</c:v>
                </c:pt>
                <c:pt idx="6">
                  <c:v>215.99260506650214</c:v>
                </c:pt>
                <c:pt idx="7">
                  <c:v>257.70505672706344</c:v>
                </c:pt>
                <c:pt idx="8">
                  <c:v>269.92659349258525</c:v>
                </c:pt>
                <c:pt idx="9">
                  <c:v>217.00438720010146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5B4-4E13-A0D0-BC82D75A5399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ICPs'!$B$57:$V$57</c:f>
              <c:numCache>
                <c:formatCode>General</c:formatCode>
                <c:ptCount val="21"/>
                <c:pt idx="10" formatCode="0">
                  <c:v>245.0915852788371</c:v>
                </c:pt>
                <c:pt idx="11" formatCode="0">
                  <c:v>247.58710515887378</c:v>
                </c:pt>
                <c:pt idx="12" formatCode="0">
                  <c:v>249.86381327250206</c:v>
                </c:pt>
                <c:pt idx="13" formatCode="0">
                  <c:v>252.40044043784124</c:v>
                </c:pt>
                <c:pt idx="14" formatCode="0">
                  <c:v>254.56585598797446</c:v>
                </c:pt>
                <c:pt idx="15" formatCode="0">
                  <c:v>256.68521459125196</c:v>
                </c:pt>
                <c:pt idx="16" formatCode="0">
                  <c:v>258.72748385042547</c:v>
                </c:pt>
                <c:pt idx="17" formatCode="0">
                  <c:v>261.1505628877232</c:v>
                </c:pt>
                <c:pt idx="18" formatCode="0">
                  <c:v>263.36318820058733</c:v>
                </c:pt>
                <c:pt idx="19" formatCode="0">
                  <c:v>265.33862815056563</c:v>
                </c:pt>
                <c:pt idx="20" formatCode="0">
                  <c:v>267.29602434100684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5B4-4E13-A0D0-BC82D75A5399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ICPs'!$AL$57:$BF$57</c:f>
              <c:numCache>
                <c:formatCode>0</c:formatCode>
                <c:ptCount val="21"/>
                <c:pt idx="10">
                  <c:v>246.14680161609948</c:v>
                </c:pt>
                <c:pt idx="11">
                  <c:v>248.1123297864257</c:v>
                </c:pt>
                <c:pt idx="12">
                  <c:v>250.07785795675193</c:v>
                </c:pt>
                <c:pt idx="13">
                  <c:v>252.04338612707809</c:v>
                </c:pt>
                <c:pt idx="14">
                  <c:v>254.00891429740429</c:v>
                </c:pt>
                <c:pt idx="15">
                  <c:v>255.97444246773046</c:v>
                </c:pt>
                <c:pt idx="16">
                  <c:v>257.93997063805671</c:v>
                </c:pt>
                <c:pt idx="17">
                  <c:v>259.90549880838296</c:v>
                </c:pt>
                <c:pt idx="18">
                  <c:v>261.8710269787091</c:v>
                </c:pt>
                <c:pt idx="19">
                  <c:v>263.83655514903535</c:v>
                </c:pt>
                <c:pt idx="20">
                  <c:v>265.8020833193616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5B4-4E13-A0D0-BC82D75A5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88032"/>
        <c:axId val="119389568"/>
      </c:lineChart>
      <c:catAx>
        <c:axId val="1193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89568"/>
        <c:crosses val="autoZero"/>
        <c:auto val="1"/>
        <c:lblAlgn val="ctr"/>
        <c:lblOffset val="100"/>
        <c:noMultiLvlLbl val="0"/>
      </c:catAx>
      <c:valAx>
        <c:axId val="11938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38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ICPs'!$B$79:$K$79</c:f>
              <c:numCache>
                <c:formatCode>0</c:formatCode>
                <c:ptCount val="10"/>
                <c:pt idx="0">
                  <c:v>226.89226190476188</c:v>
                </c:pt>
                <c:pt idx="1">
                  <c:v>141.08383838383847</c:v>
                </c:pt>
                <c:pt idx="2">
                  <c:v>105.60600498642408</c:v>
                </c:pt>
                <c:pt idx="3">
                  <c:v>116.12926093514324</c:v>
                </c:pt>
                <c:pt idx="4">
                  <c:v>236.86575091575091</c:v>
                </c:pt>
                <c:pt idx="5">
                  <c:v>48.047610984791007</c:v>
                </c:pt>
                <c:pt idx="6">
                  <c:v>36.119581308068142</c:v>
                </c:pt>
                <c:pt idx="7">
                  <c:v>43.521316530691514</c:v>
                </c:pt>
                <c:pt idx="8">
                  <c:v>37.051942372009236</c:v>
                </c:pt>
                <c:pt idx="9">
                  <c:v>47.251493378416434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86C-4961-A419-E184B1786A36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Information'!$Z$79:$AI$79</c:f>
              <c:numCache>
                <c:formatCode>0</c:formatCode>
                <c:ptCount val="10"/>
                <c:pt idx="0">
                  <c:v>174.53250915750914</c:v>
                </c:pt>
                <c:pt idx="1">
                  <c:v>119.37863247863255</c:v>
                </c:pt>
                <c:pt idx="2">
                  <c:v>89.358927296204996</c:v>
                </c:pt>
                <c:pt idx="3">
                  <c:v>116.12926093514324</c:v>
                </c:pt>
                <c:pt idx="4">
                  <c:v>236.86575091575091</c:v>
                </c:pt>
                <c:pt idx="5">
                  <c:v>48.047610984791007</c:v>
                </c:pt>
                <c:pt idx="6">
                  <c:v>33.341151976678283</c:v>
                </c:pt>
                <c:pt idx="7">
                  <c:v>40.173522951407556</c:v>
                </c:pt>
                <c:pt idx="8">
                  <c:v>37.051942372009236</c:v>
                </c:pt>
                <c:pt idx="9">
                  <c:v>47.251493378416434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86C-4961-A419-E184B1786A3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ICPs'!$B$80:$V$80</c:f>
              <c:numCache>
                <c:formatCode>General</c:formatCode>
                <c:ptCount val="21"/>
                <c:pt idx="10" formatCode="0">
                  <c:v>67.609546707674937</c:v>
                </c:pt>
                <c:pt idx="11" formatCode="0">
                  <c:v>68.145404568921307</c:v>
                </c:pt>
                <c:pt idx="12" formatCode="0">
                  <c:v>68.655034281753316</c:v>
                </c:pt>
                <c:pt idx="13" formatCode="0">
                  <c:v>69.362254032024978</c:v>
                </c:pt>
                <c:pt idx="14" formatCode="0">
                  <c:v>69.951427740278774</c:v>
                </c:pt>
                <c:pt idx="15" formatCode="0">
                  <c:v>70.430497173018296</c:v>
                </c:pt>
                <c:pt idx="16" formatCode="0">
                  <c:v>70.986958687299435</c:v>
                </c:pt>
                <c:pt idx="17" formatCode="0">
                  <c:v>71.667058908277696</c:v>
                </c:pt>
                <c:pt idx="18" formatCode="0">
                  <c:v>72.17080947790906</c:v>
                </c:pt>
                <c:pt idx="19" formatCode="0">
                  <c:v>72.740166437752706</c:v>
                </c:pt>
                <c:pt idx="20" formatCode="0">
                  <c:v>73.279572900024803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86C-4961-A419-E184B1786A3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ICPs'!$AL$80:$BF$80</c:f>
              <c:numCache>
                <c:formatCode>0</c:formatCode>
                <c:ptCount val="21"/>
                <c:pt idx="10">
                  <c:v>14.048898201702977</c:v>
                </c:pt>
                <c:pt idx="11">
                  <c:v>-0.52640762428819154</c:v>
                </c:pt>
                <c:pt idx="12">
                  <c:v>-15.101713450279334</c:v>
                </c:pt>
                <c:pt idx="13">
                  <c:v>-29.677019276270489</c:v>
                </c:pt>
                <c:pt idx="14">
                  <c:v>-44.252325102261629</c:v>
                </c:pt>
                <c:pt idx="15">
                  <c:v>-58.827630928252809</c:v>
                </c:pt>
                <c:pt idx="16">
                  <c:v>-73.402936754243981</c:v>
                </c:pt>
                <c:pt idx="17">
                  <c:v>-87.978242580235147</c:v>
                </c:pt>
                <c:pt idx="18">
                  <c:v>-102.55354840622627</c:v>
                </c:pt>
                <c:pt idx="19">
                  <c:v>-117.12885423221741</c:v>
                </c:pt>
                <c:pt idx="20">
                  <c:v>-131.7041600582086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86C-4961-A419-E184B1786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39360"/>
        <c:axId val="119440896"/>
      </c:lineChart>
      <c:catAx>
        <c:axId val="11943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40896"/>
        <c:crosses val="autoZero"/>
        <c:auto val="1"/>
        <c:lblAlgn val="ctr"/>
        <c:lblOffset val="100"/>
        <c:noMultiLvlLbl val="0"/>
      </c:catAx>
      <c:valAx>
        <c:axId val="11944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3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Faults'!$B$10:$K$10</c:f>
              <c:numCache>
                <c:formatCode>0</c:formatCode>
                <c:ptCount val="10"/>
                <c:pt idx="0">
                  <c:v>32</c:v>
                </c:pt>
                <c:pt idx="1">
                  <c:v>36</c:v>
                </c:pt>
                <c:pt idx="2">
                  <c:v>25</c:v>
                </c:pt>
                <c:pt idx="3">
                  <c:v>40</c:v>
                </c:pt>
                <c:pt idx="4">
                  <c:v>38</c:v>
                </c:pt>
                <c:pt idx="5">
                  <c:v>29</c:v>
                </c:pt>
                <c:pt idx="6">
                  <c:v>56</c:v>
                </c:pt>
                <c:pt idx="7">
                  <c:v>41</c:v>
                </c:pt>
                <c:pt idx="8">
                  <c:v>31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7B09-422D-928A-1F58CE9467C4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Information'!$B$10:$K$10</c:f>
              <c:numCache>
                <c:formatCode>0</c:formatCode>
                <c:ptCount val="10"/>
                <c:pt idx="0">
                  <c:v>32</c:v>
                </c:pt>
                <c:pt idx="1">
                  <c:v>36</c:v>
                </c:pt>
                <c:pt idx="2">
                  <c:v>25</c:v>
                </c:pt>
                <c:pt idx="3">
                  <c:v>40</c:v>
                </c:pt>
                <c:pt idx="4">
                  <c:v>38</c:v>
                </c:pt>
                <c:pt idx="5">
                  <c:v>29</c:v>
                </c:pt>
                <c:pt idx="6">
                  <c:v>56</c:v>
                </c:pt>
                <c:pt idx="7">
                  <c:v>41</c:v>
                </c:pt>
                <c:pt idx="8">
                  <c:v>31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B09-422D-928A-1F58CE9467C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Faults'!$B$11:$V$11</c:f>
              <c:numCache>
                <c:formatCode>General</c:formatCode>
                <c:ptCount val="21"/>
                <c:pt idx="10" formatCode="0">
                  <c:v>37.135005080874066</c:v>
                </c:pt>
                <c:pt idx="11" formatCode="0">
                  <c:v>36.204503693186567</c:v>
                </c:pt>
                <c:pt idx="12" formatCode="0">
                  <c:v>34.391712642778948</c:v>
                </c:pt>
                <c:pt idx="13" formatCode="0">
                  <c:v>32.907489906871433</c:v>
                </c:pt>
                <c:pt idx="14" formatCode="0">
                  <c:v>31.468064344843732</c:v>
                </c:pt>
                <c:pt idx="15" formatCode="0">
                  <c:v>29.921949426466032</c:v>
                </c:pt>
                <c:pt idx="16" formatCode="0">
                  <c:v>28.501390277883552</c:v>
                </c:pt>
                <c:pt idx="17" formatCode="0">
                  <c:v>27.289135204816542</c:v>
                </c:pt>
                <c:pt idx="18" formatCode="0">
                  <c:v>26.473596117683812</c:v>
                </c:pt>
                <c:pt idx="19" formatCode="0">
                  <c:v>25.964644193085022</c:v>
                </c:pt>
                <c:pt idx="20" formatCode="0">
                  <c:v>25.067260309412571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B09-422D-928A-1F58CE9467C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Faults'!$AL$11:$BF$11</c:f>
              <c:numCache>
                <c:formatCode>0</c:formatCode>
                <c:ptCount val="21"/>
                <c:pt idx="10">
                  <c:v>34.4</c:v>
                </c:pt>
                <c:pt idx="11">
                  <c:v>34.309090909090912</c:v>
                </c:pt>
                <c:pt idx="12">
                  <c:v>34.218181818181819</c:v>
                </c:pt>
                <c:pt idx="13">
                  <c:v>34.127272727272718</c:v>
                </c:pt>
                <c:pt idx="14">
                  <c:v>34.036363636363639</c:v>
                </c:pt>
                <c:pt idx="15">
                  <c:v>33.945454545454552</c:v>
                </c:pt>
                <c:pt idx="16">
                  <c:v>33.854545454545452</c:v>
                </c:pt>
                <c:pt idx="17">
                  <c:v>33.763636363636373</c:v>
                </c:pt>
                <c:pt idx="18">
                  <c:v>33.672727272727272</c:v>
                </c:pt>
                <c:pt idx="19">
                  <c:v>33.581818181818186</c:v>
                </c:pt>
                <c:pt idx="20">
                  <c:v>33.490909090909099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09-422D-928A-1F58CE946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71808"/>
        <c:axId val="110473600"/>
      </c:lineChart>
      <c:catAx>
        <c:axId val="11047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73600"/>
        <c:crosses val="autoZero"/>
        <c:auto val="1"/>
        <c:lblAlgn val="ctr"/>
        <c:lblOffset val="100"/>
        <c:noMultiLvlLbl val="0"/>
      </c:catAx>
      <c:valAx>
        <c:axId val="110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71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ICPs'!$B$102:$K$102</c:f>
              <c:numCache>
                <c:formatCode>0</c:formatCode>
                <c:ptCount val="10"/>
                <c:pt idx="0">
                  <c:v>152.46547619047621</c:v>
                </c:pt>
                <c:pt idx="1">
                  <c:v>90.266872529644289</c:v>
                </c:pt>
                <c:pt idx="2">
                  <c:v>82.792721963227223</c:v>
                </c:pt>
                <c:pt idx="3">
                  <c:v>90.001551956815121</c:v>
                </c:pt>
                <c:pt idx="4">
                  <c:v>123.33696303696297</c:v>
                </c:pt>
                <c:pt idx="5">
                  <c:v>79.991704194894197</c:v>
                </c:pt>
                <c:pt idx="6">
                  <c:v>68.802272727272765</c:v>
                </c:pt>
                <c:pt idx="7">
                  <c:v>30.476472619668154</c:v>
                </c:pt>
                <c:pt idx="8">
                  <c:v>21.546359713151009</c:v>
                </c:pt>
                <c:pt idx="9">
                  <c:v>20.326562215668634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9C7-488E-9012-40DC8740786D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Information'!$Z$102:$AI$102</c:f>
              <c:numCache>
                <c:formatCode>0</c:formatCode>
                <c:ptCount val="10"/>
                <c:pt idx="0">
                  <c:v>140.73736263736265</c:v>
                </c:pt>
                <c:pt idx="1">
                  <c:v>83.323266950440882</c:v>
                </c:pt>
                <c:pt idx="2">
                  <c:v>82.792721963227223</c:v>
                </c:pt>
                <c:pt idx="3">
                  <c:v>90.001551956815121</c:v>
                </c:pt>
                <c:pt idx="4">
                  <c:v>123.33696303696297</c:v>
                </c:pt>
                <c:pt idx="5">
                  <c:v>73.838496179902336</c:v>
                </c:pt>
                <c:pt idx="6">
                  <c:v>63.509790209790246</c:v>
                </c:pt>
                <c:pt idx="7">
                  <c:v>30.476472619668154</c:v>
                </c:pt>
                <c:pt idx="8">
                  <c:v>21.546359713151009</c:v>
                </c:pt>
                <c:pt idx="9">
                  <c:v>20.326562215668634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9C7-488E-9012-40DC8740786D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ICPs'!$B$103:$V$103</c:f>
              <c:numCache>
                <c:formatCode>General</c:formatCode>
                <c:ptCount val="21"/>
                <c:pt idx="10" formatCode="0">
                  <c:v>41.415587406241237</c:v>
                </c:pt>
                <c:pt idx="11" formatCode="0">
                  <c:v>41.785344567364426</c:v>
                </c:pt>
                <c:pt idx="12" formatCode="0">
                  <c:v>42.13203472799934</c:v>
                </c:pt>
                <c:pt idx="13" formatCode="0">
                  <c:v>42.564597017082257</c:v>
                </c:pt>
                <c:pt idx="14" formatCode="0">
                  <c:v>42.917661985474474</c:v>
                </c:pt>
                <c:pt idx="15" formatCode="0">
                  <c:v>43.240651780011625</c:v>
                </c:pt>
                <c:pt idx="16" formatCode="0">
                  <c:v>43.574853516451832</c:v>
                </c:pt>
                <c:pt idx="17" formatCode="0">
                  <c:v>43.976670595438939</c:v>
                </c:pt>
                <c:pt idx="18" formatCode="0">
                  <c:v>44.324843351971943</c:v>
                </c:pt>
                <c:pt idx="19" formatCode="0">
                  <c:v>44.657658707750393</c:v>
                </c:pt>
                <c:pt idx="20" formatCode="0">
                  <c:v>44.98044615693815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C7-488E-9012-40DC8740786D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ICPs'!$AL$103:$BF$103</c:f>
              <c:numCache>
                <c:formatCode>0</c:formatCode>
                <c:ptCount val="21"/>
                <c:pt idx="10">
                  <c:v>9.4326029725587226</c:v>
                </c:pt>
                <c:pt idx="11">
                  <c:v>-2.1230973503031265</c:v>
                </c:pt>
                <c:pt idx="12">
                  <c:v>-13.678797673164979</c:v>
                </c:pt>
                <c:pt idx="13">
                  <c:v>-25.234497996026828</c:v>
                </c:pt>
                <c:pt idx="14">
                  <c:v>-36.790198318888699</c:v>
                </c:pt>
                <c:pt idx="15">
                  <c:v>-48.345898641750551</c:v>
                </c:pt>
                <c:pt idx="16">
                  <c:v>-59.90159896461239</c:v>
                </c:pt>
                <c:pt idx="17">
                  <c:v>-71.457299287474257</c:v>
                </c:pt>
                <c:pt idx="18">
                  <c:v>-83.012999610336109</c:v>
                </c:pt>
                <c:pt idx="19">
                  <c:v>-94.568699933197976</c:v>
                </c:pt>
                <c:pt idx="20">
                  <c:v>-106.12440025605981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9C7-488E-9012-40DC87407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52256"/>
        <c:axId val="119566336"/>
      </c:lineChart>
      <c:catAx>
        <c:axId val="11955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66336"/>
        <c:crosses val="autoZero"/>
        <c:auto val="1"/>
        <c:lblAlgn val="ctr"/>
        <c:lblOffset val="100"/>
        <c:noMultiLvlLbl val="0"/>
      </c:catAx>
      <c:valAx>
        <c:axId val="11956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55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ICPs'!$B$125:$K$125</c:f>
              <c:numCache>
                <c:formatCode>0</c:formatCode>
                <c:ptCount val="10"/>
                <c:pt idx="0">
                  <c:v>2170.0483333333336</c:v>
                </c:pt>
                <c:pt idx="1">
                  <c:v>2161.8283333333338</c:v>
                </c:pt>
                <c:pt idx="2">
                  <c:v>1778.4631109538302</c:v>
                </c:pt>
                <c:pt idx="3">
                  <c:v>2511.4857142857145</c:v>
                </c:pt>
                <c:pt idx="4">
                  <c:v>2231.4475308641977</c:v>
                </c:pt>
                <c:pt idx="5">
                  <c:v>1848.4334236812545</c:v>
                </c:pt>
                <c:pt idx="6">
                  <c:v>1705.7186147186148</c:v>
                </c:pt>
                <c:pt idx="7">
                  <c:v>1969.4166666666661</c:v>
                </c:pt>
                <c:pt idx="8">
                  <c:v>2170.9393939393976</c:v>
                </c:pt>
                <c:pt idx="9">
                  <c:v>1973.8907407407398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675-4B50-91BA-C43BBB2D5038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Information'!$Z$125:$AI$125</c:f>
              <c:numCache>
                <c:formatCode>0</c:formatCode>
                <c:ptCount val="10"/>
                <c:pt idx="0">
                  <c:v>1669.2679487179489</c:v>
                </c:pt>
                <c:pt idx="1">
                  <c:v>1662.9448717948724</c:v>
                </c:pt>
                <c:pt idx="2">
                  <c:v>1368.0485468875618</c:v>
                </c:pt>
                <c:pt idx="3">
                  <c:v>1931.9120879120881</c:v>
                </c:pt>
                <c:pt idx="4">
                  <c:v>1544.8482905982905</c:v>
                </c:pt>
                <c:pt idx="5">
                  <c:v>1421.8718643701957</c:v>
                </c:pt>
                <c:pt idx="6">
                  <c:v>1443.3003663003665</c:v>
                </c:pt>
                <c:pt idx="7">
                  <c:v>908.96153846153823</c:v>
                </c:pt>
                <c:pt idx="8">
                  <c:v>1836.948717948721</c:v>
                </c:pt>
                <c:pt idx="9">
                  <c:v>1366.539743589743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75-4B50-91BA-C43BBB2D5038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ICPs'!$B$126:$V$126</c:f>
              <c:numCache>
                <c:formatCode>General</c:formatCode>
                <c:ptCount val="21"/>
                <c:pt idx="10" formatCode="0">
                  <c:v>1542.7036307013648</c:v>
                </c:pt>
                <c:pt idx="11" formatCode="0">
                  <c:v>1558.8206520282884</c:v>
                </c:pt>
                <c:pt idx="12" formatCode="0">
                  <c:v>1573.4250125592862</c:v>
                </c:pt>
                <c:pt idx="13" formatCode="0">
                  <c:v>1589.6242967201879</c:v>
                </c:pt>
                <c:pt idx="14" formatCode="0">
                  <c:v>1603.5960353225812</c:v>
                </c:pt>
                <c:pt idx="15" formatCode="0">
                  <c:v>1617.2382185253821</c:v>
                </c:pt>
                <c:pt idx="16" formatCode="0">
                  <c:v>1630.1861477209795</c:v>
                </c:pt>
                <c:pt idx="17" formatCode="0">
                  <c:v>1645.4358674295754</c:v>
                </c:pt>
                <c:pt idx="18" formatCode="0">
                  <c:v>1659.9146917699238</c:v>
                </c:pt>
                <c:pt idx="19" formatCode="0">
                  <c:v>1672.3042001666852</c:v>
                </c:pt>
                <c:pt idx="20" formatCode="0">
                  <c:v>1684.6458567247319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675-4B50-91BA-C43BBB2D5038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ICPs'!$AL$126:$BF$126</c:f>
              <c:numCache>
                <c:formatCode>0</c:formatCode>
                <c:ptCount val="21"/>
                <c:pt idx="10">
                  <c:v>1335.771945782456</c:v>
                </c:pt>
                <c:pt idx="11">
                  <c:v>1303.1005908959692</c:v>
                </c:pt>
                <c:pt idx="12">
                  <c:v>1270.429236009483</c:v>
                </c:pt>
                <c:pt idx="13">
                  <c:v>1237.7578811229962</c:v>
                </c:pt>
                <c:pt idx="14">
                  <c:v>1205.0865262365098</c:v>
                </c:pt>
                <c:pt idx="15">
                  <c:v>1172.415171350023</c:v>
                </c:pt>
                <c:pt idx="16">
                  <c:v>1139.7438164635364</c:v>
                </c:pt>
                <c:pt idx="17">
                  <c:v>1107.0724615770496</c:v>
                </c:pt>
                <c:pt idx="18">
                  <c:v>1074.4011066905632</c:v>
                </c:pt>
                <c:pt idx="19">
                  <c:v>1041.7297518040764</c:v>
                </c:pt>
                <c:pt idx="20">
                  <c:v>1009.0583969175898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675-4B50-91BA-C43BBB2D5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19968"/>
        <c:axId val="119621504"/>
      </c:lineChart>
      <c:catAx>
        <c:axId val="1196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21504"/>
        <c:crosses val="autoZero"/>
        <c:auto val="1"/>
        <c:lblAlgn val="ctr"/>
        <c:lblOffset val="100"/>
        <c:noMultiLvlLbl val="0"/>
      </c:catAx>
      <c:valAx>
        <c:axId val="11962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1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ICPs'!$B$148:$K$148</c:f>
              <c:numCache>
                <c:formatCode>0</c:formatCode>
                <c:ptCount val="10"/>
                <c:pt idx="0">
                  <c:v>333.5974112426037</c:v>
                </c:pt>
                <c:pt idx="1">
                  <c:v>393.50986961756189</c:v>
                </c:pt>
                <c:pt idx="2">
                  <c:v>374.48400876016336</c:v>
                </c:pt>
                <c:pt idx="3">
                  <c:v>648.73316854086056</c:v>
                </c:pt>
                <c:pt idx="4">
                  <c:v>427.21092287342265</c:v>
                </c:pt>
                <c:pt idx="5">
                  <c:v>525.9393686233534</c:v>
                </c:pt>
                <c:pt idx="6">
                  <c:v>375.61480310481846</c:v>
                </c:pt>
                <c:pt idx="7">
                  <c:v>396.61619336748186</c:v>
                </c:pt>
                <c:pt idx="8">
                  <c:v>388.57203385100382</c:v>
                </c:pt>
                <c:pt idx="9">
                  <c:v>734.19624093854873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17-4AE8-ABCF-3632CBC7FA6E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Information'!$Z$148:$AI$148</c:f>
              <c:numCache>
                <c:formatCode>0</c:formatCode>
                <c:ptCount val="10"/>
                <c:pt idx="0">
                  <c:v>333.5974112426037</c:v>
                </c:pt>
                <c:pt idx="1">
                  <c:v>393.50986961756189</c:v>
                </c:pt>
                <c:pt idx="2">
                  <c:v>374.48400876016336</c:v>
                </c:pt>
                <c:pt idx="3">
                  <c:v>648.73316854086056</c:v>
                </c:pt>
                <c:pt idx="4">
                  <c:v>427.21092287342265</c:v>
                </c:pt>
                <c:pt idx="5">
                  <c:v>525.9393686233534</c:v>
                </c:pt>
                <c:pt idx="6">
                  <c:v>346.72135671214011</c:v>
                </c:pt>
                <c:pt idx="7">
                  <c:v>396.61619336748186</c:v>
                </c:pt>
                <c:pt idx="8">
                  <c:v>358.68187740092657</c:v>
                </c:pt>
                <c:pt idx="9">
                  <c:v>734.19624093854873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17-4AE8-ABCF-3632CBC7FA6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ICPs'!$B$149:$V$149</c:f>
              <c:numCache>
                <c:formatCode>General</c:formatCode>
                <c:ptCount val="21"/>
                <c:pt idx="10" formatCode="0">
                  <c:v>453.40058970634851</c:v>
                </c:pt>
                <c:pt idx="11" formatCode="0">
                  <c:v>457.97775708152835</c:v>
                </c:pt>
                <c:pt idx="12" formatCode="0">
                  <c:v>462.00483696822221</c:v>
                </c:pt>
                <c:pt idx="13" formatCode="0">
                  <c:v>466.63428015776276</c:v>
                </c:pt>
                <c:pt idx="14" formatCode="0">
                  <c:v>470.73746064271904</c:v>
                </c:pt>
                <c:pt idx="15" formatCode="0">
                  <c:v>474.5266037153113</c:v>
                </c:pt>
                <c:pt idx="16" formatCode="0">
                  <c:v>478.37602516322903</c:v>
                </c:pt>
                <c:pt idx="17" formatCode="0">
                  <c:v>483.03581445041294</c:v>
                </c:pt>
                <c:pt idx="18" formatCode="0">
                  <c:v>486.78260985203019</c:v>
                </c:pt>
                <c:pt idx="19" formatCode="0">
                  <c:v>490.44088716622883</c:v>
                </c:pt>
                <c:pt idx="20" formatCode="0">
                  <c:v>494.1802608733733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17-4AE8-ABCF-3632CBC7FA6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ICPs'!$AL$149:$BF$149</c:f>
              <c:numCache>
                <c:formatCode>0</c:formatCode>
                <c:ptCount val="21"/>
                <c:pt idx="10">
                  <c:v>542.80062364262028</c:v>
                </c:pt>
                <c:pt idx="11">
                  <c:v>558.95182033987737</c:v>
                </c:pt>
                <c:pt idx="12">
                  <c:v>575.10301703713458</c:v>
                </c:pt>
                <c:pt idx="13">
                  <c:v>591.25421373439156</c:v>
                </c:pt>
                <c:pt idx="14">
                  <c:v>607.40541043164876</c:v>
                </c:pt>
                <c:pt idx="15">
                  <c:v>623.55660712890585</c:v>
                </c:pt>
                <c:pt idx="16">
                  <c:v>639.70780382616294</c:v>
                </c:pt>
                <c:pt idx="17">
                  <c:v>655.85900052341992</c:v>
                </c:pt>
                <c:pt idx="18">
                  <c:v>672.01019722067701</c:v>
                </c:pt>
                <c:pt idx="19">
                  <c:v>688.16139391793411</c:v>
                </c:pt>
                <c:pt idx="20">
                  <c:v>704.31259061519131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17-4AE8-ABCF-3632CBC7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66944"/>
        <c:axId val="119672832"/>
      </c:lineChart>
      <c:catAx>
        <c:axId val="11966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72832"/>
        <c:crosses val="autoZero"/>
        <c:auto val="1"/>
        <c:lblAlgn val="ctr"/>
        <c:lblOffset val="100"/>
        <c:noMultiLvlLbl val="0"/>
      </c:catAx>
      <c:valAx>
        <c:axId val="11967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66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ICPs'!$B$171:$K$171</c:f>
              <c:numCache>
                <c:formatCode>0</c:formatCode>
                <c:ptCount val="10"/>
                <c:pt idx="0">
                  <c:v>374.53286975675798</c:v>
                </c:pt>
                <c:pt idx="1">
                  <c:v>299.84230079230059</c:v>
                </c:pt>
                <c:pt idx="2">
                  <c:v>277.42403097586828</c:v>
                </c:pt>
                <c:pt idx="3">
                  <c:v>384.06313125010695</c:v>
                </c:pt>
                <c:pt idx="4">
                  <c:v>396.67539358804908</c:v>
                </c:pt>
                <c:pt idx="5">
                  <c:v>310.43331779978831</c:v>
                </c:pt>
                <c:pt idx="6">
                  <c:v>226.90931745831961</c:v>
                </c:pt>
                <c:pt idx="7">
                  <c:v>424.22583225057338</c:v>
                </c:pt>
                <c:pt idx="8">
                  <c:v>225.43190719788001</c:v>
                </c:pt>
                <c:pt idx="9">
                  <c:v>291.25551689014162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719-489D-9FD7-6CBA29128BF7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Information'!$Z$171:$AI$171</c:f>
              <c:numCache>
                <c:formatCode>0</c:formatCode>
                <c:ptCount val="10"/>
                <c:pt idx="0">
                  <c:v>374.53286975675798</c:v>
                </c:pt>
                <c:pt idx="1">
                  <c:v>299.84230079230059</c:v>
                </c:pt>
                <c:pt idx="2">
                  <c:v>256.0837209008015</c:v>
                </c:pt>
                <c:pt idx="3">
                  <c:v>384.06313125010695</c:v>
                </c:pt>
                <c:pt idx="4">
                  <c:v>396.67539358804908</c:v>
                </c:pt>
                <c:pt idx="5">
                  <c:v>310.43331779978831</c:v>
                </c:pt>
                <c:pt idx="6">
                  <c:v>226.90931745831961</c:v>
                </c:pt>
                <c:pt idx="7">
                  <c:v>424.22583225057338</c:v>
                </c:pt>
                <c:pt idx="8">
                  <c:v>225.43190719788001</c:v>
                </c:pt>
                <c:pt idx="9">
                  <c:v>291.25551689014162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719-489D-9FD7-6CBA29128BF7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ICPs'!$B$172:$V$172</c:f>
              <c:numCache>
                <c:formatCode>General</c:formatCode>
                <c:ptCount val="21"/>
                <c:pt idx="10" formatCode="0">
                  <c:v>325.77459144693074</c:v>
                </c:pt>
                <c:pt idx="11" formatCode="0">
                  <c:v>329.00146374642355</c:v>
                </c:pt>
                <c:pt idx="12" formatCode="0">
                  <c:v>332.03338793809729</c:v>
                </c:pt>
                <c:pt idx="13" formatCode="0">
                  <c:v>335.41170865267014</c:v>
                </c:pt>
                <c:pt idx="14" formatCode="0">
                  <c:v>338.32939515438039</c:v>
                </c:pt>
                <c:pt idx="15" formatCode="0">
                  <c:v>341.15748619651481</c:v>
                </c:pt>
                <c:pt idx="16" formatCode="0">
                  <c:v>343.83276755865342</c:v>
                </c:pt>
                <c:pt idx="17" formatCode="0">
                  <c:v>347.0944850466754</c:v>
                </c:pt>
                <c:pt idx="18" formatCode="0">
                  <c:v>350.01407435631978</c:v>
                </c:pt>
                <c:pt idx="19" formatCode="0">
                  <c:v>352.75269903997156</c:v>
                </c:pt>
                <c:pt idx="20" formatCode="0">
                  <c:v>355.31701084577202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19-489D-9FD7-6CBA29128BF7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ICPs'!$AL$172:$BF$172</c:f>
              <c:numCache>
                <c:formatCode>0</c:formatCode>
                <c:ptCount val="21"/>
                <c:pt idx="10">
                  <c:v>286.03326774263002</c:v>
                </c:pt>
                <c:pt idx="11">
                  <c:v>280.04925627974978</c:v>
                </c:pt>
                <c:pt idx="12">
                  <c:v>274.06524481686938</c:v>
                </c:pt>
                <c:pt idx="13">
                  <c:v>268.08123335398909</c:v>
                </c:pt>
                <c:pt idx="14">
                  <c:v>262.09722189110875</c:v>
                </c:pt>
                <c:pt idx="15">
                  <c:v>256.1132104282284</c:v>
                </c:pt>
                <c:pt idx="16">
                  <c:v>250.12919896534817</c:v>
                </c:pt>
                <c:pt idx="17">
                  <c:v>244.14518750246773</c:v>
                </c:pt>
                <c:pt idx="18">
                  <c:v>238.16117603958739</c:v>
                </c:pt>
                <c:pt idx="19">
                  <c:v>232.1771645767071</c:v>
                </c:pt>
                <c:pt idx="20">
                  <c:v>226.19315311382678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19-489D-9FD7-6CBA29128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17888"/>
        <c:axId val="119719424"/>
      </c:lineChart>
      <c:catAx>
        <c:axId val="11971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19424"/>
        <c:crosses val="autoZero"/>
        <c:auto val="1"/>
        <c:lblAlgn val="ctr"/>
        <c:lblOffset val="100"/>
        <c:noMultiLvlLbl val="0"/>
      </c:catAx>
      <c:valAx>
        <c:axId val="11971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1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ICPs'!$B$194:$K$194</c:f>
              <c:numCache>
                <c:formatCode>0</c:formatCode>
                <c:ptCount val="10"/>
                <c:pt idx="0">
                  <c:v>390.07248692003679</c:v>
                </c:pt>
                <c:pt idx="1">
                  <c:v>403.56403175570807</c:v>
                </c:pt>
                <c:pt idx="2">
                  <c:v>428.3945864112996</c:v>
                </c:pt>
                <c:pt idx="3">
                  <c:v>454.56428824443549</c:v>
                </c:pt>
                <c:pt idx="4">
                  <c:v>423.19905622699747</c:v>
                </c:pt>
                <c:pt idx="5">
                  <c:v>210.51856901368078</c:v>
                </c:pt>
                <c:pt idx="6">
                  <c:v>333.2577172405135</c:v>
                </c:pt>
                <c:pt idx="7">
                  <c:v>200.20715704050014</c:v>
                </c:pt>
                <c:pt idx="8">
                  <c:v>99.137537707390692</c:v>
                </c:pt>
                <c:pt idx="9">
                  <c:v>292.7451381299914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5C3-4DCB-84F8-D4AE88B7514D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Information'!$Z$194:$AI$194</c:f>
              <c:numCache>
                <c:formatCode>0</c:formatCode>
                <c:ptCount val="10"/>
                <c:pt idx="0">
                  <c:v>390.07248692003679</c:v>
                </c:pt>
                <c:pt idx="1">
                  <c:v>372.52064469757664</c:v>
                </c:pt>
                <c:pt idx="2">
                  <c:v>395.4411566873535</c:v>
                </c:pt>
                <c:pt idx="3">
                  <c:v>454.56428824443549</c:v>
                </c:pt>
                <c:pt idx="4">
                  <c:v>390.6452826710746</c:v>
                </c:pt>
                <c:pt idx="5">
                  <c:v>210.51856901368078</c:v>
                </c:pt>
                <c:pt idx="6">
                  <c:v>333.2577172405135</c:v>
                </c:pt>
                <c:pt idx="7">
                  <c:v>200.20715704050014</c:v>
                </c:pt>
                <c:pt idx="8">
                  <c:v>99.137537707390692</c:v>
                </c:pt>
                <c:pt idx="9">
                  <c:v>292.7451381299914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5C3-4DCB-84F8-D4AE88B7514D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ICPs'!$B$195:$V$195</c:f>
              <c:numCache>
                <c:formatCode>General</c:formatCode>
                <c:ptCount val="21"/>
                <c:pt idx="10" formatCode="0">
                  <c:v>301.86556186156747</c:v>
                </c:pt>
                <c:pt idx="11" formatCode="0">
                  <c:v>305.01806086247285</c:v>
                </c:pt>
                <c:pt idx="12" formatCode="0">
                  <c:v>307.88276794416885</c:v>
                </c:pt>
                <c:pt idx="13" formatCode="0">
                  <c:v>311.13179912664515</c:v>
                </c:pt>
                <c:pt idx="14" formatCode="0">
                  <c:v>313.87935664082255</c:v>
                </c:pt>
                <c:pt idx="15" formatCode="0">
                  <c:v>316.59679211977726</c:v>
                </c:pt>
                <c:pt idx="16" formatCode="0">
                  <c:v>319.09640262624498</c:v>
                </c:pt>
                <c:pt idx="17" formatCode="0">
                  <c:v>322.17811454324243</c:v>
                </c:pt>
                <c:pt idx="18" formatCode="0">
                  <c:v>325.02507300829819</c:v>
                </c:pt>
                <c:pt idx="19" formatCode="0">
                  <c:v>327.49557082819263</c:v>
                </c:pt>
                <c:pt idx="20" formatCode="0">
                  <c:v>329.9072026021135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5C3-4DCB-84F8-D4AE88B7514D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ICPs'!$AL$195:$BF$195</c:f>
              <c:numCache>
                <c:formatCode>0</c:formatCode>
                <c:ptCount val="21"/>
                <c:pt idx="10">
                  <c:v>170.24952073708408</c:v>
                </c:pt>
                <c:pt idx="11">
                  <c:v>144.12925217378023</c:v>
                </c:pt>
                <c:pt idx="12">
                  <c:v>118.00898361047635</c:v>
                </c:pt>
                <c:pt idx="13">
                  <c:v>91.888715047172525</c:v>
                </c:pt>
                <c:pt idx="14">
                  <c:v>65.768446483868644</c:v>
                </c:pt>
                <c:pt idx="15">
                  <c:v>39.64817792056477</c:v>
                </c:pt>
                <c:pt idx="16">
                  <c:v>13.527909357260929</c:v>
                </c:pt>
                <c:pt idx="17">
                  <c:v>-12.59235920604295</c:v>
                </c:pt>
                <c:pt idx="18">
                  <c:v>-38.712627769346831</c:v>
                </c:pt>
                <c:pt idx="19">
                  <c:v>-64.832896332650705</c:v>
                </c:pt>
                <c:pt idx="20">
                  <c:v>-90.953164895954586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5C3-4DCB-84F8-D4AE88B7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00032"/>
        <c:axId val="119901568"/>
      </c:lineChart>
      <c:catAx>
        <c:axId val="11990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01568"/>
        <c:crosses val="autoZero"/>
        <c:auto val="1"/>
        <c:lblAlgn val="ctr"/>
        <c:lblOffset val="100"/>
        <c:noMultiLvlLbl val="0"/>
      </c:catAx>
      <c:valAx>
        <c:axId val="119901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00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ICPs'!$B$217:$K$217</c:f>
              <c:numCache>
                <c:formatCode>0</c:formatCode>
                <c:ptCount val="10"/>
                <c:pt idx="0">
                  <c:v>521.9054206230204</c:v>
                </c:pt>
                <c:pt idx="1">
                  <c:v>698.87426018812153</c:v>
                </c:pt>
                <c:pt idx="2">
                  <c:v>564.13560969460036</c:v>
                </c:pt>
                <c:pt idx="3">
                  <c:v>416.7882177353128</c:v>
                </c:pt>
                <c:pt idx="4">
                  <c:v>501.76821298100771</c:v>
                </c:pt>
                <c:pt idx="5">
                  <c:v>405.65660478857689</c:v>
                </c:pt>
                <c:pt idx="6">
                  <c:v>460.47055690915414</c:v>
                </c:pt>
                <c:pt idx="7">
                  <c:v>482.07468418503618</c:v>
                </c:pt>
                <c:pt idx="8">
                  <c:v>420.07396122608253</c:v>
                </c:pt>
                <c:pt idx="9">
                  <c:v>531.53826009327224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81-426B-A05E-292D41EE646E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Information'!$Z$217:$AI$217</c:f>
              <c:numCache>
                <c:formatCode>0</c:formatCode>
                <c:ptCount val="10"/>
                <c:pt idx="0">
                  <c:v>521.9054206230204</c:v>
                </c:pt>
                <c:pt idx="1">
                  <c:v>698.87426018812153</c:v>
                </c:pt>
                <c:pt idx="2">
                  <c:v>564.13560969460036</c:v>
                </c:pt>
                <c:pt idx="3">
                  <c:v>416.7882177353128</c:v>
                </c:pt>
                <c:pt idx="4">
                  <c:v>501.76821298100771</c:v>
                </c:pt>
                <c:pt idx="5">
                  <c:v>405.65660478857689</c:v>
                </c:pt>
                <c:pt idx="6">
                  <c:v>460.47055690915414</c:v>
                </c:pt>
                <c:pt idx="7">
                  <c:v>482.07468418503618</c:v>
                </c:pt>
                <c:pt idx="8">
                  <c:v>420.07396122608253</c:v>
                </c:pt>
                <c:pt idx="9">
                  <c:v>531.53826009327224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81-426B-A05E-292D41EE646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ICPs'!$B$218:$V$218</c:f>
              <c:numCache>
                <c:formatCode>General</c:formatCode>
                <c:ptCount val="21"/>
                <c:pt idx="10" formatCode="0">
                  <c:v>498.59015870608386</c:v>
                </c:pt>
                <c:pt idx="11" formatCode="0">
                  <c:v>503.26601722837307</c:v>
                </c:pt>
                <c:pt idx="12" formatCode="0">
                  <c:v>507.61300447026571</c:v>
                </c:pt>
                <c:pt idx="13" formatCode="0">
                  <c:v>512.97704118657191</c:v>
                </c:pt>
                <c:pt idx="14" formatCode="0">
                  <c:v>517.41181273824793</c:v>
                </c:pt>
                <c:pt idx="15" formatCode="0">
                  <c:v>521.48222267514427</c:v>
                </c:pt>
                <c:pt idx="16" formatCode="0">
                  <c:v>525.5859222462808</c:v>
                </c:pt>
                <c:pt idx="17" formatCode="0">
                  <c:v>530.53149606630348</c:v>
                </c:pt>
                <c:pt idx="18" formatCode="0">
                  <c:v>534.99402423878496</c:v>
                </c:pt>
                <c:pt idx="19" formatCode="0">
                  <c:v>539.08306889341532</c:v>
                </c:pt>
                <c:pt idx="20" formatCode="0">
                  <c:v>543.01880140577452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81-426B-A05E-292D41EE646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ICPs'!$AL$218:$BF$218</c:f>
              <c:numCache>
                <c:formatCode>0</c:formatCode>
                <c:ptCount val="21"/>
                <c:pt idx="10">
                  <c:v>425.65272031839407</c:v>
                </c:pt>
                <c:pt idx="11">
                  <c:v>412.075291495844</c:v>
                </c:pt>
                <c:pt idx="12">
                  <c:v>398.49786267329415</c:v>
                </c:pt>
                <c:pt idx="13">
                  <c:v>384.92043385074425</c:v>
                </c:pt>
                <c:pt idx="14">
                  <c:v>371.34300502819434</c:v>
                </c:pt>
                <c:pt idx="15">
                  <c:v>357.76557620564444</c:v>
                </c:pt>
                <c:pt idx="16">
                  <c:v>344.18814738309459</c:v>
                </c:pt>
                <c:pt idx="17">
                  <c:v>330.61071856054463</c:v>
                </c:pt>
                <c:pt idx="18">
                  <c:v>317.03328973799483</c:v>
                </c:pt>
                <c:pt idx="19">
                  <c:v>303.45586091544487</c:v>
                </c:pt>
                <c:pt idx="20">
                  <c:v>289.87843209289491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681-426B-A05E-292D41EE6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24384"/>
        <c:axId val="119825920"/>
      </c:lineChart>
      <c:catAx>
        <c:axId val="11982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25920"/>
        <c:crosses val="autoZero"/>
        <c:auto val="1"/>
        <c:lblAlgn val="ctr"/>
        <c:lblOffset val="100"/>
        <c:noMultiLvlLbl val="0"/>
      </c:catAx>
      <c:valAx>
        <c:axId val="11982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2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ICPs'!$B$240:$K$240</c:f>
              <c:numCache>
                <c:formatCode>0</c:formatCode>
                <c:ptCount val="10"/>
                <c:pt idx="0">
                  <c:v>609.35972650883218</c:v>
                </c:pt>
                <c:pt idx="1">
                  <c:v>438.58312186753392</c:v>
                </c:pt>
                <c:pt idx="2">
                  <c:v>545.45920849706215</c:v>
                </c:pt>
                <c:pt idx="3">
                  <c:v>499.08275397160952</c:v>
                </c:pt>
                <c:pt idx="4">
                  <c:v>563.56142764175956</c:v>
                </c:pt>
                <c:pt idx="5">
                  <c:v>379.06123311232835</c:v>
                </c:pt>
                <c:pt idx="6">
                  <c:v>509.69630647130668</c:v>
                </c:pt>
                <c:pt idx="7">
                  <c:v>341.14850660405926</c:v>
                </c:pt>
                <c:pt idx="8">
                  <c:v>430.30167829397755</c:v>
                </c:pt>
                <c:pt idx="9">
                  <c:v>522.15423231411069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5C-4B5C-9BA8-1B3847BEE2D8}"/>
            </c:ext>
          </c:extLst>
        </c:ser>
        <c:ser>
          <c:idx val="2"/>
          <c:order val="1"/>
          <c:tx>
            <c:v>Average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Information'!$Z$240:$AI$240</c:f>
              <c:numCache>
                <c:formatCode>0</c:formatCode>
                <c:ptCount val="10"/>
                <c:pt idx="0">
                  <c:v>609.35972650883218</c:v>
                </c:pt>
                <c:pt idx="1">
                  <c:v>438.58312186753392</c:v>
                </c:pt>
                <c:pt idx="2">
                  <c:v>545.45920849706215</c:v>
                </c:pt>
                <c:pt idx="3">
                  <c:v>499.08275397160952</c:v>
                </c:pt>
                <c:pt idx="4">
                  <c:v>563.56142764175956</c:v>
                </c:pt>
                <c:pt idx="5">
                  <c:v>379.06123311232835</c:v>
                </c:pt>
                <c:pt idx="6">
                  <c:v>509.69630647130668</c:v>
                </c:pt>
                <c:pt idx="7">
                  <c:v>341.14850660405926</c:v>
                </c:pt>
                <c:pt idx="8">
                  <c:v>430.30167829397755</c:v>
                </c:pt>
                <c:pt idx="9">
                  <c:v>522.15423231411069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5C-4B5C-9BA8-1B3847BEE2D8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ICPs'!$B$241:$V$241</c:f>
              <c:numCache>
                <c:formatCode>General</c:formatCode>
                <c:ptCount val="21"/>
                <c:pt idx="10" formatCode="0">
                  <c:v>462.90718274838224</c:v>
                </c:pt>
                <c:pt idx="11" formatCode="0">
                  <c:v>467.0297555217744</c:v>
                </c:pt>
                <c:pt idx="12" formatCode="0">
                  <c:v>470.85506969815901</c:v>
                </c:pt>
                <c:pt idx="13" formatCode="0">
                  <c:v>475.72394445032927</c:v>
                </c:pt>
                <c:pt idx="14" formatCode="0">
                  <c:v>479.85024294328605</c:v>
                </c:pt>
                <c:pt idx="15" formatCode="0">
                  <c:v>483.41851659209482</c:v>
                </c:pt>
                <c:pt idx="16" formatCode="0">
                  <c:v>487.23594972839192</c:v>
                </c:pt>
                <c:pt idx="17" formatCode="0">
                  <c:v>491.80729627535925</c:v>
                </c:pt>
                <c:pt idx="18" formatCode="0">
                  <c:v>495.64499226401949</c:v>
                </c:pt>
                <c:pt idx="19" formatCode="0">
                  <c:v>499.48884440432988</c:v>
                </c:pt>
                <c:pt idx="20" formatCode="0">
                  <c:v>503.18129430699429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05C-4B5C-9BA8-1B3847BEE2D8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ICPs'!$AL$241:$BF$241</c:f>
              <c:numCache>
                <c:formatCode>0</c:formatCode>
                <c:ptCount val="21"/>
                <c:pt idx="10">
                  <c:v>416.6063995528333</c:v>
                </c:pt>
                <c:pt idx="11">
                  <c:v>404.38195955730157</c:v>
                </c:pt>
                <c:pt idx="12">
                  <c:v>392.15751956176979</c:v>
                </c:pt>
                <c:pt idx="13">
                  <c:v>379.93307956623801</c:v>
                </c:pt>
                <c:pt idx="14">
                  <c:v>367.70863957070623</c:v>
                </c:pt>
                <c:pt idx="15">
                  <c:v>355.48419957517433</c:v>
                </c:pt>
                <c:pt idx="16">
                  <c:v>343.25975957964266</c:v>
                </c:pt>
                <c:pt idx="17">
                  <c:v>331.03531958411082</c:v>
                </c:pt>
                <c:pt idx="18">
                  <c:v>318.81087958857904</c:v>
                </c:pt>
                <c:pt idx="19">
                  <c:v>306.58643959304726</c:v>
                </c:pt>
                <c:pt idx="20">
                  <c:v>294.36199959751548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05C-4B5C-9BA8-1B3847BEE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32800"/>
        <c:axId val="119934336"/>
      </c:lineChart>
      <c:catAx>
        <c:axId val="11993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4336"/>
        <c:crosses val="autoZero"/>
        <c:auto val="1"/>
        <c:lblAlgn val="ctr"/>
        <c:lblOffset val="100"/>
        <c:noMultiLvlLbl val="0"/>
      </c:catAx>
      <c:valAx>
        <c:axId val="119934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3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Non-Zero Average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ICPs'!$B$263:$K$263</c:f>
              <c:numCache>
                <c:formatCode>0</c:formatCode>
                <c:ptCount val="10"/>
                <c:pt idx="0">
                  <c:v>420.93678467385052</c:v>
                </c:pt>
                <c:pt idx="1">
                  <c:v>386.95257930818633</c:v>
                </c:pt>
                <c:pt idx="2">
                  <c:v>406.88822529782169</c:v>
                </c:pt>
                <c:pt idx="3">
                  <c:v>379.14540872695659</c:v>
                </c:pt>
                <c:pt idx="4">
                  <c:v>348.59690313839826</c:v>
                </c:pt>
                <c:pt idx="5">
                  <c:v>302.74139557037716</c:v>
                </c:pt>
                <c:pt idx="6">
                  <c:v>328.78798841596654</c:v>
                </c:pt>
                <c:pt idx="7">
                  <c:v>274.06641954126246</c:v>
                </c:pt>
                <c:pt idx="8">
                  <c:v>249.13552253475657</c:v>
                </c:pt>
                <c:pt idx="9">
                  <c:v>286.87091134795168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1FC-413A-900E-1B1D70D1758C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Information'!$Z$263:$AI$263</c:f>
              <c:numCache>
                <c:formatCode>0</c:formatCode>
                <c:ptCount val="10"/>
                <c:pt idx="0">
                  <c:v>420.93678467385052</c:v>
                </c:pt>
                <c:pt idx="1">
                  <c:v>386.95257930818633</c:v>
                </c:pt>
                <c:pt idx="2">
                  <c:v>406.88822529782169</c:v>
                </c:pt>
                <c:pt idx="3">
                  <c:v>379.14540872695659</c:v>
                </c:pt>
                <c:pt idx="4">
                  <c:v>348.59690313839826</c:v>
                </c:pt>
                <c:pt idx="5">
                  <c:v>302.74139557037716</c:v>
                </c:pt>
                <c:pt idx="6">
                  <c:v>328.78798841596654</c:v>
                </c:pt>
                <c:pt idx="7">
                  <c:v>274.06641954126246</c:v>
                </c:pt>
                <c:pt idx="8">
                  <c:v>249.13552253475657</c:v>
                </c:pt>
                <c:pt idx="9">
                  <c:v>286.87091134795168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1FC-413A-900E-1B1D70D1758C}"/>
            </c:ext>
          </c:extLst>
        </c:ser>
        <c:ser>
          <c:idx val="3"/>
          <c:order val="2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ICPs'!$B$6:$W$6</c:f>
              <c:numCache>
                <c:formatCode>General</c:formatCode>
                <c:ptCount val="2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ICPs'!$AL$264:$BC$264</c:f>
              <c:numCache>
                <c:formatCode>0</c:formatCode>
                <c:ptCount val="18"/>
                <c:pt idx="10">
                  <c:v>237.33391203452331</c:v>
                </c:pt>
                <c:pt idx="11">
                  <c:v>218.95603897615428</c:v>
                </c:pt>
                <c:pt idx="12">
                  <c:v>200.57816591778536</c:v>
                </c:pt>
                <c:pt idx="13">
                  <c:v>182.20029285941635</c:v>
                </c:pt>
                <c:pt idx="14">
                  <c:v>163.82241980104735</c:v>
                </c:pt>
                <c:pt idx="15">
                  <c:v>145.44454674267834</c:v>
                </c:pt>
                <c:pt idx="16">
                  <c:v>127.06667368430938</c:v>
                </c:pt>
                <c:pt idx="17">
                  <c:v>108.68880062594033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1FC-413A-900E-1B1D70D1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85664"/>
        <c:axId val="119987200"/>
      </c:lineChart>
      <c:catAx>
        <c:axId val="1199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7200"/>
        <c:crosses val="autoZero"/>
        <c:auto val="1"/>
        <c:lblAlgn val="ctr"/>
        <c:lblOffset val="100"/>
        <c:noMultiLvlLbl val="0"/>
      </c:catAx>
      <c:valAx>
        <c:axId val="11998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98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SAIDI!$B$33:$K$33</c:f>
              <c:numCache>
                <c:formatCode>0</c:formatCode>
                <c:ptCount val="10"/>
                <c:pt idx="0">
                  <c:v>21.785491074976552</c:v>
                </c:pt>
                <c:pt idx="1">
                  <c:v>14.639047573633425</c:v>
                </c:pt>
                <c:pt idx="2">
                  <c:v>16.071686226345228</c:v>
                </c:pt>
                <c:pt idx="3">
                  <c:v>23.073088986175392</c:v>
                </c:pt>
                <c:pt idx="4">
                  <c:v>27.783552147376469</c:v>
                </c:pt>
                <c:pt idx="5">
                  <c:v>17.465237138462861</c:v>
                </c:pt>
                <c:pt idx="6">
                  <c:v>23.391930546116328</c:v>
                </c:pt>
                <c:pt idx="7">
                  <c:v>19.811629463785724</c:v>
                </c:pt>
                <c:pt idx="8">
                  <c:v>16.380194468130572</c:v>
                </c:pt>
                <c:pt idx="9">
                  <c:v>17.834011679269299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F60-40FC-9143-60C01C9CD0E5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Information'!$AL$33:$AU$33</c:f>
              <c:numCache>
                <c:formatCode>0.00</c:formatCode>
                <c:ptCount val="10"/>
                <c:pt idx="0">
                  <c:v>22.03939975751026</c:v>
                </c:pt>
                <c:pt idx="1">
                  <c:v>14.639047573633425</c:v>
                </c:pt>
                <c:pt idx="2">
                  <c:v>16.071686226345232</c:v>
                </c:pt>
                <c:pt idx="3">
                  <c:v>23.073088986175392</c:v>
                </c:pt>
                <c:pt idx="4">
                  <c:v>27.783552147376476</c:v>
                </c:pt>
                <c:pt idx="5">
                  <c:v>17.465237138462861</c:v>
                </c:pt>
                <c:pt idx="6">
                  <c:v>23.391930546116328</c:v>
                </c:pt>
                <c:pt idx="7">
                  <c:v>19.811629463785724</c:v>
                </c:pt>
                <c:pt idx="8">
                  <c:v>16.380194468130572</c:v>
                </c:pt>
                <c:pt idx="9">
                  <c:v>17.834011679269299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F60-40FC-9143-60C01C9CD0E5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SAIDI!$B$34:$V$34</c:f>
              <c:numCache>
                <c:formatCode>General</c:formatCode>
                <c:ptCount val="21"/>
                <c:pt idx="10" formatCode="0.00">
                  <c:v>19.780227233648951</c:v>
                </c:pt>
                <c:pt idx="11" formatCode="0.00">
                  <c:v>19.805029139886344</c:v>
                </c:pt>
                <c:pt idx="12" formatCode="0.00">
                  <c:v>19.758427364559871</c:v>
                </c:pt>
                <c:pt idx="13" formatCode="0.00">
                  <c:v>19.566036984112117</c:v>
                </c:pt>
                <c:pt idx="14" formatCode="0.00">
                  <c:v>19.185449247315201</c:v>
                </c:pt>
                <c:pt idx="15" formatCode="0.00">
                  <c:v>18.647527266114711</c:v>
                </c:pt>
                <c:pt idx="16" formatCode="0.00">
                  <c:v>18.224960652875755</c:v>
                </c:pt>
                <c:pt idx="17" formatCode="0.00">
                  <c:v>18.140799383212222</c:v>
                </c:pt>
                <c:pt idx="18" formatCode="0.00">
                  <c:v>18.058506698331865</c:v>
                </c:pt>
                <c:pt idx="19" formatCode="0.00">
                  <c:v>17.941546024767693</c:v>
                </c:pt>
                <c:pt idx="20" formatCode="0.00">
                  <c:v>17.79313013225849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60-40FC-9143-60C01C9CD0E5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SAIDI!$AL$34:$BF$34</c:f>
              <c:numCache>
                <c:formatCode>0</c:formatCode>
                <c:ptCount val="21"/>
                <c:pt idx="10">
                  <c:v>19.355674915701407</c:v>
                </c:pt>
                <c:pt idx="11">
                  <c:v>19.27060000393308</c:v>
                </c:pt>
                <c:pt idx="12">
                  <c:v>19.185525092164752</c:v>
                </c:pt>
                <c:pt idx="13">
                  <c:v>19.100450180396429</c:v>
                </c:pt>
                <c:pt idx="14">
                  <c:v>19.015375268628105</c:v>
                </c:pt>
                <c:pt idx="15">
                  <c:v>18.930300356859782</c:v>
                </c:pt>
                <c:pt idx="16">
                  <c:v>18.845225445091454</c:v>
                </c:pt>
                <c:pt idx="17">
                  <c:v>18.760150533323131</c:v>
                </c:pt>
                <c:pt idx="18">
                  <c:v>18.675075621554804</c:v>
                </c:pt>
                <c:pt idx="19">
                  <c:v>18.59000070978648</c:v>
                </c:pt>
                <c:pt idx="20">
                  <c:v>18.50492579801816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60-40FC-9143-60C01C9CD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02272"/>
        <c:axId val="125303808"/>
      </c:lineChart>
      <c:catAx>
        <c:axId val="1253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03808"/>
        <c:crosses val="autoZero"/>
        <c:auto val="1"/>
        <c:lblAlgn val="ctr"/>
        <c:lblOffset val="100"/>
        <c:noMultiLvlLbl val="0"/>
      </c:catAx>
      <c:valAx>
        <c:axId val="125303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02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SAIDI!$B$10:$K$10</c:f>
              <c:numCache>
                <c:formatCode>0</c:formatCode>
                <c:ptCount val="10"/>
                <c:pt idx="0">
                  <c:v>1.2639931333746606</c:v>
                </c:pt>
                <c:pt idx="1">
                  <c:v>1.5166404399726614</c:v>
                </c:pt>
                <c:pt idx="2">
                  <c:v>1.2990674238789408</c:v>
                </c:pt>
                <c:pt idx="3">
                  <c:v>4.6808125854906129</c:v>
                </c:pt>
                <c:pt idx="4">
                  <c:v>3.5281266462153962</c:v>
                </c:pt>
                <c:pt idx="5">
                  <c:v>2.067686062859702</c:v>
                </c:pt>
                <c:pt idx="6">
                  <c:v>4.4908252785814353</c:v>
                </c:pt>
                <c:pt idx="7">
                  <c:v>2.2979208028654567</c:v>
                </c:pt>
                <c:pt idx="8">
                  <c:v>3.6057848070135092</c:v>
                </c:pt>
                <c:pt idx="9">
                  <c:v>0.79129899428514527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85-4AEA-A0C5-512D6258303E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Information'!$AL$10:$AU$10</c:f>
              <c:numCache>
                <c:formatCode>0.00</c:formatCode>
                <c:ptCount val="10"/>
                <c:pt idx="0">
                  <c:v>1.278724902795064</c:v>
                </c:pt>
                <c:pt idx="1">
                  <c:v>1.5166404399726612</c:v>
                </c:pt>
                <c:pt idx="2">
                  <c:v>1.2990674238789408</c:v>
                </c:pt>
                <c:pt idx="3">
                  <c:v>4.6808125854906129</c:v>
                </c:pt>
                <c:pt idx="4">
                  <c:v>3.5281266462153962</c:v>
                </c:pt>
                <c:pt idx="5">
                  <c:v>2.067686062859702</c:v>
                </c:pt>
                <c:pt idx="6">
                  <c:v>4.4908252785814353</c:v>
                </c:pt>
                <c:pt idx="7">
                  <c:v>2.2979208028654567</c:v>
                </c:pt>
                <c:pt idx="8">
                  <c:v>3.6057848070135092</c:v>
                </c:pt>
                <c:pt idx="9">
                  <c:v>0.79129899428514527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85-4AEA-A0C5-512D6258303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SAIDI!$B$11:$V$11</c:f>
              <c:numCache>
                <c:formatCode>General</c:formatCode>
                <c:ptCount val="21"/>
                <c:pt idx="10" formatCode="0.00">
                  <c:v>3.0159195503851675</c:v>
                </c:pt>
                <c:pt idx="11" formatCode="0.00">
                  <c:v>3.0349389361062937</c:v>
                </c:pt>
                <c:pt idx="12" formatCode="0.00">
                  <c:v>2.9230345786781022</c:v>
                </c:pt>
                <c:pt idx="13" formatCode="0.00">
                  <c:v>2.8499994587465953</c:v>
                </c:pt>
                <c:pt idx="14" formatCode="0.00">
                  <c:v>2.7713928937695491</c:v>
                </c:pt>
                <c:pt idx="15" formatCode="0.00">
                  <c:v>2.6901726298676998</c:v>
                </c:pt>
                <c:pt idx="16" formatCode="0.00">
                  <c:v>2.5996998946263608</c:v>
                </c:pt>
                <c:pt idx="17" formatCode="0.00">
                  <c:v>2.5239213359464352</c:v>
                </c:pt>
                <c:pt idx="18" formatCode="0.00">
                  <c:v>2.4802901119783685</c:v>
                </c:pt>
                <c:pt idx="19" formatCode="0.00">
                  <c:v>2.4410724360707907</c:v>
                </c:pt>
                <c:pt idx="20" formatCode="0.00">
                  <c:v>2.3756905136268403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85-4AEA-A0C5-512D6258303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SAIDI!$AL$11:$BF$11</c:f>
              <c:numCache>
                <c:formatCode>0</c:formatCode>
                <c:ptCount val="21"/>
                <c:pt idx="10">
                  <c:v>2.9986698743980735</c:v>
                </c:pt>
                <c:pt idx="11">
                  <c:v>3.079479739297041</c:v>
                </c:pt>
                <c:pt idx="12">
                  <c:v>3.1602896041960085</c:v>
                </c:pt>
                <c:pt idx="13">
                  <c:v>3.2410994690949759</c:v>
                </c:pt>
                <c:pt idx="14">
                  <c:v>3.3219093339939438</c:v>
                </c:pt>
                <c:pt idx="15">
                  <c:v>3.4027191988929113</c:v>
                </c:pt>
                <c:pt idx="16">
                  <c:v>3.4835290637918792</c:v>
                </c:pt>
                <c:pt idx="17">
                  <c:v>3.5643389286908462</c:v>
                </c:pt>
                <c:pt idx="18">
                  <c:v>3.6451487935898141</c:v>
                </c:pt>
                <c:pt idx="19">
                  <c:v>3.7259586584887816</c:v>
                </c:pt>
                <c:pt idx="20">
                  <c:v>3.8067685233877491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B85-4AEA-A0C5-512D6258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27936"/>
        <c:axId val="111133824"/>
      </c:lineChart>
      <c:catAx>
        <c:axId val="11112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33824"/>
        <c:crosses val="autoZero"/>
        <c:auto val="1"/>
        <c:lblAlgn val="ctr"/>
        <c:lblOffset val="100"/>
        <c:noMultiLvlLbl val="0"/>
      </c:catAx>
      <c:valAx>
        <c:axId val="11113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127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Faults'!$B$56:$K$56</c:f>
              <c:numCache>
                <c:formatCode>0</c:formatCode>
                <c:ptCount val="10"/>
                <c:pt idx="0">
                  <c:v>202</c:v>
                </c:pt>
                <c:pt idx="1">
                  <c:v>141</c:v>
                </c:pt>
                <c:pt idx="2">
                  <c:v>214</c:v>
                </c:pt>
                <c:pt idx="3">
                  <c:v>269</c:v>
                </c:pt>
                <c:pt idx="4">
                  <c:v>312</c:v>
                </c:pt>
                <c:pt idx="5">
                  <c:v>151</c:v>
                </c:pt>
                <c:pt idx="6">
                  <c:v>233</c:v>
                </c:pt>
                <c:pt idx="7">
                  <c:v>236</c:v>
                </c:pt>
                <c:pt idx="8">
                  <c:v>259</c:v>
                </c:pt>
                <c:pt idx="9">
                  <c:v>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E7-40FD-9709-66C2A156779C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Information'!$B$56:$K$56</c:f>
              <c:numCache>
                <c:formatCode>0</c:formatCode>
                <c:ptCount val="10"/>
                <c:pt idx="0">
                  <c:v>202</c:v>
                </c:pt>
                <c:pt idx="1">
                  <c:v>141</c:v>
                </c:pt>
                <c:pt idx="2">
                  <c:v>214</c:v>
                </c:pt>
                <c:pt idx="3">
                  <c:v>269</c:v>
                </c:pt>
                <c:pt idx="4">
                  <c:v>312</c:v>
                </c:pt>
                <c:pt idx="5">
                  <c:v>151</c:v>
                </c:pt>
                <c:pt idx="6">
                  <c:v>233</c:v>
                </c:pt>
                <c:pt idx="7">
                  <c:v>236</c:v>
                </c:pt>
                <c:pt idx="8">
                  <c:v>259</c:v>
                </c:pt>
                <c:pt idx="9">
                  <c:v>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E7-40FD-9709-66C2A156779C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Faults'!$B$57:$V$57</c:f>
              <c:numCache>
                <c:formatCode>General</c:formatCode>
                <c:ptCount val="21"/>
                <c:pt idx="10" formatCode="0">
                  <c:v>243.375</c:v>
                </c:pt>
                <c:pt idx="11" formatCode="0">
                  <c:v>243.1378453751397</c:v>
                </c:pt>
                <c:pt idx="12" formatCode="0">
                  <c:v>241.12418673578028</c:v>
                </c:pt>
                <c:pt idx="13" formatCode="0">
                  <c:v>236.09285709888445</c:v>
                </c:pt>
                <c:pt idx="14" formatCode="0">
                  <c:v>230.06657284040639</c:v>
                </c:pt>
                <c:pt idx="15" formatCode="0">
                  <c:v>224.72340277323414</c:v>
                </c:pt>
                <c:pt idx="16" formatCode="0">
                  <c:v>219.3504993789152</c:v>
                </c:pt>
                <c:pt idx="17" formatCode="0">
                  <c:v>214.44323439562061</c:v>
                </c:pt>
                <c:pt idx="18" formatCode="0">
                  <c:v>209.67442004817173</c:v>
                </c:pt>
                <c:pt idx="19" formatCode="0">
                  <c:v>205.3076130194431</c:v>
                </c:pt>
                <c:pt idx="20" formatCode="0">
                  <c:v>205.3076130194431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1E7-40FD-9709-66C2A156779C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Faults'!$AL$57:$BF$57</c:f>
              <c:numCache>
                <c:formatCode>0</c:formatCode>
                <c:ptCount val="21"/>
                <c:pt idx="10">
                  <c:v>272.5333333333333</c:v>
                </c:pt>
                <c:pt idx="11">
                  <c:v>280.44848484848484</c:v>
                </c:pt>
                <c:pt idx="12">
                  <c:v>288.36363636363637</c:v>
                </c:pt>
                <c:pt idx="13">
                  <c:v>296.27878787878785</c:v>
                </c:pt>
                <c:pt idx="14">
                  <c:v>304.19393939393944</c:v>
                </c:pt>
                <c:pt idx="15">
                  <c:v>312.10909090909092</c:v>
                </c:pt>
                <c:pt idx="16">
                  <c:v>320.02424242424246</c:v>
                </c:pt>
                <c:pt idx="17">
                  <c:v>327.93939393939394</c:v>
                </c:pt>
                <c:pt idx="18">
                  <c:v>335.85454545454553</c:v>
                </c:pt>
                <c:pt idx="19">
                  <c:v>343.76969696969701</c:v>
                </c:pt>
                <c:pt idx="20">
                  <c:v>351.68484848484854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1E7-40FD-9709-66C2A1567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71008"/>
        <c:axId val="111372544"/>
      </c:lineChart>
      <c:catAx>
        <c:axId val="11137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72544"/>
        <c:crosses val="autoZero"/>
        <c:auto val="1"/>
        <c:lblAlgn val="ctr"/>
        <c:lblOffset val="100"/>
        <c:noMultiLvlLbl val="0"/>
      </c:catAx>
      <c:valAx>
        <c:axId val="1113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71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SAIDI!$B$56:$K$56</c:f>
              <c:numCache>
                <c:formatCode>0</c:formatCode>
                <c:ptCount val="10"/>
                <c:pt idx="0">
                  <c:v>12.157277510212516</c:v>
                </c:pt>
                <c:pt idx="1">
                  <c:v>9.9913181695357114</c:v>
                </c:pt>
                <c:pt idx="2">
                  <c:v>16.262330550228867</c:v>
                </c:pt>
                <c:pt idx="3">
                  <c:v>33.163181147263472</c:v>
                </c:pt>
                <c:pt idx="4">
                  <c:v>35.727525514587697</c:v>
                </c:pt>
                <c:pt idx="5">
                  <c:v>11.477896072855884</c:v>
                </c:pt>
                <c:pt idx="6">
                  <c:v>29.308981442940116</c:v>
                </c:pt>
                <c:pt idx="7">
                  <c:v>25.781106658440077</c:v>
                </c:pt>
                <c:pt idx="8">
                  <c:v>21.172245303595641</c:v>
                </c:pt>
                <c:pt idx="9">
                  <c:v>19.919304284894324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19-4DC9-B2B0-2D06492733B7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Information'!$AL$56:$AU$56</c:f>
              <c:numCache>
                <c:formatCode>0.00</c:formatCode>
                <c:ptCount val="10"/>
                <c:pt idx="0">
                  <c:v>12.298969901042319</c:v>
                </c:pt>
                <c:pt idx="1">
                  <c:v>9.9913181695357132</c:v>
                </c:pt>
                <c:pt idx="2">
                  <c:v>16.262330550228867</c:v>
                </c:pt>
                <c:pt idx="3">
                  <c:v>33.163181147263472</c:v>
                </c:pt>
                <c:pt idx="4">
                  <c:v>35.727525514587697</c:v>
                </c:pt>
                <c:pt idx="5">
                  <c:v>11.477896072855884</c:v>
                </c:pt>
                <c:pt idx="6">
                  <c:v>29.308981442940116</c:v>
                </c:pt>
                <c:pt idx="7">
                  <c:v>25.781106658440073</c:v>
                </c:pt>
                <c:pt idx="8">
                  <c:v>21.172245303595641</c:v>
                </c:pt>
                <c:pt idx="9">
                  <c:v>19.91930428489432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19-4DC9-B2B0-2D06492733B7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SAIDI!$B$57:$V$57</c:f>
              <c:numCache>
                <c:formatCode>General</c:formatCode>
                <c:ptCount val="21"/>
                <c:pt idx="10" formatCode="0.00">
                  <c:v>23.918993581679935</c:v>
                </c:pt>
                <c:pt idx="11" formatCode="0.00">
                  <c:v>23.892624472652908</c:v>
                </c:pt>
                <c:pt idx="12" formatCode="0.00">
                  <c:v>23.705364637846419</c:v>
                </c:pt>
                <c:pt idx="13" formatCode="0.00">
                  <c:v>23.376803370539328</c:v>
                </c:pt>
                <c:pt idx="14" formatCode="0.00">
                  <c:v>22.824271708643369</c:v>
                </c:pt>
                <c:pt idx="15" formatCode="0.00">
                  <c:v>22.1978595206424</c:v>
                </c:pt>
                <c:pt idx="16" formatCode="0.00">
                  <c:v>21.571807464736519</c:v>
                </c:pt>
                <c:pt idx="17" formatCode="0.00">
                  <c:v>20.994654165843837</c:v>
                </c:pt>
                <c:pt idx="18" formatCode="0.00">
                  <c:v>20.548070196026281</c:v>
                </c:pt>
                <c:pt idx="19" formatCode="0.00">
                  <c:v>20.094148198481737</c:v>
                </c:pt>
                <c:pt idx="20" formatCode="0.00">
                  <c:v>20.079536179122339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19-4DC9-B2B0-2D06492733B7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SAIDI!$AL$57:$BF$57</c:f>
              <c:numCache>
                <c:formatCode>0</c:formatCode>
                <c:ptCount val="21"/>
                <c:pt idx="10">
                  <c:v>26.826329428685764</c:v>
                </c:pt>
                <c:pt idx="11">
                  <c:v>27.795459022000376</c:v>
                </c:pt>
                <c:pt idx="12">
                  <c:v>28.764588615314977</c:v>
                </c:pt>
                <c:pt idx="13">
                  <c:v>29.73371820862959</c:v>
                </c:pt>
                <c:pt idx="14">
                  <c:v>30.702847801944188</c:v>
                </c:pt>
                <c:pt idx="15">
                  <c:v>31.671977395258796</c:v>
                </c:pt>
                <c:pt idx="16">
                  <c:v>32.641106988573405</c:v>
                </c:pt>
                <c:pt idx="17">
                  <c:v>33.61023658188801</c:v>
                </c:pt>
                <c:pt idx="18">
                  <c:v>34.579366175202615</c:v>
                </c:pt>
                <c:pt idx="19">
                  <c:v>35.54849576851722</c:v>
                </c:pt>
                <c:pt idx="20">
                  <c:v>36.517625361831833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19-4DC9-B2B0-2D064927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41536"/>
        <c:axId val="125443072"/>
      </c:lineChart>
      <c:catAx>
        <c:axId val="1254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43072"/>
        <c:crosses val="autoZero"/>
        <c:auto val="1"/>
        <c:lblAlgn val="ctr"/>
        <c:lblOffset val="100"/>
        <c:noMultiLvlLbl val="0"/>
      </c:catAx>
      <c:valAx>
        <c:axId val="125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44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0957753317"/>
          <c:y val="6.2817773139762126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SAIDI!$B$79:$K$79</c:f>
              <c:numCache>
                <c:formatCode>0</c:formatCode>
                <c:ptCount val="10"/>
                <c:pt idx="0">
                  <c:v>2.0792141528777837</c:v>
                </c:pt>
                <c:pt idx="1">
                  <c:v>3.7463449525535304</c:v>
                </c:pt>
                <c:pt idx="2">
                  <c:v>1.2509117989549794</c:v>
                </c:pt>
                <c:pt idx="3">
                  <c:v>2.3297784124870997</c:v>
                </c:pt>
                <c:pt idx="4">
                  <c:v>4.8179681533536289</c:v>
                </c:pt>
                <c:pt idx="5">
                  <c:v>2.5609109466597961</c:v>
                </c:pt>
                <c:pt idx="6">
                  <c:v>1.1590277375377649</c:v>
                </c:pt>
                <c:pt idx="7">
                  <c:v>4.2521609029691056</c:v>
                </c:pt>
                <c:pt idx="8">
                  <c:v>4.0459278006575676</c:v>
                </c:pt>
                <c:pt idx="9">
                  <c:v>2.3464015372713432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059-4CA1-89A5-95E3939AC15B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Information'!$AL$79:$AU$79</c:f>
              <c:numCache>
                <c:formatCode>0.00</c:formatCode>
                <c:ptCount val="10"/>
                <c:pt idx="0">
                  <c:v>2.1034472777793862</c:v>
                </c:pt>
                <c:pt idx="1">
                  <c:v>3.7463449525535304</c:v>
                </c:pt>
                <c:pt idx="2">
                  <c:v>1.2509117989549794</c:v>
                </c:pt>
                <c:pt idx="3">
                  <c:v>2.3297784124870997</c:v>
                </c:pt>
                <c:pt idx="4">
                  <c:v>4.8179681533536289</c:v>
                </c:pt>
                <c:pt idx="5">
                  <c:v>2.5609109466597961</c:v>
                </c:pt>
                <c:pt idx="6">
                  <c:v>1.1590277375377647</c:v>
                </c:pt>
                <c:pt idx="7">
                  <c:v>4.2521609029691056</c:v>
                </c:pt>
                <c:pt idx="8">
                  <c:v>4.0459278006575676</c:v>
                </c:pt>
                <c:pt idx="9">
                  <c:v>2.3464015372713436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059-4CA1-89A5-95E3939AC15B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SAIDI!$B$80:$V$80</c:f>
              <c:numCache>
                <c:formatCode>General</c:formatCode>
                <c:ptCount val="21"/>
                <c:pt idx="10" formatCode="0.00">
                  <c:v>6.250629754237579</c:v>
                </c:pt>
                <c:pt idx="11" formatCode="0.00">
                  <c:v>6.5064910877917956</c:v>
                </c:pt>
                <c:pt idx="12" formatCode="0.00">
                  <c:v>6.8230140882026022</c:v>
                </c:pt>
                <c:pt idx="13" formatCode="0.00">
                  <c:v>7.1270233384373842</c:v>
                </c:pt>
                <c:pt idx="14" formatCode="0.00">
                  <c:v>7.4560930813576061</c:v>
                </c:pt>
                <c:pt idx="15" formatCode="0.00">
                  <c:v>7.7567227418898943</c:v>
                </c:pt>
                <c:pt idx="16" formatCode="0.00">
                  <c:v>8.0796228323895889</c:v>
                </c:pt>
                <c:pt idx="17" formatCode="0.00">
                  <c:v>8.4870138519306444</c:v>
                </c:pt>
                <c:pt idx="18" formatCode="0.00">
                  <c:v>8.7530528842219706</c:v>
                </c:pt>
                <c:pt idx="19" formatCode="0.00">
                  <c:v>9.0057132028233848</c:v>
                </c:pt>
                <c:pt idx="20" formatCode="0.00">
                  <c:v>9.1939609924789227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059-4CA1-89A5-95E3939AC15B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SAIDI!$AL$80:$BF$80</c:f>
              <c:numCache>
                <c:formatCode>0</c:formatCode>
                <c:ptCount val="21"/>
                <c:pt idx="10">
                  <c:v>3.3168213956922292</c:v>
                </c:pt>
                <c:pt idx="11">
                  <c:v>3.4000862604485871</c:v>
                </c:pt>
                <c:pt idx="12">
                  <c:v>3.4833511252049445</c:v>
                </c:pt>
                <c:pt idx="13">
                  <c:v>3.5666159899613024</c:v>
                </c:pt>
                <c:pt idx="14">
                  <c:v>3.6498808547176602</c:v>
                </c:pt>
                <c:pt idx="15">
                  <c:v>3.733145719474019</c:v>
                </c:pt>
                <c:pt idx="16">
                  <c:v>3.8164105842303773</c:v>
                </c:pt>
                <c:pt idx="17">
                  <c:v>3.8996754489867351</c:v>
                </c:pt>
                <c:pt idx="18">
                  <c:v>3.9829403137430921</c:v>
                </c:pt>
                <c:pt idx="19">
                  <c:v>4.06620517849945</c:v>
                </c:pt>
                <c:pt idx="20">
                  <c:v>4.1494700432558078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059-4CA1-89A5-95E3939A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00800"/>
        <c:axId val="125510784"/>
      </c:lineChart>
      <c:catAx>
        <c:axId val="12550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10784"/>
        <c:crosses val="autoZero"/>
        <c:auto val="1"/>
        <c:lblAlgn val="ctr"/>
        <c:lblOffset val="100"/>
        <c:noMultiLvlLbl val="0"/>
      </c:catAx>
      <c:valAx>
        <c:axId val="12551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0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SAIDI!$B$102:$K$102</c:f>
              <c:numCache>
                <c:formatCode>0</c:formatCode>
                <c:ptCount val="10"/>
                <c:pt idx="0">
                  <c:v>1.3150700173255132</c:v>
                </c:pt>
                <c:pt idx="1">
                  <c:v>1.0692670831147773</c:v>
                </c:pt>
                <c:pt idx="2">
                  <c:v>1.1134507001825975</c:v>
                </c:pt>
                <c:pt idx="3">
                  <c:v>1.9544475200059239</c:v>
                </c:pt>
                <c:pt idx="4">
                  <c:v>1.5529577593145056</c:v>
                </c:pt>
                <c:pt idx="5">
                  <c:v>1.2722041322596209</c:v>
                </c:pt>
                <c:pt idx="6">
                  <c:v>1.424880291866111</c:v>
                </c:pt>
                <c:pt idx="7">
                  <c:v>5.5630077724902298</c:v>
                </c:pt>
                <c:pt idx="8">
                  <c:v>5.5066538358420498</c:v>
                </c:pt>
                <c:pt idx="9">
                  <c:v>5.3584165106935178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E9-46C7-8A82-4F37BCDF057E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Information'!$AL$102:$AU$102</c:f>
              <c:numCache>
                <c:formatCode>0.00</c:formatCode>
                <c:ptCount val="10"/>
                <c:pt idx="0">
                  <c:v>1.3303970849775364</c:v>
                </c:pt>
                <c:pt idx="1">
                  <c:v>1.0692670831147773</c:v>
                </c:pt>
                <c:pt idx="2">
                  <c:v>1.1134507001825977</c:v>
                </c:pt>
                <c:pt idx="3">
                  <c:v>1.9544475200059239</c:v>
                </c:pt>
                <c:pt idx="4">
                  <c:v>1.5529577593145056</c:v>
                </c:pt>
                <c:pt idx="5">
                  <c:v>1.2722041322596209</c:v>
                </c:pt>
                <c:pt idx="6">
                  <c:v>1.424880291866111</c:v>
                </c:pt>
                <c:pt idx="7">
                  <c:v>5.5630077724902298</c:v>
                </c:pt>
                <c:pt idx="8">
                  <c:v>5.5066538358420498</c:v>
                </c:pt>
                <c:pt idx="9">
                  <c:v>5.3584165106935178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E9-46C7-8A82-4F37BCDF057E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SAIDI!$B$103:$V$103</c:f>
              <c:numCache>
                <c:formatCode>General</c:formatCode>
                <c:ptCount val="21"/>
                <c:pt idx="10" formatCode="0.00">
                  <c:v>5.2629558218330139</c:v>
                </c:pt>
                <c:pt idx="11" formatCode="0.00">
                  <c:v>5.4869224404421182</c:v>
                </c:pt>
                <c:pt idx="12" formatCode="0.00">
                  <c:v>5.6655485272233692</c:v>
                </c:pt>
                <c:pt idx="13" formatCode="0.00">
                  <c:v>5.8708523737234009</c:v>
                </c:pt>
                <c:pt idx="14" formatCode="0.00">
                  <c:v>6.0472492681099945</c:v>
                </c:pt>
                <c:pt idx="15" formatCode="0.00">
                  <c:v>6.2280727170676808</c:v>
                </c:pt>
                <c:pt idx="16" formatCode="0.00">
                  <c:v>6.3282725185075268</c:v>
                </c:pt>
                <c:pt idx="17" formatCode="0.00">
                  <c:v>6.6130818331407069</c:v>
                </c:pt>
                <c:pt idx="18" formatCode="0.00">
                  <c:v>6.862239629885849</c:v>
                </c:pt>
                <c:pt idx="19" formatCode="0.00">
                  <c:v>6.9340825941172151</c:v>
                </c:pt>
                <c:pt idx="20" formatCode="0.00">
                  <c:v>7.0056932409054324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E9-46C7-8A82-4F37BCDF057E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SAIDI!$AL$103:$BF$103</c:f>
              <c:numCache>
                <c:formatCode>0</c:formatCode>
                <c:ptCount val="21"/>
                <c:pt idx="10">
                  <c:v>5.5407074209583778</c:v>
                </c:pt>
                <c:pt idx="11">
                  <c:v>6.0730113952581775</c:v>
                </c:pt>
                <c:pt idx="12">
                  <c:v>6.6053153695579754</c:v>
                </c:pt>
                <c:pt idx="13">
                  <c:v>7.1376193438577742</c:v>
                </c:pt>
                <c:pt idx="14">
                  <c:v>7.6699233181575739</c:v>
                </c:pt>
                <c:pt idx="15">
                  <c:v>8.2022272924573709</c:v>
                </c:pt>
                <c:pt idx="16">
                  <c:v>8.7345312667571715</c:v>
                </c:pt>
                <c:pt idx="17">
                  <c:v>9.2668352410569685</c:v>
                </c:pt>
                <c:pt idx="18">
                  <c:v>9.7991392153567674</c:v>
                </c:pt>
                <c:pt idx="19">
                  <c:v>10.331443189656566</c:v>
                </c:pt>
                <c:pt idx="20">
                  <c:v>10.863747163956365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E9-46C7-8A82-4F37BCDF0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56608"/>
        <c:axId val="125558144"/>
      </c:lineChart>
      <c:catAx>
        <c:axId val="1255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58144"/>
        <c:crosses val="autoZero"/>
        <c:auto val="1"/>
        <c:lblAlgn val="ctr"/>
        <c:lblOffset val="100"/>
        <c:noMultiLvlLbl val="0"/>
      </c:catAx>
      <c:valAx>
        <c:axId val="12555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5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SAIDI!$B$125:$K$125</c:f>
              <c:numCache>
                <c:formatCode>0</c:formatCode>
                <c:ptCount val="10"/>
                <c:pt idx="0">
                  <c:v>19.648540047367003</c:v>
                </c:pt>
                <c:pt idx="1">
                  <c:v>13.426897461573933</c:v>
                </c:pt>
                <c:pt idx="2">
                  <c:v>23.902993544595052</c:v>
                </c:pt>
                <c:pt idx="3">
                  <c:v>12.774456972334098</c:v>
                </c:pt>
                <c:pt idx="4">
                  <c:v>6.7689777583523325</c:v>
                </c:pt>
                <c:pt idx="5">
                  <c:v>10.263433211003534</c:v>
                </c:pt>
                <c:pt idx="6">
                  <c:v>17.405511847233775</c:v>
                </c:pt>
                <c:pt idx="7">
                  <c:v>2.537821859899692</c:v>
                </c:pt>
                <c:pt idx="8">
                  <c:v>11.848931050192414</c:v>
                </c:pt>
                <c:pt idx="9">
                  <c:v>11.65648798382867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28F-4475-92A7-D773F80755C2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Information'!$AL$125:$AU$125</c:f>
              <c:numCache>
                <c:formatCode>0.00</c:formatCode>
                <c:ptCount val="10"/>
                <c:pt idx="0">
                  <c:v>19.877542684946665</c:v>
                </c:pt>
                <c:pt idx="1">
                  <c:v>13.426897461573931</c:v>
                </c:pt>
                <c:pt idx="2">
                  <c:v>23.902993544595052</c:v>
                </c:pt>
                <c:pt idx="3">
                  <c:v>12.774456972334098</c:v>
                </c:pt>
                <c:pt idx="4">
                  <c:v>6.7689777583523325</c:v>
                </c:pt>
                <c:pt idx="5">
                  <c:v>10.263433211003534</c:v>
                </c:pt>
                <c:pt idx="6">
                  <c:v>17.405511847233775</c:v>
                </c:pt>
                <c:pt idx="7">
                  <c:v>2.5378218598996916</c:v>
                </c:pt>
                <c:pt idx="8">
                  <c:v>11.848931050192414</c:v>
                </c:pt>
                <c:pt idx="9">
                  <c:v>11.65648798382867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28F-4475-92A7-D773F80755C2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SAIDI!$B$126:$V$126</c:f>
              <c:numCache>
                <c:formatCode>General</c:formatCode>
                <c:ptCount val="21"/>
                <c:pt idx="10" formatCode="0.00">
                  <c:v>9.6075235537086492</c:v>
                </c:pt>
                <c:pt idx="11" formatCode="0.00">
                  <c:v>9.5380846974172933</c:v>
                </c:pt>
                <c:pt idx="12" formatCode="0.00">
                  <c:v>9.46362523506256</c:v>
                </c:pt>
                <c:pt idx="13" formatCode="0.00">
                  <c:v>9.3944244338552405</c:v>
                </c:pt>
                <c:pt idx="14" formatCode="0.00">
                  <c:v>9.3250470298819508</c:v>
                </c:pt>
                <c:pt idx="15" formatCode="0.00">
                  <c:v>9.2508140485191959</c:v>
                </c:pt>
                <c:pt idx="16" formatCode="0.00">
                  <c:v>9.213210005957972</c:v>
                </c:pt>
                <c:pt idx="17" formatCode="0.00">
                  <c:v>9.1535434098500428</c:v>
                </c:pt>
                <c:pt idx="18" formatCode="0.00">
                  <c:v>9.115863753545046</c:v>
                </c:pt>
                <c:pt idx="19" formatCode="0.00">
                  <c:v>9.1163690983033696</c:v>
                </c:pt>
                <c:pt idx="20" formatCode="0.00">
                  <c:v>9.1149388388371175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28F-4475-92A7-D773F80755C2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SAIDI!$AL$126:$BF$126</c:f>
              <c:numCache>
                <c:formatCode>0</c:formatCode>
                <c:ptCount val="21"/>
                <c:pt idx="10">
                  <c:v>7.2763227803833104</c:v>
                </c:pt>
                <c:pt idx="11">
                  <c:v>6.2313987088824483</c:v>
                </c:pt>
                <c:pt idx="12">
                  <c:v>5.1864746373815871</c:v>
                </c:pt>
                <c:pt idx="13">
                  <c:v>4.1415505658807241</c:v>
                </c:pt>
                <c:pt idx="14">
                  <c:v>3.0966264943798647</c:v>
                </c:pt>
                <c:pt idx="15">
                  <c:v>2.0517024228790017</c:v>
                </c:pt>
                <c:pt idx="16">
                  <c:v>1.0067783513781368</c:v>
                </c:pt>
                <c:pt idx="17">
                  <c:v>-3.814572012272055E-2</c:v>
                </c:pt>
                <c:pt idx="18">
                  <c:v>-1.0830697916235856</c:v>
                </c:pt>
                <c:pt idx="19">
                  <c:v>-2.1279938631244448</c:v>
                </c:pt>
                <c:pt idx="20">
                  <c:v>-3.1729179346253082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28F-4475-92A7-D773F8075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99744"/>
        <c:axId val="125601280"/>
      </c:lineChart>
      <c:catAx>
        <c:axId val="12559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601280"/>
        <c:crosses val="autoZero"/>
        <c:auto val="1"/>
        <c:lblAlgn val="ctr"/>
        <c:lblOffset val="100"/>
        <c:noMultiLvlLbl val="0"/>
      </c:catAx>
      <c:valAx>
        <c:axId val="12560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599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SAIDI!$B$148:$K$148</c:f>
              <c:numCache>
                <c:formatCode>0</c:formatCode>
                <c:ptCount val="10"/>
                <c:pt idx="0">
                  <c:v>9.0443787452513718</c:v>
                </c:pt>
                <c:pt idx="1">
                  <c:v>15.630063738813917</c:v>
                </c:pt>
                <c:pt idx="2">
                  <c:v>10.753556476761435</c:v>
                </c:pt>
                <c:pt idx="3">
                  <c:v>10.057857583166298</c:v>
                </c:pt>
                <c:pt idx="4">
                  <c:v>11.295653675765546</c:v>
                </c:pt>
                <c:pt idx="5">
                  <c:v>9.5540152983683981</c:v>
                </c:pt>
                <c:pt idx="6">
                  <c:v>11.070426680557576</c:v>
                </c:pt>
                <c:pt idx="7">
                  <c:v>21.542098307645631</c:v>
                </c:pt>
                <c:pt idx="8">
                  <c:v>7.7417096040687703</c:v>
                </c:pt>
                <c:pt idx="9">
                  <c:v>12.816821092560716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2E-49EB-9A64-CD1D5B4AF33C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Information'!$AL$148:$AU$148</c:f>
              <c:numCache>
                <c:formatCode>0.00</c:formatCode>
                <c:ptCount val="10"/>
                <c:pt idx="0">
                  <c:v>9.1497904747202785</c:v>
                </c:pt>
                <c:pt idx="1">
                  <c:v>15.630063738813917</c:v>
                </c:pt>
                <c:pt idx="2">
                  <c:v>10.753556476761434</c:v>
                </c:pt>
                <c:pt idx="3">
                  <c:v>10.057857583166298</c:v>
                </c:pt>
                <c:pt idx="4">
                  <c:v>11.295653675765545</c:v>
                </c:pt>
                <c:pt idx="5">
                  <c:v>9.5540152983683981</c:v>
                </c:pt>
                <c:pt idx="6">
                  <c:v>11.070426680557576</c:v>
                </c:pt>
                <c:pt idx="7">
                  <c:v>21.542098307645631</c:v>
                </c:pt>
                <c:pt idx="8">
                  <c:v>7.7417096040687703</c:v>
                </c:pt>
                <c:pt idx="9">
                  <c:v>12.816821092560716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2E-49EB-9A64-CD1D5B4AF33C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SAIDI!$B$149:$V$149</c:f>
              <c:numCache>
                <c:formatCode>General</c:formatCode>
                <c:ptCount val="21"/>
                <c:pt idx="10" formatCode="0.00">
                  <c:v>12.873952028770583</c:v>
                </c:pt>
                <c:pt idx="11" formatCode="0.00">
                  <c:v>12.853687328825707</c:v>
                </c:pt>
                <c:pt idx="12" formatCode="0.00">
                  <c:v>12.826790367130318</c:v>
                </c:pt>
                <c:pt idx="13" formatCode="0.00">
                  <c:v>12.8034813414588</c:v>
                </c:pt>
                <c:pt idx="14" formatCode="0.00">
                  <c:v>12.783055687971755</c:v>
                </c:pt>
                <c:pt idx="15" formatCode="0.00">
                  <c:v>12.756557986658938</c:v>
                </c:pt>
                <c:pt idx="16" formatCode="0.00">
                  <c:v>12.746247552205455</c:v>
                </c:pt>
                <c:pt idx="17" formatCode="0.00">
                  <c:v>12.731671028509897</c:v>
                </c:pt>
                <c:pt idx="18" formatCode="0.00">
                  <c:v>12.712425177129116</c:v>
                </c:pt>
                <c:pt idx="19" formatCode="0.00">
                  <c:v>12.71083988993629</c:v>
                </c:pt>
                <c:pt idx="20" formatCode="0.00">
                  <c:v>12.713374682118415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2E-49EB-9A64-CD1D5B4AF33C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SAIDI!$AL$149:$BF$149</c:f>
              <c:numCache>
                <c:formatCode>0</c:formatCode>
                <c:ptCount val="21"/>
                <c:pt idx="10">
                  <c:v>13.083067462021491</c:v>
                </c:pt>
                <c:pt idx="11">
                  <c:v>13.288960069607947</c:v>
                </c:pt>
                <c:pt idx="12">
                  <c:v>13.494852677194409</c:v>
                </c:pt>
                <c:pt idx="13">
                  <c:v>13.700745284780867</c:v>
                </c:pt>
                <c:pt idx="14">
                  <c:v>13.906637892367327</c:v>
                </c:pt>
                <c:pt idx="15">
                  <c:v>14.112530499953788</c:v>
                </c:pt>
                <c:pt idx="16">
                  <c:v>14.318423107540244</c:v>
                </c:pt>
                <c:pt idx="17">
                  <c:v>14.524315715126702</c:v>
                </c:pt>
                <c:pt idx="18">
                  <c:v>14.730208322713162</c:v>
                </c:pt>
                <c:pt idx="19">
                  <c:v>14.93610093029962</c:v>
                </c:pt>
                <c:pt idx="20">
                  <c:v>15.14199353788608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02E-49EB-9A64-CD1D5B4AF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24160"/>
        <c:axId val="125725696"/>
      </c:lineChart>
      <c:catAx>
        <c:axId val="12572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25696"/>
        <c:crosses val="autoZero"/>
        <c:auto val="1"/>
        <c:lblAlgn val="ctr"/>
        <c:lblOffset val="100"/>
        <c:noMultiLvlLbl val="0"/>
      </c:catAx>
      <c:valAx>
        <c:axId val="12572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24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SAIDI!$B$171:$K$171</c:f>
              <c:numCache>
                <c:formatCode>0</c:formatCode>
                <c:ptCount val="10"/>
                <c:pt idx="0">
                  <c:v>12.227088201166682</c:v>
                </c:pt>
                <c:pt idx="1">
                  <c:v>12.498052866657137</c:v>
                </c:pt>
                <c:pt idx="2">
                  <c:v>14.116398477078485</c:v>
                </c:pt>
                <c:pt idx="3">
                  <c:v>39.41293338285098</c:v>
                </c:pt>
                <c:pt idx="4">
                  <c:v>104.07889318643875</c:v>
                </c:pt>
                <c:pt idx="5">
                  <c:v>13.490908950422032</c:v>
                </c:pt>
                <c:pt idx="6">
                  <c:v>34.333571531143093</c:v>
                </c:pt>
                <c:pt idx="7">
                  <c:v>60.067459340529552</c:v>
                </c:pt>
                <c:pt idx="8">
                  <c:v>13.267940123490392</c:v>
                </c:pt>
                <c:pt idx="9">
                  <c:v>22.936284594844157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177-4D64-9844-8C058B385286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Information'!$AL$171:$AU$171</c:f>
              <c:numCache>
                <c:formatCode>0.00</c:formatCode>
                <c:ptCount val="10"/>
                <c:pt idx="0">
                  <c:v>12.369594231703113</c:v>
                </c:pt>
                <c:pt idx="1">
                  <c:v>12.498052866657135</c:v>
                </c:pt>
                <c:pt idx="2">
                  <c:v>14.116398477078487</c:v>
                </c:pt>
                <c:pt idx="3">
                  <c:v>39.412933382850966</c:v>
                </c:pt>
                <c:pt idx="4">
                  <c:v>104.07889318643875</c:v>
                </c:pt>
                <c:pt idx="5">
                  <c:v>13.490908950422032</c:v>
                </c:pt>
                <c:pt idx="6">
                  <c:v>34.333571531143093</c:v>
                </c:pt>
                <c:pt idx="7">
                  <c:v>60.067459340529552</c:v>
                </c:pt>
                <c:pt idx="8">
                  <c:v>13.267940123490392</c:v>
                </c:pt>
                <c:pt idx="9">
                  <c:v>22.936284594844157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177-4D64-9844-8C058B38528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SAIDI!$B$172:$V$172</c:f>
              <c:numCache>
                <c:formatCode>General</c:formatCode>
                <c:ptCount val="21"/>
                <c:pt idx="10" formatCode="0.00">
                  <c:v>29.61478681002199</c:v>
                </c:pt>
                <c:pt idx="11" formatCode="0.00">
                  <c:v>29.708340456496412</c:v>
                </c:pt>
                <c:pt idx="12" formatCode="0.00">
                  <c:v>23.861922748519277</c:v>
                </c:pt>
                <c:pt idx="13" formatCode="0.00">
                  <c:v>18.042802118012769</c:v>
                </c:pt>
                <c:pt idx="14" formatCode="0.00">
                  <c:v>15.744638527273001</c:v>
                </c:pt>
                <c:pt idx="15" formatCode="0.00">
                  <c:v>12.744488550285793</c:v>
                </c:pt>
                <c:pt idx="16" formatCode="0.00">
                  <c:v>9.6758367974109696</c:v>
                </c:pt>
                <c:pt idx="17" formatCode="0.00">
                  <c:v>8.4527066083197404</c:v>
                </c:pt>
                <c:pt idx="18" formatCode="0.00">
                  <c:v>8.4703908597148203</c:v>
                </c:pt>
                <c:pt idx="19" formatCode="0.00">
                  <c:v>8.4692253837713807</c:v>
                </c:pt>
                <c:pt idx="20" formatCode="0.00">
                  <c:v>8.4665243293703085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177-4D64-9844-8C058B38528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SAIDI!$AL$172:$BF$172</c:f>
              <c:numCache>
                <c:formatCode>0</c:formatCode>
                <c:ptCount val="21"/>
                <c:pt idx="10">
                  <c:v>40.16632682769697</c:v>
                </c:pt>
                <c:pt idx="11">
                  <c:v>41.534212966285111</c:v>
                </c:pt>
                <c:pt idx="12">
                  <c:v>42.902099104873258</c:v>
                </c:pt>
                <c:pt idx="13">
                  <c:v>44.269985243461427</c:v>
                </c:pt>
                <c:pt idx="14">
                  <c:v>45.637871382049582</c:v>
                </c:pt>
                <c:pt idx="15">
                  <c:v>47.005757520637729</c:v>
                </c:pt>
                <c:pt idx="16">
                  <c:v>48.373643659225877</c:v>
                </c:pt>
                <c:pt idx="17">
                  <c:v>49.741529797814039</c:v>
                </c:pt>
                <c:pt idx="18">
                  <c:v>51.109415936402193</c:v>
                </c:pt>
                <c:pt idx="19">
                  <c:v>52.477302074990334</c:v>
                </c:pt>
                <c:pt idx="20">
                  <c:v>53.845188213578489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177-4D64-9844-8C058B38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79328"/>
        <c:axId val="125789312"/>
      </c:lineChart>
      <c:catAx>
        <c:axId val="12577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89312"/>
        <c:crosses val="autoZero"/>
        <c:auto val="1"/>
        <c:lblAlgn val="ctr"/>
        <c:lblOffset val="100"/>
        <c:noMultiLvlLbl val="0"/>
      </c:catAx>
      <c:valAx>
        <c:axId val="12578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77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SAIDI!$B$194:$K$194</c:f>
              <c:numCache>
                <c:formatCode>0</c:formatCode>
                <c:ptCount val="10"/>
                <c:pt idx="0">
                  <c:v>158.11653235420388</c:v>
                </c:pt>
                <c:pt idx="1">
                  <c:v>103.74442801964631</c:v>
                </c:pt>
                <c:pt idx="2">
                  <c:v>17.038950998014979</c:v>
                </c:pt>
                <c:pt idx="3">
                  <c:v>36.911755761537016</c:v>
                </c:pt>
                <c:pt idx="4">
                  <c:v>43.858351562553253</c:v>
                </c:pt>
                <c:pt idx="5">
                  <c:v>6.5270441627198288</c:v>
                </c:pt>
                <c:pt idx="6">
                  <c:v>24.430218529502941</c:v>
                </c:pt>
                <c:pt idx="7">
                  <c:v>40.488705402868284</c:v>
                </c:pt>
                <c:pt idx="8">
                  <c:v>9.4636222435901303</c:v>
                </c:pt>
                <c:pt idx="9">
                  <c:v>28.348484090738893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9B8-4AA6-94EF-91A55B9E0958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Information'!$AL$194:$AU$194</c:f>
              <c:numCache>
                <c:formatCode>0.00</c:formatCode>
                <c:ptCount val="10"/>
                <c:pt idx="0">
                  <c:v>159.95937171360526</c:v>
                </c:pt>
                <c:pt idx="1">
                  <c:v>103.74442801964631</c:v>
                </c:pt>
                <c:pt idx="2">
                  <c:v>17.038950998014975</c:v>
                </c:pt>
                <c:pt idx="3">
                  <c:v>36.911755761537016</c:v>
                </c:pt>
                <c:pt idx="4">
                  <c:v>43.858351562553239</c:v>
                </c:pt>
                <c:pt idx="5">
                  <c:v>6.5270441627198288</c:v>
                </c:pt>
                <c:pt idx="6">
                  <c:v>24.430218529502941</c:v>
                </c:pt>
                <c:pt idx="7">
                  <c:v>40.488705402868284</c:v>
                </c:pt>
                <c:pt idx="8">
                  <c:v>9.4636222435901285</c:v>
                </c:pt>
                <c:pt idx="9">
                  <c:v>28.348484090738893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9B8-4AA6-94EF-91A55B9E0958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SAIDI!$B$195:$V$195</c:f>
              <c:numCache>
                <c:formatCode>General</c:formatCode>
                <c:ptCount val="21"/>
                <c:pt idx="10" formatCode="0.00">
                  <c:v>29.296678574342273</c:v>
                </c:pt>
                <c:pt idx="11" formatCode="0.00">
                  <c:v>28.873044875578213</c:v>
                </c:pt>
                <c:pt idx="12" formatCode="0.00">
                  <c:v>28.442430883189502</c:v>
                </c:pt>
                <c:pt idx="13" formatCode="0.00">
                  <c:v>28.043525882464841</c:v>
                </c:pt>
                <c:pt idx="14" formatCode="0.00">
                  <c:v>27.60653375115368</c:v>
                </c:pt>
                <c:pt idx="15" formatCode="0.00">
                  <c:v>27.173879242612923</c:v>
                </c:pt>
                <c:pt idx="16" formatCode="0.00">
                  <c:v>26.945777185782614</c:v>
                </c:pt>
                <c:pt idx="17" formatCode="0.00">
                  <c:v>26.804670843436813</c:v>
                </c:pt>
                <c:pt idx="18" formatCode="0.00">
                  <c:v>26.843650623097684</c:v>
                </c:pt>
                <c:pt idx="19" formatCode="0.00">
                  <c:v>26.815010928235488</c:v>
                </c:pt>
                <c:pt idx="20" formatCode="0.00">
                  <c:v>26.800093098661446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9B8-4AA6-94EF-91A55B9E0958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SAIDI!$AL$195:$BF$195</c:f>
              <c:numCache>
                <c:formatCode>0</c:formatCode>
                <c:ptCount val="21"/>
                <c:pt idx="10">
                  <c:v>-12.620698083304015</c:v>
                </c:pt>
                <c:pt idx="11">
                  <c:v>-23.441335791638842</c:v>
                </c:pt>
                <c:pt idx="12">
                  <c:v>-34.261973499973678</c:v>
                </c:pt>
                <c:pt idx="13">
                  <c:v>-45.082611208308506</c:v>
                </c:pt>
                <c:pt idx="14">
                  <c:v>-55.903248916643335</c:v>
                </c:pt>
                <c:pt idx="15">
                  <c:v>-66.723886624978192</c:v>
                </c:pt>
                <c:pt idx="16">
                  <c:v>-77.544524333312992</c:v>
                </c:pt>
                <c:pt idx="17">
                  <c:v>-88.365162041647849</c:v>
                </c:pt>
                <c:pt idx="18">
                  <c:v>-99.185799749982692</c:v>
                </c:pt>
                <c:pt idx="19">
                  <c:v>-110.00643745831749</c:v>
                </c:pt>
                <c:pt idx="20">
                  <c:v>-120.82707516665231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9B8-4AA6-94EF-91A55B9E0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30656"/>
        <c:axId val="125832192"/>
      </c:lineChart>
      <c:catAx>
        <c:axId val="12583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32192"/>
        <c:crosses val="autoZero"/>
        <c:auto val="1"/>
        <c:lblAlgn val="ctr"/>
        <c:lblOffset val="100"/>
        <c:noMultiLvlLbl val="0"/>
      </c:catAx>
      <c:valAx>
        <c:axId val="1258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3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SAIDI!$B$217:$K$217</c:f>
              <c:numCache>
                <c:formatCode>0</c:formatCode>
                <c:ptCount val="10"/>
                <c:pt idx="0">
                  <c:v>11.471266669845667</c:v>
                </c:pt>
                <c:pt idx="1">
                  <c:v>23.456541573283747</c:v>
                </c:pt>
                <c:pt idx="2">
                  <c:v>23.88834998754422</c:v>
                </c:pt>
                <c:pt idx="3">
                  <c:v>26.283265385849315</c:v>
                </c:pt>
                <c:pt idx="4">
                  <c:v>26.573188721213057</c:v>
                </c:pt>
                <c:pt idx="5">
                  <c:v>18.529451234559101</c:v>
                </c:pt>
                <c:pt idx="6">
                  <c:v>19.767095400665873</c:v>
                </c:pt>
                <c:pt idx="7">
                  <c:v>29.97522786000965</c:v>
                </c:pt>
                <c:pt idx="8">
                  <c:v>37.520070715683843</c:v>
                </c:pt>
                <c:pt idx="9">
                  <c:v>44.727729579995462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808-4544-9894-934ABBD01FB6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Information'!$AL$217:$AU$217</c:f>
              <c:numCache>
                <c:formatCode>0.00</c:formatCode>
                <c:ptCount val="10"/>
                <c:pt idx="0">
                  <c:v>11.60496364262031</c:v>
                </c:pt>
                <c:pt idx="1">
                  <c:v>23.456541573283747</c:v>
                </c:pt>
                <c:pt idx="2">
                  <c:v>23.888349987544224</c:v>
                </c:pt>
                <c:pt idx="3">
                  <c:v>26.283265385849315</c:v>
                </c:pt>
                <c:pt idx="4">
                  <c:v>26.573188721213057</c:v>
                </c:pt>
                <c:pt idx="5">
                  <c:v>18.529451234559104</c:v>
                </c:pt>
                <c:pt idx="6">
                  <c:v>19.76709540066587</c:v>
                </c:pt>
                <c:pt idx="7">
                  <c:v>29.97522786000965</c:v>
                </c:pt>
                <c:pt idx="8">
                  <c:v>37.520070715683836</c:v>
                </c:pt>
                <c:pt idx="9">
                  <c:v>44.727729579995462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808-4544-9894-934ABBD01FB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SAIDI!$B$218:$V$218</c:f>
              <c:numCache>
                <c:formatCode>General</c:formatCode>
                <c:ptCount val="21"/>
                <c:pt idx="10" formatCode="0.00">
                  <c:v>36.888032408989908</c:v>
                </c:pt>
                <c:pt idx="11" formatCode="0.00">
                  <c:v>38.689434255342327</c:v>
                </c:pt>
                <c:pt idx="12" formatCode="0.00">
                  <c:v>39.386929803650823</c:v>
                </c:pt>
                <c:pt idx="13" formatCode="0.00">
                  <c:v>41.323275216959807</c:v>
                </c:pt>
                <c:pt idx="14" formatCode="0.00">
                  <c:v>43.15569335792204</c:v>
                </c:pt>
                <c:pt idx="15" formatCode="0.00">
                  <c:v>44.911039533817871</c:v>
                </c:pt>
                <c:pt idx="16" formatCode="0.00">
                  <c:v>46.541084275555292</c:v>
                </c:pt>
                <c:pt idx="17" formatCode="0.00">
                  <c:v>48.267531058126742</c:v>
                </c:pt>
                <c:pt idx="18" formatCode="0.00">
                  <c:v>50.102092218458509</c:v>
                </c:pt>
                <c:pt idx="19" formatCode="0.00">
                  <c:v>51.669196826467811</c:v>
                </c:pt>
                <c:pt idx="20" formatCode="0.00">
                  <c:v>53.234822872095862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08-4544-9894-934ABBD01FB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SAIDI!$AL$218:$BF$218</c:f>
              <c:numCache>
                <c:formatCode>0</c:formatCode>
                <c:ptCount val="21"/>
                <c:pt idx="10">
                  <c:v>39.572385783140724</c:v>
                </c:pt>
                <c:pt idx="11">
                  <c:v>42.000234341372668</c:v>
                </c:pt>
                <c:pt idx="12">
                  <c:v>44.428082899604632</c:v>
                </c:pt>
                <c:pt idx="13">
                  <c:v>46.855931457836576</c:v>
                </c:pt>
                <c:pt idx="14">
                  <c:v>49.283780016068519</c:v>
                </c:pt>
                <c:pt idx="15">
                  <c:v>51.711628574300477</c:v>
                </c:pt>
                <c:pt idx="16">
                  <c:v>54.13947713253242</c:v>
                </c:pt>
                <c:pt idx="17">
                  <c:v>56.567325690764378</c:v>
                </c:pt>
                <c:pt idx="18">
                  <c:v>58.995174248996328</c:v>
                </c:pt>
                <c:pt idx="19">
                  <c:v>61.423022807228271</c:v>
                </c:pt>
                <c:pt idx="20">
                  <c:v>63.850871365460229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808-4544-9894-934ABBD01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81728"/>
        <c:axId val="125891712"/>
      </c:lineChart>
      <c:catAx>
        <c:axId val="12588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91712"/>
        <c:crosses val="autoZero"/>
        <c:auto val="1"/>
        <c:lblAlgn val="ctr"/>
        <c:lblOffset val="100"/>
        <c:noMultiLvlLbl val="0"/>
      </c:catAx>
      <c:valAx>
        <c:axId val="12589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81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SAIDI!$B$240:$K$240</c:f>
              <c:numCache>
                <c:formatCode>0</c:formatCode>
                <c:ptCount val="10"/>
                <c:pt idx="0">
                  <c:v>40.042677983882513</c:v>
                </c:pt>
                <c:pt idx="1">
                  <c:v>36.54686948643365</c:v>
                </c:pt>
                <c:pt idx="2">
                  <c:v>58.577720031242066</c:v>
                </c:pt>
                <c:pt idx="3">
                  <c:v>27.001800299426009</c:v>
                </c:pt>
                <c:pt idx="4">
                  <c:v>34.945882418293657</c:v>
                </c:pt>
                <c:pt idx="5">
                  <c:v>22.560346228078696</c:v>
                </c:pt>
                <c:pt idx="6">
                  <c:v>23.57784688005524</c:v>
                </c:pt>
                <c:pt idx="7">
                  <c:v>19.478053303766522</c:v>
                </c:pt>
                <c:pt idx="8">
                  <c:v>41.347602258547667</c:v>
                </c:pt>
                <c:pt idx="9">
                  <c:v>29.460231588929606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F6-4E4E-B9F5-824C6B52B6D5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Information'!$AL$240:$AU$240</c:f>
              <c:numCache>
                <c:formatCode>0.00</c:formatCode>
                <c:ptCount val="10"/>
                <c:pt idx="0">
                  <c:v>40.509373160824737</c:v>
                </c:pt>
                <c:pt idx="1">
                  <c:v>36.54686948643365</c:v>
                </c:pt>
                <c:pt idx="2">
                  <c:v>58.577720031242059</c:v>
                </c:pt>
                <c:pt idx="3">
                  <c:v>27.001800299426009</c:v>
                </c:pt>
                <c:pt idx="4">
                  <c:v>34.94588241829365</c:v>
                </c:pt>
                <c:pt idx="5">
                  <c:v>22.560346228078696</c:v>
                </c:pt>
                <c:pt idx="6">
                  <c:v>23.57784688005524</c:v>
                </c:pt>
                <c:pt idx="7">
                  <c:v>19.478053303766519</c:v>
                </c:pt>
                <c:pt idx="8">
                  <c:v>41.347602258547667</c:v>
                </c:pt>
                <c:pt idx="9">
                  <c:v>29.460231588929602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F6-4E4E-B9F5-824C6B52B6D5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SAIDI!$B$241:$V$241</c:f>
              <c:numCache>
                <c:formatCode>General</c:formatCode>
                <c:ptCount val="21"/>
                <c:pt idx="10" formatCode="0.00">
                  <c:v>32.307794988246719</c:v>
                </c:pt>
                <c:pt idx="11" formatCode="0.00">
                  <c:v>32.452226057040967</c:v>
                </c:pt>
                <c:pt idx="12" formatCode="0.00">
                  <c:v>32.596053913956652</c:v>
                </c:pt>
                <c:pt idx="13" formatCode="0.00">
                  <c:v>32.748094023330914</c:v>
                </c:pt>
                <c:pt idx="14" formatCode="0.00">
                  <c:v>32.893102570702865</c:v>
                </c:pt>
                <c:pt idx="15" formatCode="0.00">
                  <c:v>33.043763551500312</c:v>
                </c:pt>
                <c:pt idx="16" formatCode="0.00">
                  <c:v>33.112634420867494</c:v>
                </c:pt>
                <c:pt idx="17" formatCode="0.00">
                  <c:v>33.235517164330282</c:v>
                </c:pt>
                <c:pt idx="18" formatCode="0.00">
                  <c:v>33.324190653703724</c:v>
                </c:pt>
                <c:pt idx="19" formatCode="0.00">
                  <c:v>33.326914390984918</c:v>
                </c:pt>
                <c:pt idx="20" formatCode="0.00">
                  <c:v>33.32911122032187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F6-4E4E-B9F5-824C6B52B6D5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SAIDI!$AL$241:$BF$241</c:f>
              <c:numCache>
                <c:formatCode>0</c:formatCode>
                <c:ptCount val="21"/>
                <c:pt idx="10">
                  <c:v>24.027482440016126</c:v>
                </c:pt>
                <c:pt idx="11">
                  <c:v>22.331769602225322</c:v>
                </c:pt>
                <c:pt idx="12">
                  <c:v>20.636056764434514</c:v>
                </c:pt>
                <c:pt idx="13">
                  <c:v>18.940343926643706</c:v>
                </c:pt>
                <c:pt idx="14">
                  <c:v>17.244631088852898</c:v>
                </c:pt>
                <c:pt idx="15">
                  <c:v>15.548918251062091</c:v>
                </c:pt>
                <c:pt idx="16">
                  <c:v>13.853205413271287</c:v>
                </c:pt>
                <c:pt idx="17">
                  <c:v>12.157492575480479</c:v>
                </c:pt>
                <c:pt idx="18">
                  <c:v>10.461779737689669</c:v>
                </c:pt>
                <c:pt idx="19">
                  <c:v>8.7660668998988633</c:v>
                </c:pt>
                <c:pt idx="20">
                  <c:v>7.0703540621080574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F6-4E4E-B9F5-824C6B52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45344"/>
        <c:axId val="125946880"/>
      </c:lineChart>
      <c:catAx>
        <c:axId val="1259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46880"/>
        <c:crosses val="autoZero"/>
        <c:auto val="1"/>
        <c:lblAlgn val="ctr"/>
        <c:lblOffset val="100"/>
        <c:noMultiLvlLbl val="0"/>
      </c:catAx>
      <c:valAx>
        <c:axId val="12594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94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SAIDI!$B$263:$K$263</c:f>
              <c:numCache>
                <c:formatCode>0</c:formatCode>
                <c:ptCount val="10"/>
                <c:pt idx="0">
                  <c:v>289.1515298904842</c:v>
                </c:pt>
                <c:pt idx="1">
                  <c:v>236.26547136521876</c:v>
                </c:pt>
                <c:pt idx="2">
                  <c:v>184.27541621482686</c:v>
                </c:pt>
                <c:pt idx="3">
                  <c:v>217.64337803658623</c:v>
                </c:pt>
                <c:pt idx="4">
                  <c:v>300.93107754346426</c:v>
                </c:pt>
                <c:pt idx="5">
                  <c:v>115.76913343824945</c:v>
                </c:pt>
                <c:pt idx="6">
                  <c:v>190.36031616620025</c:v>
                </c:pt>
                <c:pt idx="7">
                  <c:v>231.79519167526999</c:v>
                </c:pt>
                <c:pt idx="8">
                  <c:v>171.90068221081253</c:v>
                </c:pt>
                <c:pt idx="9">
                  <c:v>196.19547193731114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1D-4329-83F4-48BA62E46805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Information'!$AL$263:$AU$263</c:f>
              <c:numCache>
                <c:formatCode>0.00</c:formatCode>
                <c:ptCount val="10"/>
                <c:pt idx="0">
                  <c:v>292.52157483252495</c:v>
                </c:pt>
                <c:pt idx="1">
                  <c:v>236.26547136521876</c:v>
                </c:pt>
                <c:pt idx="2">
                  <c:v>184.27541621482686</c:v>
                </c:pt>
                <c:pt idx="3">
                  <c:v>217.64337803658623</c:v>
                </c:pt>
                <c:pt idx="4">
                  <c:v>300.93107754346426</c:v>
                </c:pt>
                <c:pt idx="5">
                  <c:v>115.76913343824945</c:v>
                </c:pt>
                <c:pt idx="6">
                  <c:v>190.36031616620025</c:v>
                </c:pt>
                <c:pt idx="7">
                  <c:v>231.79519167526996</c:v>
                </c:pt>
                <c:pt idx="8">
                  <c:v>171.90068221081253</c:v>
                </c:pt>
                <c:pt idx="9">
                  <c:v>196.19547193731114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1D-4329-83F4-48BA62E46805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SAIDI!$B$264:$V$264</c:f>
              <c:numCache>
                <c:formatCode>General</c:formatCode>
                <c:ptCount val="21"/>
                <c:pt idx="10" formatCode="0.00">
                  <c:v>208.81749430586476</c:v>
                </c:pt>
                <c:pt idx="11" formatCode="0.00">
                  <c:v>210.84082374758037</c:v>
                </c:pt>
                <c:pt idx="12" formatCode="0.00">
                  <c:v>205.45314214801951</c:v>
                </c:pt>
                <c:pt idx="13" formatCode="0.00">
                  <c:v>201.14631854164119</c:v>
                </c:pt>
                <c:pt idx="14" formatCode="0.00">
                  <c:v>199.79252712410101</c:v>
                </c:pt>
                <c:pt idx="15" formatCode="0.00">
                  <c:v>197.4008977889774</c:v>
                </c:pt>
                <c:pt idx="16" formatCode="0.00">
                  <c:v>195.03915360091554</c:v>
                </c:pt>
                <c:pt idx="17" formatCode="0.00">
                  <c:v>195.40511068264735</c:v>
                </c:pt>
                <c:pt idx="18" formatCode="0.00">
                  <c:v>197.27077280609319</c:v>
                </c:pt>
                <c:pt idx="19" formatCode="0.00">
                  <c:v>198.52411897396007</c:v>
                </c:pt>
                <c:pt idx="20" formatCode="0.00">
                  <c:v>200.10687609979703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1D-4329-83F4-48BA62E46805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SAIDI!$B$6:$V$6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SAIDI!$AL$264:$BF$264</c:f>
              <c:numCache>
                <c:formatCode>0</c:formatCode>
                <c:ptCount val="21"/>
                <c:pt idx="10">
                  <c:v>169.5430902453904</c:v>
                </c:pt>
                <c:pt idx="11">
                  <c:v>161.56387631767188</c:v>
                </c:pt>
                <c:pt idx="12">
                  <c:v>153.58466238995334</c:v>
                </c:pt>
                <c:pt idx="13">
                  <c:v>145.60544846223479</c:v>
                </c:pt>
                <c:pt idx="14">
                  <c:v>137.62623453451624</c:v>
                </c:pt>
                <c:pt idx="15">
                  <c:v>129.6470206067977</c:v>
                </c:pt>
                <c:pt idx="16">
                  <c:v>121.66780667907918</c:v>
                </c:pt>
                <c:pt idx="17">
                  <c:v>113.68859275136064</c:v>
                </c:pt>
                <c:pt idx="18">
                  <c:v>105.70937882364207</c:v>
                </c:pt>
                <c:pt idx="19">
                  <c:v>97.730164895923537</c:v>
                </c:pt>
                <c:pt idx="20">
                  <c:v>89.750950968205004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1D-4329-83F4-48BA62E46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049664"/>
        <c:axId val="126055552"/>
      </c:lineChart>
      <c:catAx>
        <c:axId val="12604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55552"/>
        <c:crosses val="autoZero"/>
        <c:auto val="1"/>
        <c:lblAlgn val="ctr"/>
        <c:lblOffset val="100"/>
        <c:noMultiLvlLbl val="0"/>
      </c:catAx>
      <c:valAx>
        <c:axId val="12605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04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Faults'!$B$79:$K$79</c:f>
              <c:numCache>
                <c:formatCode>0</c:formatCode>
                <c:ptCount val="10"/>
                <c:pt idx="0">
                  <c:v>39</c:v>
                </c:pt>
                <c:pt idx="1">
                  <c:v>43</c:v>
                </c:pt>
                <c:pt idx="2">
                  <c:v>39</c:v>
                </c:pt>
                <c:pt idx="3">
                  <c:v>60</c:v>
                </c:pt>
                <c:pt idx="4">
                  <c:v>59</c:v>
                </c:pt>
                <c:pt idx="5">
                  <c:v>163</c:v>
                </c:pt>
                <c:pt idx="6">
                  <c:v>142</c:v>
                </c:pt>
                <c:pt idx="7">
                  <c:v>123</c:v>
                </c:pt>
                <c:pt idx="8">
                  <c:v>129</c:v>
                </c:pt>
                <c:pt idx="9">
                  <c:v>200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E60-4B4E-9A6A-9417DF4B0814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Information'!$B$79:$K$79</c:f>
              <c:numCache>
                <c:formatCode>0</c:formatCode>
                <c:ptCount val="10"/>
                <c:pt idx="0">
                  <c:v>39</c:v>
                </c:pt>
                <c:pt idx="1">
                  <c:v>43</c:v>
                </c:pt>
                <c:pt idx="2">
                  <c:v>39</c:v>
                </c:pt>
                <c:pt idx="3">
                  <c:v>60</c:v>
                </c:pt>
                <c:pt idx="4">
                  <c:v>59</c:v>
                </c:pt>
                <c:pt idx="5">
                  <c:v>163</c:v>
                </c:pt>
                <c:pt idx="6">
                  <c:v>142</c:v>
                </c:pt>
                <c:pt idx="7">
                  <c:v>123</c:v>
                </c:pt>
                <c:pt idx="8">
                  <c:v>129</c:v>
                </c:pt>
                <c:pt idx="9">
                  <c:v>200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E60-4B4E-9A6A-9417DF4B081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Faults'!$B$80:$V$80</c:f>
              <c:numCache>
                <c:formatCode>General</c:formatCode>
                <c:ptCount val="21"/>
                <c:pt idx="10" formatCode="0">
                  <c:v>144.44247084056263</c:v>
                </c:pt>
                <c:pt idx="11" formatCode="0">
                  <c:v>146.78349765434842</c:v>
                </c:pt>
                <c:pt idx="12" formatCode="0">
                  <c:v>149.99089170226281</c:v>
                </c:pt>
                <c:pt idx="13" formatCode="0">
                  <c:v>152.82083749695576</c:v>
                </c:pt>
                <c:pt idx="14" formatCode="0">
                  <c:v>156.11323848909311</c:v>
                </c:pt>
                <c:pt idx="15" formatCode="0">
                  <c:v>159.20591251508336</c:v>
                </c:pt>
                <c:pt idx="16" formatCode="0">
                  <c:v>163.49021995112003</c:v>
                </c:pt>
                <c:pt idx="17" formatCode="0">
                  <c:v>168.75980673706917</c:v>
                </c:pt>
                <c:pt idx="18" formatCode="0">
                  <c:v>171.49716326851666</c:v>
                </c:pt>
                <c:pt idx="19" formatCode="0">
                  <c:v>175.68378199029888</c:v>
                </c:pt>
                <c:pt idx="20" formatCode="0">
                  <c:v>179.07047046656615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E60-4B4E-9A6A-9417DF4B081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Faults'!$AL$80:$BF$80</c:f>
              <c:numCache>
                <c:formatCode>0</c:formatCode>
                <c:ptCount val="21"/>
                <c:pt idx="10">
                  <c:v>193.73333333333335</c:v>
                </c:pt>
                <c:pt idx="11">
                  <c:v>210.83030303030304</c:v>
                </c:pt>
                <c:pt idx="12">
                  <c:v>227.92727272727276</c:v>
                </c:pt>
                <c:pt idx="13">
                  <c:v>245.02424242424246</c:v>
                </c:pt>
                <c:pt idx="14">
                  <c:v>262.12121212121218</c:v>
                </c:pt>
                <c:pt idx="15">
                  <c:v>279.2181818181819</c:v>
                </c:pt>
                <c:pt idx="16">
                  <c:v>296.31515151515163</c:v>
                </c:pt>
                <c:pt idx="17">
                  <c:v>313.41212121212118</c:v>
                </c:pt>
                <c:pt idx="18">
                  <c:v>330.50909090909096</c:v>
                </c:pt>
                <c:pt idx="19">
                  <c:v>347.60606060606074</c:v>
                </c:pt>
                <c:pt idx="20">
                  <c:v>364.7030303030304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E60-4B4E-9A6A-9417DF4B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413888"/>
        <c:axId val="111427968"/>
      </c:lineChart>
      <c:catAx>
        <c:axId val="11141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27968"/>
        <c:crosses val="autoZero"/>
        <c:auto val="1"/>
        <c:lblAlgn val="ctr"/>
        <c:lblOffset val="100"/>
        <c:noMultiLvlLbl val="0"/>
      </c:catAx>
      <c:valAx>
        <c:axId val="111427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1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SAIFI!$B$33:$K$33</c:f>
              <c:numCache>
                <c:formatCode>0.000</c:formatCode>
                <c:ptCount val="10"/>
                <c:pt idx="0">
                  <c:v>0.2753071702191916</c:v>
                </c:pt>
                <c:pt idx="1">
                  <c:v>0.21264921399392811</c:v>
                </c:pt>
                <c:pt idx="2">
                  <c:v>0.19034096145875204</c:v>
                </c:pt>
                <c:pt idx="3">
                  <c:v>0.2160634194756085</c:v>
                </c:pt>
                <c:pt idx="4">
                  <c:v>0.23925971992612202</c:v>
                </c:pt>
                <c:pt idx="5">
                  <c:v>0.23206957990079521</c:v>
                </c:pt>
                <c:pt idx="6">
                  <c:v>0.24742217239722566</c:v>
                </c:pt>
                <c:pt idx="7">
                  <c:v>0.20304587133545518</c:v>
                </c:pt>
                <c:pt idx="8">
                  <c:v>0.20313926837085816</c:v>
                </c:pt>
                <c:pt idx="9">
                  <c:v>0.23918544583364529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3F6-4F2E-A2EA-E807BBBACBD3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Information'!$AX$33:$BG$33</c:f>
              <c:numCache>
                <c:formatCode>0.000</c:formatCode>
                <c:ptCount val="10"/>
                <c:pt idx="0">
                  <c:v>0.2785158599219788</c:v>
                </c:pt>
                <c:pt idx="1">
                  <c:v>0.21264921399392811</c:v>
                </c:pt>
                <c:pt idx="2">
                  <c:v>0.19034096145875204</c:v>
                </c:pt>
                <c:pt idx="3">
                  <c:v>0.2160634194756085</c:v>
                </c:pt>
                <c:pt idx="4">
                  <c:v>0.23925971992612202</c:v>
                </c:pt>
                <c:pt idx="5">
                  <c:v>0.23206957990079521</c:v>
                </c:pt>
                <c:pt idx="6">
                  <c:v>0.24742217239722566</c:v>
                </c:pt>
                <c:pt idx="7">
                  <c:v>0.20304587133545518</c:v>
                </c:pt>
                <c:pt idx="8">
                  <c:v>0.20313926837085816</c:v>
                </c:pt>
                <c:pt idx="9">
                  <c:v>0.23918544583364529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3F6-4F2E-A2EA-E807BBBACBD3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SAIFI!$B$34:$V$34</c:f>
              <c:numCache>
                <c:formatCode>0.00</c:formatCode>
                <c:ptCount val="21"/>
                <c:pt idx="10" formatCode="0.000">
                  <c:v>0.21460075881015561</c:v>
                </c:pt>
                <c:pt idx="11" formatCode="0.000">
                  <c:v>0.21484893277369488</c:v>
                </c:pt>
                <c:pt idx="12" formatCode="0.000">
                  <c:v>0.21417221951282459</c:v>
                </c:pt>
                <c:pt idx="13" formatCode="0.000">
                  <c:v>0.21166581307612045</c:v>
                </c:pt>
                <c:pt idx="14" formatCode="0.000">
                  <c:v>0.20679682702326771</c:v>
                </c:pt>
                <c:pt idx="15" formatCode="0.000">
                  <c:v>0.20024019194436526</c:v>
                </c:pt>
                <c:pt idx="16" formatCode="0.000">
                  <c:v>0.1951098480893303</c:v>
                </c:pt>
                <c:pt idx="17" formatCode="0.000">
                  <c:v>0.19333648019720454</c:v>
                </c:pt>
                <c:pt idx="18" formatCode="0.000">
                  <c:v>0.1914899673423876</c:v>
                </c:pt>
                <c:pt idx="19" formatCode="0.000">
                  <c:v>0.18957755704563581</c:v>
                </c:pt>
                <c:pt idx="20" formatCode="0.000">
                  <c:v>0.18737834601499787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3F6-4F2E-A2EA-E807BBBACBD3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SAIFI!$AL$34:$BF$34</c:f>
              <c:numCache>
                <c:formatCode>0</c:formatCode>
                <c:ptCount val="21"/>
                <c:pt idx="10" formatCode="0.000">
                  <c:v>0.21780646660087932</c:v>
                </c:pt>
                <c:pt idx="11" formatCode="0.000">
                  <c:v>0.21634431829355588</c:v>
                </c:pt>
                <c:pt idx="12" formatCode="0.000">
                  <c:v>0.21488216998623247</c:v>
                </c:pt>
                <c:pt idx="13" formatCode="0.000">
                  <c:v>0.21342002167890906</c:v>
                </c:pt>
                <c:pt idx="14" formatCode="0.000">
                  <c:v>0.21195787337158561</c:v>
                </c:pt>
                <c:pt idx="15" formatCode="0.000">
                  <c:v>0.21049572506426217</c:v>
                </c:pt>
                <c:pt idx="16" formatCode="0.000">
                  <c:v>0.20903357675693876</c:v>
                </c:pt>
                <c:pt idx="17" formatCode="0.000">
                  <c:v>0.20757142844961529</c:v>
                </c:pt>
                <c:pt idx="18" formatCode="0.000">
                  <c:v>0.20610928014229191</c:v>
                </c:pt>
                <c:pt idx="19" formatCode="0.000">
                  <c:v>0.20464713183496847</c:v>
                </c:pt>
                <c:pt idx="20" formatCode="0.000">
                  <c:v>0.20318498352764502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3F6-4F2E-A2EA-E807BBBAC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05856"/>
        <c:axId val="126107648"/>
      </c:lineChart>
      <c:catAx>
        <c:axId val="12610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7648"/>
        <c:crosses val="autoZero"/>
        <c:auto val="1"/>
        <c:lblAlgn val="ctr"/>
        <c:lblOffset val="100"/>
        <c:noMultiLvlLbl val="0"/>
      </c:catAx>
      <c:valAx>
        <c:axId val="12610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10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SAIFI!$B$10:$K$10</c:f>
              <c:numCache>
                <c:formatCode>0.000</c:formatCode>
                <c:ptCount val="10"/>
                <c:pt idx="0">
                  <c:v>7.5501088805175406E-3</c:v>
                </c:pt>
                <c:pt idx="1">
                  <c:v>1.2226407896619143E-2</c:v>
                </c:pt>
                <c:pt idx="2">
                  <c:v>7.6788613796986227E-3</c:v>
                </c:pt>
                <c:pt idx="3">
                  <c:v>2.3361433219844945E-2</c:v>
                </c:pt>
                <c:pt idx="4">
                  <c:v>1.6016275661198742E-2</c:v>
                </c:pt>
                <c:pt idx="5">
                  <c:v>1.9235664044797339E-2</c:v>
                </c:pt>
                <c:pt idx="6">
                  <c:v>1.7613615364714879E-2</c:v>
                </c:pt>
                <c:pt idx="7">
                  <c:v>1.4343573797931539E-2</c:v>
                </c:pt>
                <c:pt idx="8">
                  <c:v>1.993565437205562E-2</c:v>
                </c:pt>
                <c:pt idx="9">
                  <c:v>4.8573781537770396E-3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698-40F8-B74E-C14DD1A294B4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Information'!$AX$10:$BG$10</c:f>
              <c:numCache>
                <c:formatCode>0.000</c:formatCode>
                <c:ptCount val="10"/>
                <c:pt idx="0">
                  <c:v>7.6381049781148189E-3</c:v>
                </c:pt>
                <c:pt idx="1">
                  <c:v>1.2226407896619143E-2</c:v>
                </c:pt>
                <c:pt idx="2">
                  <c:v>7.6788613796986236E-3</c:v>
                </c:pt>
                <c:pt idx="3">
                  <c:v>2.3361433219844945E-2</c:v>
                </c:pt>
                <c:pt idx="4">
                  <c:v>1.6016275661198742E-2</c:v>
                </c:pt>
                <c:pt idx="5">
                  <c:v>1.9235664044797339E-2</c:v>
                </c:pt>
                <c:pt idx="6">
                  <c:v>1.7613615364714879E-2</c:v>
                </c:pt>
                <c:pt idx="7">
                  <c:v>1.4343573797931539E-2</c:v>
                </c:pt>
                <c:pt idx="8">
                  <c:v>1.993565437205562E-2</c:v>
                </c:pt>
                <c:pt idx="9">
                  <c:v>4.8573781537770396E-3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698-40F8-B74E-C14DD1A294B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SAIFI!$B$11:$V$11</c:f>
              <c:numCache>
                <c:formatCode>0.00</c:formatCode>
                <c:ptCount val="21"/>
                <c:pt idx="10" formatCode="0.000">
                  <c:v>1.3951452655306494E-2</c:v>
                </c:pt>
                <c:pt idx="11" formatCode="0.000">
                  <c:v>1.3967621285610183E-2</c:v>
                </c:pt>
                <c:pt idx="12" formatCode="0.000">
                  <c:v>1.3525300930162912E-2</c:v>
                </c:pt>
                <c:pt idx="13" formatCode="0.000">
                  <c:v>1.3125614488558954E-2</c:v>
                </c:pt>
                <c:pt idx="14" formatCode="0.000">
                  <c:v>1.2722169550072934E-2</c:v>
                </c:pt>
                <c:pt idx="15" formatCode="0.000">
                  <c:v>1.2293244542055964E-2</c:v>
                </c:pt>
                <c:pt idx="16" formatCode="0.000">
                  <c:v>1.1832146068679881E-2</c:v>
                </c:pt>
                <c:pt idx="17" formatCode="0.000">
                  <c:v>1.1449224064037781E-2</c:v>
                </c:pt>
                <c:pt idx="18" formatCode="0.000">
                  <c:v>1.1198606473994649E-2</c:v>
                </c:pt>
                <c:pt idx="19" formatCode="0.000">
                  <c:v>1.1003745127382294E-2</c:v>
                </c:pt>
                <c:pt idx="20" formatCode="0.000">
                  <c:v>1.0718945001416387E-2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698-40F8-B74E-C14DD1A294B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SAIFI!$AL$11:$BF$11</c:f>
              <c:numCache>
                <c:formatCode>0</c:formatCode>
                <c:ptCount val="21"/>
                <c:pt idx="10" formatCode="0.000">
                  <c:v>1.5916218800341001E-2</c:v>
                </c:pt>
                <c:pt idx="11" formatCode="0.000">
                  <c:v>1.6213368168200178E-2</c:v>
                </c:pt>
                <c:pt idx="12" formatCode="0.000">
                  <c:v>1.6510517536059349E-2</c:v>
                </c:pt>
                <c:pt idx="13" formatCode="0.000">
                  <c:v>1.6807666903918526E-2</c:v>
                </c:pt>
                <c:pt idx="14" formatCode="0.000">
                  <c:v>1.7104816271777699E-2</c:v>
                </c:pt>
                <c:pt idx="15" formatCode="0.000">
                  <c:v>1.7401965639636877E-2</c:v>
                </c:pt>
                <c:pt idx="16" formatCode="0.000">
                  <c:v>1.769911500749605E-2</c:v>
                </c:pt>
                <c:pt idx="17" formatCode="0.000">
                  <c:v>1.7996264375355227E-2</c:v>
                </c:pt>
                <c:pt idx="18" formatCode="0.000">
                  <c:v>1.8293413743214398E-2</c:v>
                </c:pt>
                <c:pt idx="19" formatCode="0.000">
                  <c:v>1.8590563111073575E-2</c:v>
                </c:pt>
                <c:pt idx="20" formatCode="0.000">
                  <c:v>1.8887712478932749E-2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98-40F8-B74E-C14DD1A29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89664"/>
        <c:axId val="126691200"/>
      </c:lineChart>
      <c:catAx>
        <c:axId val="1266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91200"/>
        <c:crosses val="autoZero"/>
        <c:auto val="1"/>
        <c:lblAlgn val="ctr"/>
        <c:lblOffset val="100"/>
        <c:noMultiLvlLbl val="0"/>
      </c:catAx>
      <c:valAx>
        <c:axId val="12669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68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SAIFI!$B$56:$K$56</c:f>
              <c:numCache>
                <c:formatCode>0.000</c:formatCode>
                <c:ptCount val="10"/>
                <c:pt idx="0">
                  <c:v>0.13432835820895514</c:v>
                </c:pt>
                <c:pt idx="1">
                  <c:v>8.6659354982277101E-2</c:v>
                </c:pt>
                <c:pt idx="2">
                  <c:v>0.13738841819142275</c:v>
                </c:pt>
                <c:pt idx="3">
                  <c:v>0.21678580851037105</c:v>
                </c:pt>
                <c:pt idx="4">
                  <c:v>0.17495710763249761</c:v>
                </c:pt>
                <c:pt idx="5">
                  <c:v>0.10372421328399999</c:v>
                </c:pt>
                <c:pt idx="6">
                  <c:v>0.15194399615635737</c:v>
                </c:pt>
                <c:pt idx="7">
                  <c:v>0.18651838457638203</c:v>
                </c:pt>
                <c:pt idx="8">
                  <c:v>0.19429476828921666</c:v>
                </c:pt>
                <c:pt idx="9">
                  <c:v>0.18056150333158652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131-4E9B-B1AF-70D388704559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Information'!$AX$56:$BG$56</c:f>
              <c:numCache>
                <c:formatCode>0.000</c:formatCode>
                <c:ptCount val="10"/>
                <c:pt idx="0">
                  <c:v>0.13589394772641744</c:v>
                </c:pt>
                <c:pt idx="1">
                  <c:v>8.6659354982277087E-2</c:v>
                </c:pt>
                <c:pt idx="2">
                  <c:v>0.13738841819142275</c:v>
                </c:pt>
                <c:pt idx="3">
                  <c:v>0.21678580851037102</c:v>
                </c:pt>
                <c:pt idx="4">
                  <c:v>0.17495710763249761</c:v>
                </c:pt>
                <c:pt idx="5">
                  <c:v>0.103724213284</c:v>
                </c:pt>
                <c:pt idx="6">
                  <c:v>0.15194399615635737</c:v>
                </c:pt>
                <c:pt idx="7">
                  <c:v>0.18651838457638203</c:v>
                </c:pt>
                <c:pt idx="8">
                  <c:v>0.19429476828921666</c:v>
                </c:pt>
                <c:pt idx="9">
                  <c:v>0.18056150333158652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131-4E9B-B1AF-70D388704559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SAIFI!$B$57:$V$57</c:f>
              <c:numCache>
                <c:formatCode>0.00</c:formatCode>
                <c:ptCount val="21"/>
                <c:pt idx="10" formatCode="0.000">
                  <c:v>0.16251306190956086</c:v>
                </c:pt>
                <c:pt idx="11" formatCode="0.000">
                  <c:v>0.1623554698856704</c:v>
                </c:pt>
                <c:pt idx="12" formatCode="0.000">
                  <c:v>0.16114047844422563</c:v>
                </c:pt>
                <c:pt idx="13" formatCode="0.000">
                  <c:v>0.15895323073905401</c:v>
                </c:pt>
                <c:pt idx="14" formatCode="0.000">
                  <c:v>0.15506016725541089</c:v>
                </c:pt>
                <c:pt idx="15" formatCode="0.000">
                  <c:v>0.15025886786060433</c:v>
                </c:pt>
                <c:pt idx="16" formatCode="0.000">
                  <c:v>0.1453737489649744</c:v>
                </c:pt>
                <c:pt idx="17" formatCode="0.000">
                  <c:v>0.14029821004040305</c:v>
                </c:pt>
                <c:pt idx="18" formatCode="0.000">
                  <c:v>0.13733479387701261</c:v>
                </c:pt>
                <c:pt idx="19" formatCode="0.000">
                  <c:v>0.13487434394418071</c:v>
                </c:pt>
                <c:pt idx="20" formatCode="0.000">
                  <c:v>0.13482487303615098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131-4E9B-B1AF-70D388704559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SAIFI!$AL$57:$BF$57</c:f>
              <c:numCache>
                <c:formatCode>0</c:formatCode>
                <c:ptCount val="21"/>
                <c:pt idx="10" formatCode="0.000">
                  <c:v>0.19503078130852386</c:v>
                </c:pt>
                <c:pt idx="11" formatCode="0.000">
                  <c:v>0.2019970703980179</c:v>
                </c:pt>
                <c:pt idx="12" formatCode="0.000">
                  <c:v>0.20896335948751196</c:v>
                </c:pt>
                <c:pt idx="13" formatCode="0.000">
                  <c:v>0.21592964857700597</c:v>
                </c:pt>
                <c:pt idx="14" formatCode="0.000">
                  <c:v>0.22289593766650001</c:v>
                </c:pt>
                <c:pt idx="15" formatCode="0.000">
                  <c:v>0.2298622267559941</c:v>
                </c:pt>
                <c:pt idx="16" formatCode="0.000">
                  <c:v>0.23682851584548814</c:v>
                </c:pt>
                <c:pt idx="17" formatCode="0.000">
                  <c:v>0.24379480493498215</c:v>
                </c:pt>
                <c:pt idx="18" formatCode="0.000">
                  <c:v>0.25076109402447622</c:v>
                </c:pt>
                <c:pt idx="19" formatCode="0.000">
                  <c:v>0.25772738311397025</c:v>
                </c:pt>
                <c:pt idx="20" formatCode="0.000">
                  <c:v>0.26469367220346429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131-4E9B-B1AF-70D388704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32544"/>
        <c:axId val="126820352"/>
      </c:lineChart>
      <c:catAx>
        <c:axId val="1267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20352"/>
        <c:crosses val="autoZero"/>
        <c:auto val="1"/>
        <c:lblAlgn val="ctr"/>
        <c:lblOffset val="100"/>
        <c:noMultiLvlLbl val="0"/>
      </c:catAx>
      <c:valAx>
        <c:axId val="12682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73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SAIFI!$B$79:$K$79</c:f>
              <c:numCache>
                <c:formatCode>0.000</c:formatCode>
                <c:ptCount val="10"/>
                <c:pt idx="0">
                  <c:v>1.9821022682116576E-2</c:v>
                </c:pt>
                <c:pt idx="1">
                  <c:v>2.1168915804364766E-2</c:v>
                </c:pt>
                <c:pt idx="2">
                  <c:v>1.6103488720553172E-2</c:v>
                </c:pt>
                <c:pt idx="3">
                  <c:v>1.8599947234192237E-2</c:v>
                </c:pt>
                <c:pt idx="4">
                  <c:v>2.9526199501854755E-2</c:v>
                </c:pt>
                <c:pt idx="5">
                  <c:v>2.3146739838963003E-2</c:v>
                </c:pt>
                <c:pt idx="6">
                  <c:v>1.4040998854298842E-2</c:v>
                </c:pt>
                <c:pt idx="7">
                  <c:v>1.8497590059683433E-2</c:v>
                </c:pt>
                <c:pt idx="8">
                  <c:v>2.0174531468277721E-2</c:v>
                </c:pt>
                <c:pt idx="9">
                  <c:v>2.6757505427865529E-2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877-4578-931C-F971B342A2F1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Information'!$AX$79:$BG$79</c:f>
              <c:numCache>
                <c:formatCode>0.000</c:formatCode>
                <c:ptCount val="10"/>
                <c:pt idx="0">
                  <c:v>2.0052035595177219E-2</c:v>
                </c:pt>
                <c:pt idx="1">
                  <c:v>2.1168915804364766E-2</c:v>
                </c:pt>
                <c:pt idx="2">
                  <c:v>1.6103488720553172E-2</c:v>
                </c:pt>
                <c:pt idx="3">
                  <c:v>1.8599947234192237E-2</c:v>
                </c:pt>
                <c:pt idx="4">
                  <c:v>2.9526199501854755E-2</c:v>
                </c:pt>
                <c:pt idx="5">
                  <c:v>2.3146739838963003E-2</c:v>
                </c:pt>
                <c:pt idx="6">
                  <c:v>1.4040998854298842E-2</c:v>
                </c:pt>
                <c:pt idx="7">
                  <c:v>1.8497590059683433E-2</c:v>
                </c:pt>
                <c:pt idx="8">
                  <c:v>2.0174531468277721E-2</c:v>
                </c:pt>
                <c:pt idx="9">
                  <c:v>2.6757505427865529E-2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877-4578-931C-F971B342A2F1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SAIFI!$B$80:$V$80</c:f>
              <c:numCache>
                <c:formatCode>0.00</c:formatCode>
                <c:ptCount val="21"/>
                <c:pt idx="10" formatCode="0.000">
                  <c:v>2.8545939364892046E-2</c:v>
                </c:pt>
                <c:pt idx="11" formatCode="0.000">
                  <c:v>2.9004047524973542E-2</c:v>
                </c:pt>
                <c:pt idx="12" formatCode="0.000">
                  <c:v>2.9617867785974489E-2</c:v>
                </c:pt>
                <c:pt idx="13" formatCode="0.000">
                  <c:v>3.0235877135363669E-2</c:v>
                </c:pt>
                <c:pt idx="14" formatCode="0.000">
                  <c:v>3.0865336542893539E-2</c:v>
                </c:pt>
                <c:pt idx="15" formatCode="0.000">
                  <c:v>3.1473613145726054E-2</c:v>
                </c:pt>
                <c:pt idx="16" formatCode="0.000">
                  <c:v>3.2309980736405723E-2</c:v>
                </c:pt>
                <c:pt idx="17" formatCode="0.000">
                  <c:v>3.3363069822999497E-2</c:v>
                </c:pt>
                <c:pt idx="18" formatCode="0.000">
                  <c:v>3.3894276130115836E-2</c:v>
                </c:pt>
                <c:pt idx="19" formatCode="0.000">
                  <c:v>3.4707406157345987E-2</c:v>
                </c:pt>
                <c:pt idx="20" formatCode="0.000">
                  <c:v>3.5288440007727143E-2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877-4578-931C-F971B342A2F1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SAIFI!$AL$80:$BF$80</c:f>
              <c:numCache>
                <c:formatCode>0</c:formatCode>
                <c:ptCount val="21"/>
                <c:pt idx="10" formatCode="0.000">
                  <c:v>2.2363089167624021E-2</c:v>
                </c:pt>
                <c:pt idx="11" formatCode="0.000">
                  <c:v>2.2650251932788936E-2</c:v>
                </c:pt>
                <c:pt idx="12" formatCode="0.000">
                  <c:v>2.2937414697953847E-2</c:v>
                </c:pt>
                <c:pt idx="13" formatCode="0.000">
                  <c:v>2.3224577463118762E-2</c:v>
                </c:pt>
                <c:pt idx="14" formatCode="0.000">
                  <c:v>2.3511740228283676E-2</c:v>
                </c:pt>
                <c:pt idx="15" formatCode="0.000">
                  <c:v>2.3798902993448591E-2</c:v>
                </c:pt>
                <c:pt idx="16" formatCode="0.000">
                  <c:v>2.4086065758613506E-2</c:v>
                </c:pt>
                <c:pt idx="17" formatCode="0.000">
                  <c:v>2.4373228523778417E-2</c:v>
                </c:pt>
                <c:pt idx="18" formatCode="0.000">
                  <c:v>2.4660391288943324E-2</c:v>
                </c:pt>
                <c:pt idx="19" formatCode="0.000">
                  <c:v>2.4947554054108242E-2</c:v>
                </c:pt>
                <c:pt idx="20" formatCode="0.000">
                  <c:v>2.5234716819273154E-2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2877-4578-931C-F971B342A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1696"/>
        <c:axId val="126863232"/>
      </c:lineChart>
      <c:catAx>
        <c:axId val="12686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3232"/>
        <c:crosses val="autoZero"/>
        <c:auto val="1"/>
        <c:lblAlgn val="ctr"/>
        <c:lblOffset val="100"/>
        <c:noMultiLvlLbl val="0"/>
      </c:catAx>
      <c:valAx>
        <c:axId val="12686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86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SAIFI!$B$102:$K$102</c:f>
              <c:numCache>
                <c:formatCode>0.000</c:formatCode>
                <c:ptCount val="10"/>
                <c:pt idx="0">
                  <c:v>2.2764770397215195E-2</c:v>
                </c:pt>
                <c:pt idx="1">
                  <c:v>2.6439686551269225E-2</c:v>
                </c:pt>
                <c:pt idx="2">
                  <c:v>2.2474099642969824E-2</c:v>
                </c:pt>
                <c:pt idx="3">
                  <c:v>3.0962222194303807E-2</c:v>
                </c:pt>
                <c:pt idx="4">
                  <c:v>2.7938635007047151E-2</c:v>
                </c:pt>
                <c:pt idx="5">
                  <c:v>2.5841036497166011E-2</c:v>
                </c:pt>
                <c:pt idx="6">
                  <c:v>2.5815234129575124E-2</c:v>
                </c:pt>
                <c:pt idx="7">
                  <c:v>4.281691173326331E-2</c:v>
                </c:pt>
                <c:pt idx="8">
                  <c:v>4.4234595451054376E-2</c:v>
                </c:pt>
                <c:pt idx="9">
                  <c:v>4.7175263906565817E-2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3D-4FEE-8353-0D5A4A8D323B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Information'!$AX$102:$BG$102</c:f>
              <c:numCache>
                <c:formatCode>0.000</c:formatCode>
                <c:ptCount val="10"/>
                <c:pt idx="0">
                  <c:v>2.3030092525591669E-2</c:v>
                </c:pt>
                <c:pt idx="1">
                  <c:v>2.6439686551269225E-2</c:v>
                </c:pt>
                <c:pt idx="2">
                  <c:v>2.2474099642969824E-2</c:v>
                </c:pt>
                <c:pt idx="3">
                  <c:v>3.0962222194303807E-2</c:v>
                </c:pt>
                <c:pt idx="4">
                  <c:v>2.7938635007047151E-2</c:v>
                </c:pt>
                <c:pt idx="5">
                  <c:v>2.5841036497166011E-2</c:v>
                </c:pt>
                <c:pt idx="6">
                  <c:v>2.5815234129575124E-2</c:v>
                </c:pt>
                <c:pt idx="7">
                  <c:v>4.281691173326331E-2</c:v>
                </c:pt>
                <c:pt idx="8">
                  <c:v>4.4234595451054376E-2</c:v>
                </c:pt>
                <c:pt idx="9">
                  <c:v>4.7175263906565817E-2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3D-4FEE-8353-0D5A4A8D323B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SAIFI!$B$103:$V$103</c:f>
              <c:numCache>
                <c:formatCode>0.00</c:formatCode>
                <c:ptCount val="21"/>
                <c:pt idx="10" formatCode="0.000">
                  <c:v>5.9030826152087393E-2</c:v>
                </c:pt>
                <c:pt idx="11" formatCode="0.000">
                  <c:v>5.9987819321683164E-2</c:v>
                </c:pt>
                <c:pt idx="12" formatCode="0.000">
                  <c:v>6.0364168656811594E-2</c:v>
                </c:pt>
                <c:pt idx="13" formatCode="0.000">
                  <c:v>6.0974545033571213E-2</c:v>
                </c:pt>
                <c:pt idx="14" formatCode="0.000">
                  <c:v>6.1305707848011606E-2</c:v>
                </c:pt>
                <c:pt idx="15" formatCode="0.000">
                  <c:v>6.1655641374424766E-2</c:v>
                </c:pt>
                <c:pt idx="16" formatCode="0.000">
                  <c:v>6.197658469036936E-2</c:v>
                </c:pt>
                <c:pt idx="17" formatCode="0.000">
                  <c:v>6.3728450809477255E-2</c:v>
                </c:pt>
                <c:pt idx="18" formatCode="0.000">
                  <c:v>6.5352780394893617E-2</c:v>
                </c:pt>
                <c:pt idx="19" formatCode="0.000">
                  <c:v>6.6179600482521694E-2</c:v>
                </c:pt>
                <c:pt idx="20" formatCode="0.000">
                  <c:v>6.6971574188141841E-2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A3D-4FEE-8353-0D5A4A8D323B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SAIFI!$AL$103:$BF$103</c:f>
              <c:numCache>
                <c:formatCode>0</c:formatCode>
                <c:ptCount val="21"/>
                <c:pt idx="10" formatCode="0.000">
                  <c:v>4.5927388938711386E-2</c:v>
                </c:pt>
                <c:pt idx="11" formatCode="0.000">
                  <c:v>4.8523960463742008E-2</c:v>
                </c:pt>
                <c:pt idx="12" formatCode="0.000">
                  <c:v>5.1120531988772616E-2</c:v>
                </c:pt>
                <c:pt idx="13" formatCode="0.000">
                  <c:v>5.3717103513803231E-2</c:v>
                </c:pt>
                <c:pt idx="14" formatCode="0.000">
                  <c:v>5.6313675038833867E-2</c:v>
                </c:pt>
                <c:pt idx="15" formatCode="0.000">
                  <c:v>5.8910246563864475E-2</c:v>
                </c:pt>
                <c:pt idx="16" formatCode="0.000">
                  <c:v>6.1506818088895091E-2</c:v>
                </c:pt>
                <c:pt idx="17" formatCode="0.000">
                  <c:v>6.4103389613925713E-2</c:v>
                </c:pt>
                <c:pt idx="18" formatCode="0.000">
                  <c:v>6.6699961138956321E-2</c:v>
                </c:pt>
                <c:pt idx="19" formatCode="0.000">
                  <c:v>6.9296532663986957E-2</c:v>
                </c:pt>
                <c:pt idx="20" formatCode="0.000">
                  <c:v>7.1893104189017565E-2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3D-4FEE-8353-0D5A4A8D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17248"/>
        <c:axId val="126935424"/>
      </c:lineChart>
      <c:catAx>
        <c:axId val="1269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35424"/>
        <c:crosses val="autoZero"/>
        <c:auto val="1"/>
        <c:lblAlgn val="ctr"/>
        <c:lblOffset val="100"/>
        <c:noMultiLvlLbl val="0"/>
      </c:catAx>
      <c:valAx>
        <c:axId val="126935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1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SAIFI!$B$125:$K$125</c:f>
              <c:numCache>
                <c:formatCode>0.000</c:formatCode>
                <c:ptCount val="10"/>
                <c:pt idx="0">
                  <c:v>0.15148220558549108</c:v>
                </c:pt>
                <c:pt idx="1">
                  <c:v>0.24776755201627651</c:v>
                </c:pt>
                <c:pt idx="2">
                  <c:v>0.21106124708290205</c:v>
                </c:pt>
                <c:pt idx="3">
                  <c:v>0.13724763496111667</c:v>
                </c:pt>
                <c:pt idx="4">
                  <c:v>0.1118857953604365</c:v>
                </c:pt>
                <c:pt idx="5">
                  <c:v>0.1545061180399924</c:v>
                </c:pt>
                <c:pt idx="6">
                  <c:v>0.19333091052443555</c:v>
                </c:pt>
                <c:pt idx="7">
                  <c:v>5.539502861995025E-2</c:v>
                </c:pt>
                <c:pt idx="8">
                  <c:v>0.10157416982649675</c:v>
                </c:pt>
                <c:pt idx="9">
                  <c:v>0.12580369843527733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125-45D6-BE81-AE86E7E4DAE1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Information'!$AX$125:$BG$125</c:f>
              <c:numCache>
                <c:formatCode>0.000</c:formatCode>
                <c:ptCount val="10"/>
                <c:pt idx="0">
                  <c:v>0.15324772223669442</c:v>
                </c:pt>
                <c:pt idx="1">
                  <c:v>0.24776755201627651</c:v>
                </c:pt>
                <c:pt idx="2">
                  <c:v>0.21106124708290205</c:v>
                </c:pt>
                <c:pt idx="3">
                  <c:v>0.13724763496111667</c:v>
                </c:pt>
                <c:pt idx="4">
                  <c:v>0.11188579536043651</c:v>
                </c:pt>
                <c:pt idx="5">
                  <c:v>0.1545061180399924</c:v>
                </c:pt>
                <c:pt idx="6">
                  <c:v>0.19333091052443555</c:v>
                </c:pt>
                <c:pt idx="7">
                  <c:v>5.5395028619950243E-2</c:v>
                </c:pt>
                <c:pt idx="8">
                  <c:v>0.10157416982649675</c:v>
                </c:pt>
                <c:pt idx="9">
                  <c:v>0.12580369843527733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125-45D6-BE81-AE86E7E4DAE1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SAIFI!$B$126:$V$126</c:f>
              <c:numCache>
                <c:formatCode>0.00</c:formatCode>
                <c:ptCount val="21"/>
                <c:pt idx="10" formatCode="0.000">
                  <c:v>0.10752124697771959</c:v>
                </c:pt>
                <c:pt idx="11" formatCode="0.000">
                  <c:v>0.10756357130813242</c:v>
                </c:pt>
                <c:pt idx="12" formatCode="0.000">
                  <c:v>0.10757003958885189</c:v>
                </c:pt>
                <c:pt idx="13" formatCode="0.000">
                  <c:v>0.10764301825934269</c:v>
                </c:pt>
                <c:pt idx="14" formatCode="0.000">
                  <c:v>0.10767811422276657</c:v>
                </c:pt>
                <c:pt idx="15" formatCode="0.000">
                  <c:v>0.10769806428480613</c:v>
                </c:pt>
                <c:pt idx="16" formatCode="0.000">
                  <c:v>0.10768495527733522</c:v>
                </c:pt>
                <c:pt idx="17" formatCode="0.000">
                  <c:v>0.10767970478747979</c:v>
                </c:pt>
                <c:pt idx="18" formatCode="0.000">
                  <c:v>0.10776772056923264</c:v>
                </c:pt>
                <c:pt idx="19" formatCode="0.000">
                  <c:v>0.10775563145029954</c:v>
                </c:pt>
                <c:pt idx="20" formatCode="0.000">
                  <c:v>0.10774531844654793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125-45D6-BE81-AE86E7E4DAE1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SAIFI!$AL$126:$BF$126</c:f>
              <c:numCache>
                <c:formatCode>0</c:formatCode>
                <c:ptCount val="21"/>
                <c:pt idx="10" formatCode="0.000">
                  <c:v>8.8274729957716527E-2</c:v>
                </c:pt>
                <c:pt idx="11" formatCode="0.000">
                  <c:v>7.7232783396349092E-2</c:v>
                </c:pt>
                <c:pt idx="12" formatCode="0.000">
                  <c:v>6.6190836834981642E-2</c:v>
                </c:pt>
                <c:pt idx="13" formatCode="0.000">
                  <c:v>5.5148890273614207E-2</c:v>
                </c:pt>
                <c:pt idx="14" formatCode="0.000">
                  <c:v>4.4106943712246729E-2</c:v>
                </c:pt>
                <c:pt idx="15" formatCode="0.000">
                  <c:v>3.3064997150879294E-2</c:v>
                </c:pt>
                <c:pt idx="16" formatCode="0.000">
                  <c:v>2.2023050589511851E-2</c:v>
                </c:pt>
                <c:pt idx="17" formatCode="0.000">
                  <c:v>1.0981104028144381E-2</c:v>
                </c:pt>
                <c:pt idx="18" formatCode="0.000">
                  <c:v>-6.0842533223081328E-5</c:v>
                </c:pt>
                <c:pt idx="19" formatCode="0.000">
                  <c:v>-1.110278909459049E-2</c:v>
                </c:pt>
                <c:pt idx="20" formatCode="0.000">
                  <c:v>-2.214473565595796E-2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125-45D6-BE81-AE86E7E4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77152"/>
        <c:axId val="126978688"/>
      </c:lineChart>
      <c:catAx>
        <c:axId val="12697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78688"/>
        <c:crosses val="autoZero"/>
        <c:auto val="1"/>
        <c:lblAlgn val="ctr"/>
        <c:lblOffset val="100"/>
        <c:noMultiLvlLbl val="0"/>
      </c:catAx>
      <c:valAx>
        <c:axId val="126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7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SAIFI!$B$148:$K$148</c:f>
              <c:numCache>
                <c:formatCode>0.000</c:formatCode>
                <c:ptCount val="10"/>
                <c:pt idx="0">
                  <c:v>0.10816842306041684</c:v>
                </c:pt>
                <c:pt idx="1">
                  <c:v>0.16928138858423539</c:v>
                </c:pt>
                <c:pt idx="2">
                  <c:v>0.16868530835789819</c:v>
                </c:pt>
                <c:pt idx="3">
                  <c:v>0.16981167631945926</c:v>
                </c:pt>
                <c:pt idx="4">
                  <c:v>0.13722119961123413</c:v>
                </c:pt>
                <c:pt idx="5">
                  <c:v>0.14464461978756041</c:v>
                </c:pt>
                <c:pt idx="6">
                  <c:v>0.15689946164364996</c:v>
                </c:pt>
                <c:pt idx="7">
                  <c:v>0.1527700568733697</c:v>
                </c:pt>
                <c:pt idx="8">
                  <c:v>0.11385970959802125</c:v>
                </c:pt>
                <c:pt idx="9">
                  <c:v>0.25289211649322452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114-42A1-A020-2FB48E63A924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Information'!$AX$148:$BG$148</c:f>
              <c:numCache>
                <c:formatCode>0.000</c:formatCode>
                <c:ptCount val="10"/>
                <c:pt idx="0">
                  <c:v>0.10942911999382524</c:v>
                </c:pt>
                <c:pt idx="1">
                  <c:v>0.16928138858423539</c:v>
                </c:pt>
                <c:pt idx="2">
                  <c:v>0.16868530835789819</c:v>
                </c:pt>
                <c:pt idx="3">
                  <c:v>0.16981167631945926</c:v>
                </c:pt>
                <c:pt idx="4">
                  <c:v>0.13722119961123413</c:v>
                </c:pt>
                <c:pt idx="5">
                  <c:v>0.14464461978756038</c:v>
                </c:pt>
                <c:pt idx="6">
                  <c:v>0.15689946164364996</c:v>
                </c:pt>
                <c:pt idx="7">
                  <c:v>0.1527700568733697</c:v>
                </c:pt>
                <c:pt idx="8">
                  <c:v>0.11385970959802125</c:v>
                </c:pt>
                <c:pt idx="9">
                  <c:v>0.25289211649322452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114-42A1-A020-2FB48E63A924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SAIFI!$B$149:$V$149</c:f>
              <c:numCache>
                <c:formatCode>0.00</c:formatCode>
                <c:ptCount val="21"/>
                <c:pt idx="10" formatCode="0.000">
                  <c:v>0.15460445281332896</c:v>
                </c:pt>
                <c:pt idx="11" formatCode="0.000">
                  <c:v>0.1546331704213344</c:v>
                </c:pt>
                <c:pt idx="12" formatCode="0.000">
                  <c:v>0.15457890075899142</c:v>
                </c:pt>
                <c:pt idx="13" formatCode="0.000">
                  <c:v>0.15454895901976604</c:v>
                </c:pt>
                <c:pt idx="14" formatCode="0.000">
                  <c:v>0.1545568426744722</c:v>
                </c:pt>
                <c:pt idx="15" formatCode="0.000">
                  <c:v>0.15451353085935518</c:v>
                </c:pt>
                <c:pt idx="16" formatCode="0.000">
                  <c:v>0.1545127087651251</c:v>
                </c:pt>
                <c:pt idx="17" formatCode="0.000">
                  <c:v>0.15454284513478797</c:v>
                </c:pt>
                <c:pt idx="18" formatCode="0.000">
                  <c:v>0.15446500271054431</c:v>
                </c:pt>
                <c:pt idx="19" formatCode="0.000">
                  <c:v>0.15444521027673042</c:v>
                </c:pt>
                <c:pt idx="20" formatCode="0.000">
                  <c:v>0.15446878557841653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114-42A1-A020-2FB48E63A924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SAIFI!$AL$149:$BF$149</c:f>
              <c:numCache>
                <c:formatCode>0</c:formatCode>
                <c:ptCount val="21"/>
                <c:pt idx="10" formatCode="0.000">
                  <c:v>0.18421246292350779</c:v>
                </c:pt>
                <c:pt idx="11" formatCode="0.000">
                  <c:v>0.18908320235816253</c:v>
                </c:pt>
                <c:pt idx="12" formatCode="0.000">
                  <c:v>0.19395394179281725</c:v>
                </c:pt>
                <c:pt idx="13" formatCode="0.000">
                  <c:v>0.19882468122747193</c:v>
                </c:pt>
                <c:pt idx="14" formatCode="0.000">
                  <c:v>0.20369542066212665</c:v>
                </c:pt>
                <c:pt idx="15" formatCode="0.000">
                  <c:v>0.20856616009678133</c:v>
                </c:pt>
                <c:pt idx="16" formatCode="0.000">
                  <c:v>0.21343689953143608</c:v>
                </c:pt>
                <c:pt idx="17" formatCode="0.000">
                  <c:v>0.21830763896609073</c:v>
                </c:pt>
                <c:pt idx="18" formatCode="0.000">
                  <c:v>0.22317837840074545</c:v>
                </c:pt>
                <c:pt idx="19" formatCode="0.000">
                  <c:v>0.22804911783540013</c:v>
                </c:pt>
                <c:pt idx="20" formatCode="0.000">
                  <c:v>0.23291985727005482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114-42A1-A020-2FB48E63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07360"/>
        <c:axId val="127082880"/>
      </c:lineChart>
      <c:catAx>
        <c:axId val="12700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82880"/>
        <c:crosses val="autoZero"/>
        <c:auto val="1"/>
        <c:lblAlgn val="ctr"/>
        <c:lblOffset val="100"/>
        <c:noMultiLvlLbl val="0"/>
      </c:catAx>
      <c:valAx>
        <c:axId val="12708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00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SAIFI!$B$171:$K$171</c:f>
              <c:numCache>
                <c:formatCode>0.000</c:formatCode>
                <c:ptCount val="10"/>
                <c:pt idx="0">
                  <c:v>0.16169313178516362</c:v>
                </c:pt>
                <c:pt idx="1">
                  <c:v>0.14720645971420843</c:v>
                </c:pt>
                <c:pt idx="2">
                  <c:v>0.14032724168241856</c:v>
                </c:pt>
                <c:pt idx="3">
                  <c:v>0.30742364661984761</c:v>
                </c:pt>
                <c:pt idx="4">
                  <c:v>0.39861306865591423</c:v>
                </c:pt>
                <c:pt idx="5">
                  <c:v>0.16240587033852538</c:v>
                </c:pt>
                <c:pt idx="6">
                  <c:v>0.25890690254148546</c:v>
                </c:pt>
                <c:pt idx="7">
                  <c:v>0.33810332504566382</c:v>
                </c:pt>
                <c:pt idx="8">
                  <c:v>0.12310334609360349</c:v>
                </c:pt>
                <c:pt idx="9">
                  <c:v>0.24004492026652691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8F1-473A-8BA2-ECD8AB524AFA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Information'!$AX$171:$BG$171</c:f>
              <c:numCache>
                <c:formatCode>0.000</c:formatCode>
                <c:ptCount val="10"/>
                <c:pt idx="0">
                  <c:v>0.16357765621130699</c:v>
                </c:pt>
                <c:pt idx="1">
                  <c:v>0.14720645971420843</c:v>
                </c:pt>
                <c:pt idx="2">
                  <c:v>0.14032724168241856</c:v>
                </c:pt>
                <c:pt idx="3">
                  <c:v>0.30742364661984761</c:v>
                </c:pt>
                <c:pt idx="4">
                  <c:v>0.39861306865591423</c:v>
                </c:pt>
                <c:pt idx="5">
                  <c:v>0.16240587033852538</c:v>
                </c:pt>
                <c:pt idx="6">
                  <c:v>0.25890690254148546</c:v>
                </c:pt>
                <c:pt idx="7">
                  <c:v>0.33810332504566382</c:v>
                </c:pt>
                <c:pt idx="8">
                  <c:v>0.12310334609360349</c:v>
                </c:pt>
                <c:pt idx="9">
                  <c:v>0.24004492026652691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8F1-473A-8BA2-ECD8AB524AFA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SAIFI!$B$172:$V$172</c:f>
              <c:numCache>
                <c:formatCode>0.00</c:formatCode>
                <c:ptCount val="21"/>
                <c:pt idx="10" formatCode="0.000">
                  <c:v>0.21391033713602339</c:v>
                </c:pt>
                <c:pt idx="11" formatCode="0.000">
                  <c:v>0.21393040579832107</c:v>
                </c:pt>
                <c:pt idx="12" formatCode="0.000">
                  <c:v>0.17772500530212343</c:v>
                </c:pt>
                <c:pt idx="13" formatCode="0.000">
                  <c:v>0.14177309548899755</c:v>
                </c:pt>
                <c:pt idx="14" formatCode="0.000">
                  <c:v>0.12739077849138711</c:v>
                </c:pt>
                <c:pt idx="15" formatCode="0.000">
                  <c:v>9.9329254043242915E-2</c:v>
                </c:pt>
                <c:pt idx="16" formatCode="0.000">
                  <c:v>7.1181572346172367E-2</c:v>
                </c:pt>
                <c:pt idx="17" formatCode="0.000">
                  <c:v>5.9859846863753369E-2</c:v>
                </c:pt>
                <c:pt idx="18" formatCode="0.000">
                  <c:v>5.9871553308388933E-2</c:v>
                </c:pt>
                <c:pt idx="19" formatCode="0.000">
                  <c:v>5.9882877345478987E-2</c:v>
                </c:pt>
                <c:pt idx="20" formatCode="0.000">
                  <c:v>5.9876100723185409E-2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F1-473A-8BA2-ECD8AB524AFA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SAIFI!$AL$172:$BF$172</c:f>
              <c:numCache>
                <c:formatCode>0</c:formatCode>
                <c:ptCount val="21"/>
                <c:pt idx="10" formatCode="0.000">
                  <c:v>0.26590170084939535</c:v>
                </c:pt>
                <c:pt idx="11" formatCode="0.000">
                  <c:v>0.27283241168122435</c:v>
                </c:pt>
                <c:pt idx="12" formatCode="0.000">
                  <c:v>0.27976312251305335</c:v>
                </c:pt>
                <c:pt idx="13" formatCode="0.000">
                  <c:v>0.28669383334488235</c:v>
                </c:pt>
                <c:pt idx="14" formatCode="0.000">
                  <c:v>0.29362454417671136</c:v>
                </c:pt>
                <c:pt idx="15" formatCode="0.000">
                  <c:v>0.30055525500854041</c:v>
                </c:pt>
                <c:pt idx="16" formatCode="0.000">
                  <c:v>0.30748596584036936</c:v>
                </c:pt>
                <c:pt idx="17" formatCode="0.000">
                  <c:v>0.31441667667219841</c:v>
                </c:pt>
                <c:pt idx="18" formatCode="0.000">
                  <c:v>0.32134738750402742</c:v>
                </c:pt>
                <c:pt idx="19" formatCode="0.000">
                  <c:v>0.32827809833585642</c:v>
                </c:pt>
                <c:pt idx="20" formatCode="0.000">
                  <c:v>0.33520880916768536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8F1-473A-8BA2-ECD8AB524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40608"/>
        <c:axId val="127142144"/>
      </c:lineChart>
      <c:catAx>
        <c:axId val="127140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42144"/>
        <c:crosses val="autoZero"/>
        <c:auto val="1"/>
        <c:lblAlgn val="ctr"/>
        <c:lblOffset val="100"/>
        <c:noMultiLvlLbl val="0"/>
      </c:catAx>
      <c:valAx>
        <c:axId val="12714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40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SAIFI!$B$194:$K$194</c:f>
              <c:numCache>
                <c:formatCode>0.000</c:formatCode>
                <c:ptCount val="10"/>
                <c:pt idx="0">
                  <c:v>0.36470045936451978</c:v>
                </c:pt>
                <c:pt idx="1">
                  <c:v>0.53180105860474003</c:v>
                </c:pt>
                <c:pt idx="2">
                  <c:v>0.24987899736611896</c:v>
                </c:pt>
                <c:pt idx="3">
                  <c:v>0.28568601831727336</c:v>
                </c:pt>
                <c:pt idx="4">
                  <c:v>0.24852259623047179</c:v>
                </c:pt>
                <c:pt idx="5">
                  <c:v>8.8030245652808189E-2</c:v>
                </c:pt>
                <c:pt idx="6">
                  <c:v>0.28876904882165255</c:v>
                </c:pt>
                <c:pt idx="7">
                  <c:v>0.21971691600945667</c:v>
                </c:pt>
                <c:pt idx="8">
                  <c:v>5.3251449893261263E-2</c:v>
                </c:pt>
                <c:pt idx="9">
                  <c:v>0.22566444560904389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8A3-4667-B1A0-133733D5CB97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Information'!$AX$194:$BG$194</c:f>
              <c:numCache>
                <c:formatCode>0.000</c:formatCode>
                <c:ptCount val="10"/>
                <c:pt idx="0">
                  <c:v>0.36895102286285875</c:v>
                </c:pt>
                <c:pt idx="1">
                  <c:v>0.53180105860474003</c:v>
                </c:pt>
                <c:pt idx="2">
                  <c:v>0.24987899736611896</c:v>
                </c:pt>
                <c:pt idx="3">
                  <c:v>0.28568601831727336</c:v>
                </c:pt>
                <c:pt idx="4">
                  <c:v>0.24852259623047179</c:v>
                </c:pt>
                <c:pt idx="5">
                  <c:v>8.8030245652808189E-2</c:v>
                </c:pt>
                <c:pt idx="6">
                  <c:v>0.28876904882165255</c:v>
                </c:pt>
                <c:pt idx="7">
                  <c:v>0.21971691600945667</c:v>
                </c:pt>
                <c:pt idx="8">
                  <c:v>5.325144989326127E-2</c:v>
                </c:pt>
                <c:pt idx="9">
                  <c:v>0.22566444560904392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8A3-4667-B1A0-133733D5CB97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SAIFI!$B$195:$V$195</c:f>
              <c:numCache>
                <c:formatCode>0.00</c:formatCode>
                <c:ptCount val="21"/>
                <c:pt idx="10" formatCode="0.000">
                  <c:v>0.23482882257594603</c:v>
                </c:pt>
                <c:pt idx="11" formatCode="0.000">
                  <c:v>0.2347911357001983</c:v>
                </c:pt>
                <c:pt idx="12" formatCode="0.000">
                  <c:v>0.23474684512398175</c:v>
                </c:pt>
                <c:pt idx="13" formatCode="0.000">
                  <c:v>0.2348995392041778</c:v>
                </c:pt>
                <c:pt idx="14" formatCode="0.000">
                  <c:v>0.23487149863286083</c:v>
                </c:pt>
                <c:pt idx="15" formatCode="0.000">
                  <c:v>0.23489169457288336</c:v>
                </c:pt>
                <c:pt idx="16" formatCode="0.000">
                  <c:v>0.23479592768508409</c:v>
                </c:pt>
                <c:pt idx="17" formatCode="0.000">
                  <c:v>0.23489832488346807</c:v>
                </c:pt>
                <c:pt idx="18" formatCode="0.000">
                  <c:v>0.23495437616007939</c:v>
                </c:pt>
                <c:pt idx="19" formatCode="0.000">
                  <c:v>0.2349291646673474</c:v>
                </c:pt>
                <c:pt idx="20" formatCode="0.000">
                  <c:v>0.23487285385706705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8A3-4667-B1A0-133733D5CB97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SAIFI!$AL$195:$BF$195</c:f>
              <c:numCache>
                <c:formatCode>0</c:formatCode>
                <c:ptCount val="21"/>
                <c:pt idx="10" formatCode="0.000">
                  <c:v>9.2161288566018837E-2</c:v>
                </c:pt>
                <c:pt idx="11" formatCode="0.000">
                  <c:v>6.2444773107670513E-2</c:v>
                </c:pt>
                <c:pt idx="12" formatCode="0.000">
                  <c:v>3.272825764932219E-2</c:v>
                </c:pt>
                <c:pt idx="13" formatCode="0.000">
                  <c:v>3.011742190973863E-3</c:v>
                </c:pt>
                <c:pt idx="14" formatCode="0.000">
                  <c:v>-2.6704773267374443E-2</c:v>
                </c:pt>
                <c:pt idx="15" formatCode="0.000">
                  <c:v>-5.6421288725722794E-2</c:v>
                </c:pt>
                <c:pt idx="16" formatCode="0.000">
                  <c:v>-8.6137804184071104E-2</c:v>
                </c:pt>
                <c:pt idx="17" formatCode="0.000">
                  <c:v>-0.11585431964241942</c:v>
                </c:pt>
                <c:pt idx="18" formatCode="0.000">
                  <c:v>-0.14557083510076774</c:v>
                </c:pt>
                <c:pt idx="19" formatCode="0.000">
                  <c:v>-0.1752873505591161</c:v>
                </c:pt>
                <c:pt idx="20" formatCode="0.000">
                  <c:v>-0.20500386601746443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8A3-4667-B1A0-133733D5C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87584"/>
        <c:axId val="127205760"/>
      </c:lineChart>
      <c:catAx>
        <c:axId val="1271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05760"/>
        <c:crosses val="autoZero"/>
        <c:auto val="1"/>
        <c:lblAlgn val="ctr"/>
        <c:lblOffset val="100"/>
        <c:noMultiLvlLbl val="0"/>
      </c:catAx>
      <c:valAx>
        <c:axId val="12720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18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SAIFI!$B$217:$K$217</c:f>
              <c:numCache>
                <c:formatCode>0.000</c:formatCode>
                <c:ptCount val="10"/>
                <c:pt idx="0">
                  <c:v>0.39522515219430038</c:v>
                </c:pt>
                <c:pt idx="1">
                  <c:v>0.46587509735666721</c:v>
                </c:pt>
                <c:pt idx="2">
                  <c:v>0.57310850104728506</c:v>
                </c:pt>
                <c:pt idx="3">
                  <c:v>0.51271090618993154</c:v>
                </c:pt>
                <c:pt idx="4">
                  <c:v>0.52311500154693769</c:v>
                </c:pt>
                <c:pt idx="5">
                  <c:v>0.34057710096162802</c:v>
                </c:pt>
                <c:pt idx="6">
                  <c:v>0.42744200657854192</c:v>
                </c:pt>
                <c:pt idx="7">
                  <c:v>0.57572221848903782</c:v>
                </c:pt>
                <c:pt idx="8">
                  <c:v>0.6493949454815946</c:v>
                </c:pt>
                <c:pt idx="9">
                  <c:v>0.69984876843602617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FE1-4729-851B-CB557CB28C0F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Information'!$AX$217:$BG$217</c:f>
              <c:numCache>
                <c:formatCode>0.000</c:formatCode>
                <c:ptCount val="10"/>
                <c:pt idx="0">
                  <c:v>0.3998314792838516</c:v>
                </c:pt>
                <c:pt idx="1">
                  <c:v>0.46587509735666721</c:v>
                </c:pt>
                <c:pt idx="2">
                  <c:v>0.57310850104728506</c:v>
                </c:pt>
                <c:pt idx="3">
                  <c:v>0.51271090618993154</c:v>
                </c:pt>
                <c:pt idx="4">
                  <c:v>0.52311500154693769</c:v>
                </c:pt>
                <c:pt idx="5">
                  <c:v>0.34057710096162802</c:v>
                </c:pt>
                <c:pt idx="6">
                  <c:v>0.42744200657854192</c:v>
                </c:pt>
                <c:pt idx="7">
                  <c:v>0.57572221848903782</c:v>
                </c:pt>
                <c:pt idx="8">
                  <c:v>0.6493949454815946</c:v>
                </c:pt>
                <c:pt idx="9">
                  <c:v>0.69984876843602606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FE1-4729-851B-CB557CB28C0F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SAIFI!$B$218:$V$218</c:f>
              <c:numCache>
                <c:formatCode>0.00</c:formatCode>
                <c:ptCount val="21"/>
                <c:pt idx="10" formatCode="0.000">
                  <c:v>0.67837378502240819</c:v>
                </c:pt>
                <c:pt idx="11" formatCode="0.000">
                  <c:v>0.70417418563332668</c:v>
                </c:pt>
                <c:pt idx="12" formatCode="0.000">
                  <c:v>0.71057213484659543</c:v>
                </c:pt>
                <c:pt idx="13" formatCode="0.000">
                  <c:v>0.73772306781589347</c:v>
                </c:pt>
                <c:pt idx="14" formatCode="0.000">
                  <c:v>0.76268982562563181</c:v>
                </c:pt>
                <c:pt idx="15" formatCode="0.000">
                  <c:v>0.78625767096967158</c:v>
                </c:pt>
                <c:pt idx="16" formatCode="0.000">
                  <c:v>0.81060287845078982</c:v>
                </c:pt>
                <c:pt idx="17" formatCode="0.000">
                  <c:v>0.834341022534559</c:v>
                </c:pt>
                <c:pt idx="18" formatCode="0.000">
                  <c:v>0.8606729616658394</c:v>
                </c:pt>
                <c:pt idx="19" formatCode="0.000">
                  <c:v>0.8863863601811619</c:v>
                </c:pt>
                <c:pt idx="20" formatCode="0.000">
                  <c:v>0.9120032860258781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FE1-4729-851B-CB557CB28C0F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SAIFI!$AL$218:$BF$218</c:f>
              <c:numCache>
                <c:formatCode>0</c:formatCode>
                <c:ptCount val="21"/>
                <c:pt idx="10" formatCode="0.000">
                  <c:v>0.63633448552283867</c:v>
                </c:pt>
                <c:pt idx="11" formatCode="0.000">
                  <c:v>0.65815857928550114</c:v>
                </c:pt>
                <c:pt idx="12" formatCode="0.000">
                  <c:v>0.67998267304816362</c:v>
                </c:pt>
                <c:pt idx="13" formatCode="0.000">
                  <c:v>0.7018067668108261</c:v>
                </c:pt>
                <c:pt idx="14" formatCode="0.000">
                  <c:v>0.72363086057348858</c:v>
                </c:pt>
                <c:pt idx="15" formatCode="0.000">
                  <c:v>0.74545495433615117</c:v>
                </c:pt>
                <c:pt idx="16" formatCode="0.000">
                  <c:v>0.76727904809881364</c:v>
                </c:pt>
                <c:pt idx="17" formatCode="0.000">
                  <c:v>0.78910314186147612</c:v>
                </c:pt>
                <c:pt idx="18" formatCode="0.000">
                  <c:v>0.81092723562413849</c:v>
                </c:pt>
                <c:pt idx="19" formatCode="0.000">
                  <c:v>0.83275132938680096</c:v>
                </c:pt>
                <c:pt idx="20" formatCode="0.000">
                  <c:v>0.85457542314946355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FE1-4729-851B-CB557CB28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47104"/>
        <c:axId val="127248640"/>
      </c:lineChart>
      <c:catAx>
        <c:axId val="127247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48640"/>
        <c:crosses val="autoZero"/>
        <c:auto val="1"/>
        <c:lblAlgn val="ctr"/>
        <c:lblOffset val="100"/>
        <c:noMultiLvlLbl val="0"/>
      </c:catAx>
      <c:valAx>
        <c:axId val="12724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47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Faults'!$B$102:$K$102</c:f>
              <c:numCache>
                <c:formatCode>0</c:formatCode>
                <c:ptCount val="10"/>
                <c:pt idx="0">
                  <c:v>65</c:v>
                </c:pt>
                <c:pt idx="1">
                  <c:v>88</c:v>
                </c:pt>
                <c:pt idx="2">
                  <c:v>89</c:v>
                </c:pt>
                <c:pt idx="3">
                  <c:v>96</c:v>
                </c:pt>
                <c:pt idx="4">
                  <c:v>78</c:v>
                </c:pt>
                <c:pt idx="5">
                  <c:v>103</c:v>
                </c:pt>
                <c:pt idx="6">
                  <c:v>101</c:v>
                </c:pt>
                <c:pt idx="7">
                  <c:v>461</c:v>
                </c:pt>
                <c:pt idx="8">
                  <c:v>662</c:v>
                </c:pt>
                <c:pt idx="9">
                  <c:v>755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6D0-46A3-9E7D-5155E6D64B68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Information'!$B$102:$K$102</c:f>
              <c:numCache>
                <c:formatCode>0</c:formatCode>
                <c:ptCount val="10"/>
                <c:pt idx="0">
                  <c:v>65</c:v>
                </c:pt>
                <c:pt idx="1">
                  <c:v>88</c:v>
                </c:pt>
                <c:pt idx="2">
                  <c:v>89</c:v>
                </c:pt>
                <c:pt idx="3">
                  <c:v>96</c:v>
                </c:pt>
                <c:pt idx="4">
                  <c:v>78</c:v>
                </c:pt>
                <c:pt idx="5">
                  <c:v>103</c:v>
                </c:pt>
                <c:pt idx="6">
                  <c:v>101</c:v>
                </c:pt>
                <c:pt idx="7">
                  <c:v>461</c:v>
                </c:pt>
                <c:pt idx="8">
                  <c:v>662</c:v>
                </c:pt>
                <c:pt idx="9">
                  <c:v>755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6D0-46A3-9E7D-5155E6D64B68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Faults'!$B$103:$V$103</c:f>
              <c:numCache>
                <c:formatCode>General</c:formatCode>
                <c:ptCount val="21"/>
                <c:pt idx="10" formatCode="0">
                  <c:v>534.75760543259594</c:v>
                </c:pt>
                <c:pt idx="11" formatCode="0">
                  <c:v>542.40854125010071</c:v>
                </c:pt>
                <c:pt idx="12" formatCode="0">
                  <c:v>545.23087931067516</c:v>
                </c:pt>
                <c:pt idx="13" formatCode="0">
                  <c:v>549.9842772329888</c:v>
                </c:pt>
                <c:pt idx="14" formatCode="0">
                  <c:v>552.3340802247601</c:v>
                </c:pt>
                <c:pt idx="15" formatCode="0">
                  <c:v>554.41008658838746</c:v>
                </c:pt>
                <c:pt idx="16" formatCode="0">
                  <c:v>556.43381163688241</c:v>
                </c:pt>
                <c:pt idx="17" formatCode="0">
                  <c:v>569.34462196616209</c:v>
                </c:pt>
                <c:pt idx="18" formatCode="0">
                  <c:v>581.50877870383863</c:v>
                </c:pt>
                <c:pt idx="19" formatCode="0">
                  <c:v>587.14050600456824</c:v>
                </c:pt>
                <c:pt idx="20" formatCode="0">
                  <c:v>592.79499965416505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6D0-46A3-9E7D-5155E6D64B68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Faults'!$AL$103:$BF$103</c:f>
              <c:numCache>
                <c:formatCode>0</c:formatCode>
                <c:ptCount val="21"/>
                <c:pt idx="10">
                  <c:v>654.06666666666683</c:v>
                </c:pt>
                <c:pt idx="11">
                  <c:v>727.56969696969702</c:v>
                </c:pt>
                <c:pt idx="12">
                  <c:v>801.07272727272732</c:v>
                </c:pt>
                <c:pt idx="13">
                  <c:v>874.57575757575751</c:v>
                </c:pt>
                <c:pt idx="14">
                  <c:v>948.07878787878792</c:v>
                </c:pt>
                <c:pt idx="15">
                  <c:v>1021.5818181818184</c:v>
                </c:pt>
                <c:pt idx="16">
                  <c:v>1095.0848484848486</c:v>
                </c:pt>
                <c:pt idx="17">
                  <c:v>1168.5878787878792</c:v>
                </c:pt>
                <c:pt idx="18">
                  <c:v>1242.0909090909092</c:v>
                </c:pt>
                <c:pt idx="19">
                  <c:v>1315.5939393939398</c:v>
                </c:pt>
                <c:pt idx="20">
                  <c:v>1389.0969696969701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6D0-46A3-9E7D-5155E6D64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45344"/>
        <c:axId val="111551232"/>
      </c:lineChart>
      <c:catAx>
        <c:axId val="1115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51232"/>
        <c:crosses val="autoZero"/>
        <c:auto val="1"/>
        <c:lblAlgn val="ctr"/>
        <c:lblOffset val="100"/>
        <c:noMultiLvlLbl val="0"/>
      </c:catAx>
      <c:valAx>
        <c:axId val="11155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4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SAIFI!$B$240:$K$240</c:f>
              <c:numCache>
                <c:formatCode>0.000</c:formatCode>
                <c:ptCount val="10"/>
                <c:pt idx="0">
                  <c:v>0.64984661357748008</c:v>
                </c:pt>
                <c:pt idx="1">
                  <c:v>0.52311922814044765</c:v>
                </c:pt>
                <c:pt idx="2">
                  <c:v>0.55009403708500282</c:v>
                </c:pt>
                <c:pt idx="3">
                  <c:v>0.43536816714197812</c:v>
                </c:pt>
                <c:pt idx="4">
                  <c:v>0.58639882245216246</c:v>
                </c:pt>
                <c:pt idx="5">
                  <c:v>0.34410327723319312</c:v>
                </c:pt>
                <c:pt idx="6">
                  <c:v>0.35756963522353502</c:v>
                </c:pt>
                <c:pt idx="7">
                  <c:v>0.28834981704001905</c:v>
                </c:pt>
                <c:pt idx="8">
                  <c:v>0.43098870927750266</c:v>
                </c:pt>
                <c:pt idx="9">
                  <c:v>0.41128397095156105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A3C-4E4A-86E9-BCB0F17EDA32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Information'!$AX$240:$BG$240</c:f>
              <c:numCache>
                <c:formatCode>0.000</c:formatCode>
                <c:ptCount val="10"/>
                <c:pt idx="0">
                  <c:v>0.65742053958789626</c:v>
                </c:pt>
                <c:pt idx="1">
                  <c:v>0.52311922814044765</c:v>
                </c:pt>
                <c:pt idx="2">
                  <c:v>0.55009403708500282</c:v>
                </c:pt>
                <c:pt idx="3">
                  <c:v>0.43536816714197812</c:v>
                </c:pt>
                <c:pt idx="4">
                  <c:v>0.58639882245216246</c:v>
                </c:pt>
                <c:pt idx="5">
                  <c:v>0.34410327723319312</c:v>
                </c:pt>
                <c:pt idx="6">
                  <c:v>0.35756963522353513</c:v>
                </c:pt>
                <c:pt idx="7">
                  <c:v>0.28834981704001905</c:v>
                </c:pt>
                <c:pt idx="8">
                  <c:v>0.43098870927750266</c:v>
                </c:pt>
                <c:pt idx="9">
                  <c:v>0.41128397095156105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A3C-4E4A-86E9-BCB0F17EDA32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SAIFI!$B$241:$V$241</c:f>
              <c:numCache>
                <c:formatCode>0.00</c:formatCode>
                <c:ptCount val="21"/>
                <c:pt idx="10" formatCode="0.000">
                  <c:v>0.42659865334146169</c:v>
                </c:pt>
                <c:pt idx="11" formatCode="0.000">
                  <c:v>0.42651605625528549</c:v>
                </c:pt>
                <c:pt idx="12" formatCode="0.000">
                  <c:v>0.42644679565845162</c:v>
                </c:pt>
                <c:pt idx="13" formatCode="0.000">
                  <c:v>0.42649231610227156</c:v>
                </c:pt>
                <c:pt idx="14" formatCode="0.000">
                  <c:v>0.4264476462315544</c:v>
                </c:pt>
                <c:pt idx="15" formatCode="0.000">
                  <c:v>0.42644082555185081</c:v>
                </c:pt>
                <c:pt idx="16" formatCode="0.000">
                  <c:v>0.4263609915061804</c:v>
                </c:pt>
                <c:pt idx="17" formatCode="0.000">
                  <c:v>0.42641658704891217</c:v>
                </c:pt>
                <c:pt idx="18" formatCode="0.000">
                  <c:v>0.42637870559255631</c:v>
                </c:pt>
                <c:pt idx="19" formatCode="0.000">
                  <c:v>0.42638863458414666</c:v>
                </c:pt>
                <c:pt idx="20" formatCode="0.000">
                  <c:v>0.42637077395505468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A3C-4E4A-86E9-BCB0F17EDA32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SAIFI!$AL$241:$BF$241</c:f>
              <c:numCache>
                <c:formatCode>0</c:formatCode>
                <c:ptCount val="21"/>
                <c:pt idx="10" formatCode="0.000">
                  <c:v>0.3051659059165181</c:v>
                </c:pt>
                <c:pt idx="11" formatCode="0.000">
                  <c:v>0.27743021102637794</c:v>
                </c:pt>
                <c:pt idx="12" formatCode="0.000">
                  <c:v>0.24969451613623794</c:v>
                </c:pt>
                <c:pt idx="13" formatCode="0.000">
                  <c:v>0.22195882124609795</c:v>
                </c:pt>
                <c:pt idx="14" formatCode="0.000">
                  <c:v>0.1942231263559579</c:v>
                </c:pt>
                <c:pt idx="15" formatCode="0.000">
                  <c:v>0.16648743146581788</c:v>
                </c:pt>
                <c:pt idx="16" formatCode="0.000">
                  <c:v>0.1387517365756778</c:v>
                </c:pt>
                <c:pt idx="17" formatCode="0.000">
                  <c:v>0.1110160416855378</c:v>
                </c:pt>
                <c:pt idx="18" formatCode="0.000">
                  <c:v>8.3280346795397781E-2</c:v>
                </c:pt>
                <c:pt idx="19" formatCode="0.000">
                  <c:v>5.5544651905257765E-2</c:v>
                </c:pt>
                <c:pt idx="20" formatCode="0.000">
                  <c:v>2.7808957015117704E-2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A3C-4E4A-86E9-BCB0F17E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10464"/>
        <c:axId val="127320448"/>
      </c:lineChart>
      <c:catAx>
        <c:axId val="1273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20448"/>
        <c:crosses val="autoZero"/>
        <c:auto val="1"/>
        <c:lblAlgn val="ctr"/>
        <c:lblOffset val="100"/>
        <c:noMultiLvlLbl val="0"/>
      </c:catAx>
      <c:valAx>
        <c:axId val="12732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1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SAIFI!$B$263:$K$263</c:f>
              <c:numCache>
                <c:formatCode>0.000</c:formatCode>
                <c:ptCount val="10"/>
                <c:pt idx="0">
                  <c:v>2.2908874159553676</c:v>
                </c:pt>
                <c:pt idx="1">
                  <c:v>2.4441943636450332</c:v>
                </c:pt>
                <c:pt idx="2">
                  <c:v>2.2671411620150219</c:v>
                </c:pt>
                <c:pt idx="3">
                  <c:v>2.3540208801839269</c:v>
                </c:pt>
                <c:pt idx="4">
                  <c:v>2.4934544215858772</c:v>
                </c:pt>
                <c:pt idx="5">
                  <c:v>1.6382844655794293</c:v>
                </c:pt>
                <c:pt idx="6">
                  <c:v>2.1397539822354723</c:v>
                </c:pt>
                <c:pt idx="7">
                  <c:v>2.0952796935802125</c:v>
                </c:pt>
                <c:pt idx="8">
                  <c:v>1.9539511481219427</c:v>
                </c:pt>
                <c:pt idx="9">
                  <c:v>2.4540750168451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DCB-4ADA-AFC8-AAB5940D40DC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Information'!$AX$263:$BG$263</c:f>
              <c:numCache>
                <c:formatCode>0.000</c:formatCode>
                <c:ptCount val="10"/>
                <c:pt idx="0">
                  <c:v>2.3175875809237132</c:v>
                </c:pt>
                <c:pt idx="1">
                  <c:v>2.4441943636450336</c:v>
                </c:pt>
                <c:pt idx="2">
                  <c:v>2.2671411620150219</c:v>
                </c:pt>
                <c:pt idx="3">
                  <c:v>2.3540208801839269</c:v>
                </c:pt>
                <c:pt idx="4">
                  <c:v>2.4934544215858772</c:v>
                </c:pt>
                <c:pt idx="5">
                  <c:v>1.6382844655794293</c:v>
                </c:pt>
                <c:pt idx="6">
                  <c:v>2.1397539822354723</c:v>
                </c:pt>
                <c:pt idx="7">
                  <c:v>2.0952796935802125</c:v>
                </c:pt>
                <c:pt idx="8">
                  <c:v>1.9539511481219427</c:v>
                </c:pt>
                <c:pt idx="9">
                  <c:v>2.4540750168451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DCB-4ADA-AFC8-AAB5940D40DC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SAIFI!$B$264:$V$264</c:f>
              <c:numCache>
                <c:formatCode>0.00</c:formatCode>
                <c:ptCount val="21"/>
                <c:pt idx="10" formatCode="0.000">
                  <c:v>2.2944793367588905</c:v>
                </c:pt>
                <c:pt idx="11" formatCode="0.000">
                  <c:v>2.3217724159082307</c:v>
                </c:pt>
                <c:pt idx="12" formatCode="0.000">
                  <c:v>2.2904597566089944</c:v>
                </c:pt>
                <c:pt idx="13" formatCode="0.000">
                  <c:v>2.2780350763631176</c:v>
                </c:pt>
                <c:pt idx="14" formatCode="0.000">
                  <c:v>2.2803849140983297</c:v>
                </c:pt>
                <c:pt idx="15" formatCode="0.000">
                  <c:v>2.2650525991489867</c:v>
                </c:pt>
                <c:pt idx="16" formatCode="0.000">
                  <c:v>2.2517413425804462</c:v>
                </c:pt>
                <c:pt idx="17" formatCode="0.000">
                  <c:v>2.2599137661870823</c:v>
                </c:pt>
                <c:pt idx="18" formatCode="0.000">
                  <c:v>2.2833807442250449</c:v>
                </c:pt>
                <c:pt idx="19" formatCode="0.000">
                  <c:v>2.3061305312622316</c:v>
                </c:pt>
                <c:pt idx="20" formatCode="0.000">
                  <c:v>2.3305192968345843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DCB-4ADA-AFC8-AAB5940D40DC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SAIFI!$B$6:$V$6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SAIFI!$AL$264:$BF$264</c:f>
              <c:numCache>
                <c:formatCode>0</c:formatCode>
                <c:ptCount val="21"/>
                <c:pt idx="10" formatCode="0.000">
                  <c:v>2.0690945185520748</c:v>
                </c:pt>
                <c:pt idx="11" formatCode="0.000">
                  <c:v>2.0429109301115904</c:v>
                </c:pt>
                <c:pt idx="12" formatCode="0.000">
                  <c:v>2.0167273416711065</c:v>
                </c:pt>
                <c:pt idx="13" formatCode="0.000">
                  <c:v>1.9905437532306225</c:v>
                </c:pt>
                <c:pt idx="14" formatCode="0.000">
                  <c:v>1.9643601647901381</c:v>
                </c:pt>
                <c:pt idx="15" formatCode="0.000">
                  <c:v>1.9381765763496537</c:v>
                </c:pt>
                <c:pt idx="16" formatCode="0.000">
                  <c:v>1.9119929879091697</c:v>
                </c:pt>
                <c:pt idx="17" formatCode="0.000">
                  <c:v>1.8858093994686849</c:v>
                </c:pt>
                <c:pt idx="18" formatCode="0.000">
                  <c:v>1.8596258110282009</c:v>
                </c:pt>
                <c:pt idx="19" formatCode="0.000">
                  <c:v>1.8334422225877165</c:v>
                </c:pt>
                <c:pt idx="20" formatCode="0.000">
                  <c:v>1.8072586341472325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DCB-4ADA-AFC8-AAB5940D4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61792"/>
        <c:axId val="127363328"/>
      </c:lineChart>
      <c:catAx>
        <c:axId val="12736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63328"/>
        <c:crosses val="autoZero"/>
        <c:auto val="1"/>
        <c:lblAlgn val="ctr"/>
        <c:lblOffset val="100"/>
        <c:noMultiLvlLbl val="0"/>
      </c:catAx>
      <c:valAx>
        <c:axId val="12736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361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Forecast Underlying Unplanned SAIDI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5"/>
          <c:order val="0"/>
          <c:tx>
            <c:strRef>
              <c:f>Output!$A$46</c:f>
              <c:strCache>
                <c:ptCount val="1"/>
                <c:pt idx="0">
                  <c:v>Weather Uncertainty base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Output!$C$46:$W$46</c:f>
              <c:numCache>
                <c:formatCode>General</c:formatCode>
                <c:ptCount val="21"/>
                <c:pt idx="9" formatCode="0.00">
                  <c:v>213.76577134204641</c:v>
                </c:pt>
                <c:pt idx="10" formatCode="0.00">
                  <c:v>116.23652225325739</c:v>
                </c:pt>
                <c:pt idx="11" formatCode="0.00">
                  <c:v>118.25985169497298</c:v>
                </c:pt>
                <c:pt idx="12" formatCode="0.00">
                  <c:v>112.87217009541209</c:v>
                </c:pt>
                <c:pt idx="13" formatCode="0.00">
                  <c:v>108.5653464890338</c:v>
                </c:pt>
                <c:pt idx="14" formatCode="0.00">
                  <c:v>107.21155507149359</c:v>
                </c:pt>
                <c:pt idx="15" formatCode="0.00">
                  <c:v>104.81992573637004</c:v>
                </c:pt>
                <c:pt idx="16" formatCode="0.00">
                  <c:v>102.45818154830815</c:v>
                </c:pt>
                <c:pt idx="17" formatCode="0.00">
                  <c:v>102.82413863003995</c:v>
                </c:pt>
                <c:pt idx="18" formatCode="0.00">
                  <c:v>104.68980075348586</c:v>
                </c:pt>
                <c:pt idx="19" formatCode="0.00">
                  <c:v>105.94314692135268</c:v>
                </c:pt>
                <c:pt idx="20" formatCode="0.00">
                  <c:v>107.52590404718964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44-456E-9EDC-B97E22E476BE}"/>
            </c:ext>
          </c:extLst>
        </c:ser>
        <c:ser>
          <c:idx val="6"/>
          <c:order val="5"/>
          <c:tx>
            <c:strRef>
              <c:f>Output!$A$45</c:f>
              <c:strCache>
                <c:ptCount val="1"/>
                <c:pt idx="0">
                  <c:v>Weather Uncertainty Upper Bound</c:v>
                </c:pt>
              </c:strCache>
            </c:strRef>
          </c:tx>
          <c:spPr>
            <a:pattFill prst="pct30">
              <a:fgClr>
                <a:schemeClr val="accent6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Output!$C$45:$W$45</c:f>
              <c:numCache>
                <c:formatCode>General</c:formatCode>
                <c:ptCount val="21"/>
                <c:pt idx="10" formatCode="0.00">
                  <c:v>185.16194410521481</c:v>
                </c:pt>
                <c:pt idx="11" formatCode="0.00">
                  <c:v>185.16194410521476</c:v>
                </c:pt>
                <c:pt idx="12" formatCode="0.00">
                  <c:v>185.16194410521476</c:v>
                </c:pt>
                <c:pt idx="13" formatCode="0.00">
                  <c:v>185.16194410521479</c:v>
                </c:pt>
                <c:pt idx="14" formatCode="0.00">
                  <c:v>185.16194410521479</c:v>
                </c:pt>
                <c:pt idx="15" formatCode="0.00">
                  <c:v>185.16194410521481</c:v>
                </c:pt>
                <c:pt idx="16" formatCode="0.00">
                  <c:v>185.16194410521476</c:v>
                </c:pt>
                <c:pt idx="17" formatCode="0.00">
                  <c:v>185.16194410521479</c:v>
                </c:pt>
                <c:pt idx="18" formatCode="0.00">
                  <c:v>185.16194410521476</c:v>
                </c:pt>
                <c:pt idx="19" formatCode="0.00">
                  <c:v>185.16194410521481</c:v>
                </c:pt>
                <c:pt idx="20" formatCode="0.00">
                  <c:v>185.16194410521476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44-456E-9EDC-B97E22E47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11552"/>
        <c:axId val="127510016"/>
      </c:areaChart>
      <c:lineChart>
        <c:grouping val="standard"/>
        <c:varyColors val="0"/>
        <c:ser>
          <c:idx val="0"/>
          <c:order val="1"/>
          <c:tx>
            <c:v>Disclosed Unplanned SAIDI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Output!$C$10:$T$10</c:f>
              <c:numCache>
                <c:formatCode>0.0</c:formatCode>
                <c:ptCount val="18"/>
                <c:pt idx="2">
                  <c:v>160.25344499633701</c:v>
                </c:pt>
                <c:pt idx="3">
                  <c:v>185.47986891106748</c:v>
                </c:pt>
                <c:pt idx="4">
                  <c:v>179.49089350399362</c:v>
                </c:pt>
                <c:pt idx="5">
                  <c:v>115.78459378294804</c:v>
                </c:pt>
                <c:pt idx="6">
                  <c:v>170.8535057162598</c:v>
                </c:pt>
                <c:pt idx="7">
                  <c:v>171.65</c:v>
                </c:pt>
                <c:pt idx="8">
                  <c:v>171.4</c:v>
                </c:pt>
                <c:pt idx="9">
                  <c:v>158.52000000000001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C1-4CBE-A130-D3A9E7125106}"/>
            </c:ext>
          </c:extLst>
        </c:ser>
        <c:ser>
          <c:idx val="1"/>
          <c:order val="2"/>
          <c:tx>
            <c:strRef>
              <c:f>Output!$B$13</c:f>
              <c:strCache>
                <c:ptCount val="1"/>
                <c:pt idx="0">
                  <c:v>Forecast only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Output!$C$13:$W$13</c:f>
              <c:numCache>
                <c:formatCode>General</c:formatCode>
                <c:ptCount val="21"/>
                <c:pt idx="10" formatCode="0.0">
                  <c:v>208.81749430586478</c:v>
                </c:pt>
                <c:pt idx="11" formatCode="0.0">
                  <c:v>210.84082374758037</c:v>
                </c:pt>
                <c:pt idx="12" formatCode="0.0">
                  <c:v>205.45314214801948</c:v>
                </c:pt>
                <c:pt idx="13" formatCode="0.0">
                  <c:v>201.14631854164119</c:v>
                </c:pt>
                <c:pt idx="14" formatCode="0.0">
                  <c:v>199.79252712410099</c:v>
                </c:pt>
                <c:pt idx="15" formatCode="0.0">
                  <c:v>197.40089778897743</c:v>
                </c:pt>
                <c:pt idx="16" formatCode="0.0">
                  <c:v>195.03915360091554</c:v>
                </c:pt>
                <c:pt idx="17" formatCode="0.0">
                  <c:v>195.40511068264735</c:v>
                </c:pt>
                <c:pt idx="18" formatCode="0.0">
                  <c:v>197.27077280609325</c:v>
                </c:pt>
                <c:pt idx="19" formatCode="0.0">
                  <c:v>198.52411897396007</c:v>
                </c:pt>
                <c:pt idx="20" formatCode="0.0">
                  <c:v>200.10687609979703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0C1-4CBE-A130-D3A9E7125106}"/>
            </c:ext>
          </c:extLst>
        </c:ser>
        <c:ser>
          <c:idx val="3"/>
          <c:order val="3"/>
          <c:tx>
            <c:v>Calculated Historical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Output!$C$8:$L$8</c:f>
              <c:numCache>
                <c:formatCode>0.0</c:formatCode>
                <c:ptCount val="10"/>
                <c:pt idx="0">
                  <c:v>289.15152989048414</c:v>
                </c:pt>
                <c:pt idx="1">
                  <c:v>236.26547136521879</c:v>
                </c:pt>
                <c:pt idx="2">
                  <c:v>184.27541621482686</c:v>
                </c:pt>
                <c:pt idx="3">
                  <c:v>217.64337803658623</c:v>
                </c:pt>
                <c:pt idx="4">
                  <c:v>300.93107754346431</c:v>
                </c:pt>
                <c:pt idx="5">
                  <c:v>115.76913343824947</c:v>
                </c:pt>
                <c:pt idx="6">
                  <c:v>190.36031616620025</c:v>
                </c:pt>
                <c:pt idx="7">
                  <c:v>231.79519167526993</c:v>
                </c:pt>
                <c:pt idx="8">
                  <c:v>171.90068221081259</c:v>
                </c:pt>
                <c:pt idx="9">
                  <c:v>196.19547193731114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E66-4DBC-8844-3CDE70B16E79}"/>
            </c:ext>
          </c:extLst>
        </c:ser>
        <c:ser>
          <c:idx val="4"/>
          <c:order val="4"/>
          <c:tx>
            <c:v>Un-normalised Historical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Output!$C$9:$L$9</c:f>
              <c:numCache>
                <c:formatCode>0.0</c:formatCode>
                <c:ptCount val="10"/>
                <c:pt idx="0">
                  <c:v>292.52157483252495</c:v>
                </c:pt>
                <c:pt idx="1">
                  <c:v>236.26547136521876</c:v>
                </c:pt>
                <c:pt idx="2">
                  <c:v>184.27541621482686</c:v>
                </c:pt>
                <c:pt idx="3">
                  <c:v>217.64337803658623</c:v>
                </c:pt>
                <c:pt idx="4">
                  <c:v>300.93107754346426</c:v>
                </c:pt>
                <c:pt idx="5">
                  <c:v>115.76913343824945</c:v>
                </c:pt>
                <c:pt idx="6">
                  <c:v>190.36031616620025</c:v>
                </c:pt>
                <c:pt idx="7">
                  <c:v>231.79519167526996</c:v>
                </c:pt>
                <c:pt idx="8">
                  <c:v>171.90068221081253</c:v>
                </c:pt>
                <c:pt idx="9">
                  <c:v>196.19547193731114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A69-4842-82E5-15F26E8A014D}"/>
            </c:ext>
          </c:extLst>
        </c:ser>
        <c:ser>
          <c:idx val="7"/>
          <c:order val="6"/>
          <c:tx>
            <c:strRef>
              <c:f>Output!$B$12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Output!$C$12:$W$12</c:f>
              <c:numCache>
                <c:formatCode>0.0</c:formatCode>
                <c:ptCount val="2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545-4293-8CBD-309B3A748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94016"/>
        <c:axId val="127495552"/>
      </c:lineChart>
      <c:catAx>
        <c:axId val="12749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5552"/>
        <c:crosses val="autoZero"/>
        <c:auto val="1"/>
        <c:lblAlgn val="ctr"/>
        <c:lblOffset val="100"/>
        <c:tickLblSkip val="2"/>
        <c:noMultiLvlLbl val="0"/>
      </c:catAx>
      <c:valAx>
        <c:axId val="12749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SAIDI</a:t>
                </a:r>
                <a:r>
                  <a:rPr lang="en-NZ" baseline="0"/>
                  <a:t> Minutes</a:t>
                </a:r>
                <a:endParaRPr lang="en-NZ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494016"/>
        <c:crosses val="autoZero"/>
        <c:crossBetween val="midCat"/>
        <c:majorUnit val="100"/>
      </c:valAx>
      <c:valAx>
        <c:axId val="127510016"/>
        <c:scaling>
          <c:orientation val="minMax"/>
          <c:max val="350"/>
        </c:scaling>
        <c:delete val="1"/>
        <c:axPos val="r"/>
        <c:numFmt formatCode="General" sourceLinked="1"/>
        <c:majorTickMark val="out"/>
        <c:minorTickMark val="none"/>
        <c:tickLblPos val="nextTo"/>
        <c:crossAx val="127511552"/>
        <c:crosses val="max"/>
        <c:crossBetween val="between"/>
      </c:valAx>
      <c:catAx>
        <c:axId val="12751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751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Forecast Underlying Unplanned SAIFI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5"/>
          <c:order val="4"/>
          <c:tx>
            <c:strRef>
              <c:f>Output!$A$91</c:f>
              <c:strCache>
                <c:ptCount val="1"/>
                <c:pt idx="0">
                  <c:v>Weather Uncertainty base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Output!$C$91:$W$91</c:f>
              <c:numCache>
                <c:formatCode>General</c:formatCode>
                <c:ptCount val="21"/>
                <c:pt idx="9" formatCode="0.00">
                  <c:v>2.2157742714715729</c:v>
                </c:pt>
                <c:pt idx="10" formatCode="0.00">
                  <c:v>1.8668943587556661</c:v>
                </c:pt>
                <c:pt idx="11" formatCode="0.00">
                  <c:v>1.8941874379050068</c:v>
                </c:pt>
                <c:pt idx="12" formatCode="0.00">
                  <c:v>1.8628747786057709</c:v>
                </c:pt>
                <c:pt idx="13" formatCode="0.00">
                  <c:v>1.8504500983598937</c:v>
                </c:pt>
                <c:pt idx="14" formatCode="0.00">
                  <c:v>1.8527999360951057</c:v>
                </c:pt>
                <c:pt idx="15" formatCode="0.00">
                  <c:v>1.8374676211457623</c:v>
                </c:pt>
                <c:pt idx="16" formatCode="0.00">
                  <c:v>1.8241563645772232</c:v>
                </c:pt>
                <c:pt idx="17" formatCode="0.00">
                  <c:v>1.8323287881838584</c:v>
                </c:pt>
                <c:pt idx="18" formatCode="0.00">
                  <c:v>1.8557957662218214</c:v>
                </c:pt>
                <c:pt idx="19" formatCode="0.00">
                  <c:v>1.8785455532590076</c:v>
                </c:pt>
                <c:pt idx="20" formatCode="0.00">
                  <c:v>1.9029343188313599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A8-4294-B33F-D14D507AB357}"/>
            </c:ext>
          </c:extLst>
        </c:ser>
        <c:ser>
          <c:idx val="6"/>
          <c:order val="5"/>
          <c:tx>
            <c:strRef>
              <c:f>Output!$A$90</c:f>
              <c:strCache>
                <c:ptCount val="1"/>
                <c:pt idx="0">
                  <c:v>Weather Uncertainty</c:v>
                </c:pt>
              </c:strCache>
            </c:strRef>
          </c:tx>
          <c:spPr>
            <a:pattFill prst="pct25">
              <a:fgClr>
                <a:schemeClr val="accent6"/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Output!$C$90:$W$90</c:f>
              <c:numCache>
                <c:formatCode>General</c:formatCode>
                <c:ptCount val="21"/>
                <c:pt idx="10" formatCode="0.00">
                  <c:v>0.85516995600644763</c:v>
                </c:pt>
                <c:pt idx="11" formatCode="0.00">
                  <c:v>0.85516995600644763</c:v>
                </c:pt>
                <c:pt idx="12" formatCode="0.00">
                  <c:v>0.85516995600644807</c:v>
                </c:pt>
                <c:pt idx="13" formatCode="0.00">
                  <c:v>0.85516995600644763</c:v>
                </c:pt>
                <c:pt idx="14" formatCode="0.00">
                  <c:v>0.85516995600644807</c:v>
                </c:pt>
                <c:pt idx="15" formatCode="0.00">
                  <c:v>0.85516995600644763</c:v>
                </c:pt>
                <c:pt idx="16" formatCode="0.00">
                  <c:v>0.85516995600644807</c:v>
                </c:pt>
                <c:pt idx="17" formatCode="0.00">
                  <c:v>0.85516995600644807</c:v>
                </c:pt>
                <c:pt idx="18" formatCode="0.00">
                  <c:v>0.85516995600644763</c:v>
                </c:pt>
                <c:pt idx="19" formatCode="0.00">
                  <c:v>0.85516995600644807</c:v>
                </c:pt>
                <c:pt idx="20" formatCode="0.00">
                  <c:v>0.85516995600644807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A8-4294-B33F-D14D507AB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59040"/>
        <c:axId val="126357504"/>
      </c:areaChart>
      <c:lineChart>
        <c:grouping val="standard"/>
        <c:varyColors val="0"/>
        <c:ser>
          <c:idx val="0"/>
          <c:order val="0"/>
          <c:tx>
            <c:v>Disclosed Unplanned SAIFI</c:v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Output!$C$55:$T$55</c:f>
              <c:numCache>
                <c:formatCode>0.00</c:formatCode>
                <c:ptCount val="18"/>
                <c:pt idx="2">
                  <c:v>2.2688786545033772</c:v>
                </c:pt>
                <c:pt idx="3">
                  <c:v>2.3524072515295797</c:v>
                </c:pt>
                <c:pt idx="4">
                  <c:v>2.4345860983254548</c:v>
                </c:pt>
                <c:pt idx="5">
                  <c:v>1.6639535389027877</c:v>
                </c:pt>
                <c:pt idx="6">
                  <c:v>2.1392187057272709</c:v>
                </c:pt>
                <c:pt idx="7">
                  <c:v>2.09</c:v>
                </c:pt>
                <c:pt idx="8">
                  <c:v>1.96</c:v>
                </c:pt>
                <c:pt idx="9">
                  <c:v>2.2565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47-4311-BE82-2197228CB00E}"/>
            </c:ext>
          </c:extLst>
        </c:ser>
        <c:ser>
          <c:idx val="1"/>
          <c:order val="1"/>
          <c:tx>
            <c:strRef>
              <c:f>Output!$B$58</c:f>
              <c:strCache>
                <c:ptCount val="1"/>
                <c:pt idx="0">
                  <c:v>Forecast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Output!$C$58:$W$58</c:f>
              <c:numCache>
                <c:formatCode>0.00</c:formatCode>
                <c:ptCount val="21"/>
                <c:pt idx="10">
                  <c:v>2.29447933675889</c:v>
                </c:pt>
                <c:pt idx="11">
                  <c:v>2.3217724159082307</c:v>
                </c:pt>
                <c:pt idx="12">
                  <c:v>2.2904597566089948</c:v>
                </c:pt>
                <c:pt idx="13">
                  <c:v>2.2780350763631176</c:v>
                </c:pt>
                <c:pt idx="14">
                  <c:v>2.2803849140983297</c:v>
                </c:pt>
                <c:pt idx="15">
                  <c:v>2.2650525991489863</c:v>
                </c:pt>
                <c:pt idx="16">
                  <c:v>2.2517413425804471</c:v>
                </c:pt>
                <c:pt idx="17">
                  <c:v>2.2599137661870823</c:v>
                </c:pt>
                <c:pt idx="18">
                  <c:v>2.2833807442250453</c:v>
                </c:pt>
                <c:pt idx="19">
                  <c:v>2.3061305312622316</c:v>
                </c:pt>
                <c:pt idx="20">
                  <c:v>2.3305192968345838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8C47-4311-BE82-2197228CB00E}"/>
            </c:ext>
          </c:extLst>
        </c:ser>
        <c:ser>
          <c:idx val="3"/>
          <c:order val="2"/>
          <c:tx>
            <c:v>Calculated Historical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Output!$C$53:$L$53</c:f>
              <c:numCache>
                <c:formatCode>0.00</c:formatCode>
                <c:ptCount val="10"/>
                <c:pt idx="0">
                  <c:v>2.2908874159553676</c:v>
                </c:pt>
                <c:pt idx="1">
                  <c:v>2.4441943636450336</c:v>
                </c:pt>
                <c:pt idx="2">
                  <c:v>2.2671411620150219</c:v>
                </c:pt>
                <c:pt idx="3">
                  <c:v>2.3540208801839273</c:v>
                </c:pt>
                <c:pt idx="4">
                  <c:v>2.4934544215858772</c:v>
                </c:pt>
                <c:pt idx="5">
                  <c:v>1.6382844655794291</c:v>
                </c:pt>
                <c:pt idx="6">
                  <c:v>2.1397539822354723</c:v>
                </c:pt>
                <c:pt idx="7">
                  <c:v>2.0952796935802129</c:v>
                </c:pt>
                <c:pt idx="8">
                  <c:v>1.9539511481219427</c:v>
                </c:pt>
                <c:pt idx="9">
                  <c:v>2.4540750168451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00A-4805-8F8D-024FCB035231}"/>
            </c:ext>
          </c:extLst>
        </c:ser>
        <c:ser>
          <c:idx val="4"/>
          <c:order val="3"/>
          <c:tx>
            <c:v>Un-normalised Historical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Output!$C$54:$L$54</c:f>
              <c:numCache>
                <c:formatCode>0.00</c:formatCode>
                <c:ptCount val="10"/>
                <c:pt idx="0">
                  <c:v>2.3175875809237132</c:v>
                </c:pt>
                <c:pt idx="1">
                  <c:v>2.4441943636450336</c:v>
                </c:pt>
                <c:pt idx="2">
                  <c:v>2.2671411620150219</c:v>
                </c:pt>
                <c:pt idx="3">
                  <c:v>2.3540208801839269</c:v>
                </c:pt>
                <c:pt idx="4">
                  <c:v>2.4934544215858772</c:v>
                </c:pt>
                <c:pt idx="5">
                  <c:v>1.6382844655794293</c:v>
                </c:pt>
                <c:pt idx="6">
                  <c:v>2.1397539822354723</c:v>
                </c:pt>
                <c:pt idx="7">
                  <c:v>2.0952796935802125</c:v>
                </c:pt>
                <c:pt idx="8">
                  <c:v>1.9539511481219427</c:v>
                </c:pt>
                <c:pt idx="9">
                  <c:v>2.4540750168451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FAD-47AE-83CC-21307495BFCE}"/>
            </c:ext>
          </c:extLst>
        </c:ser>
        <c:ser>
          <c:idx val="7"/>
          <c:order val="6"/>
          <c:tx>
            <c:strRef>
              <c:f>Output!$B$57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Output!$C$7:$W$7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Output!$C$57:$W$57</c:f>
              <c:numCache>
                <c:formatCode>0.00</c:formatCode>
                <c:ptCount val="21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77F-46A2-A559-6574EE77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49696"/>
        <c:axId val="126351232"/>
      </c:lineChart>
      <c:catAx>
        <c:axId val="12634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5123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26351232"/>
        <c:scaling>
          <c:orientation val="minMax"/>
          <c:max val="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SAIFI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349696"/>
        <c:crosses val="autoZero"/>
        <c:crossBetween val="midCat"/>
        <c:majorUnit val="1"/>
      </c:valAx>
      <c:valAx>
        <c:axId val="1263575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26359040"/>
        <c:crosses val="max"/>
        <c:crossBetween val="between"/>
      </c:valAx>
      <c:catAx>
        <c:axId val="12635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63575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Faults'!$B$125:$K$125</c:f>
              <c:numCache>
                <c:formatCode>0</c:formatCode>
                <c:ptCount val="10"/>
                <c:pt idx="0">
                  <c:v>26</c:v>
                </c:pt>
                <c:pt idx="1">
                  <c:v>32</c:v>
                </c:pt>
                <c:pt idx="2">
                  <c:v>29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28</c:v>
                </c:pt>
                <c:pt idx="7">
                  <c:v>10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5D-43F0-965C-F6401E0A919A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Information'!$B$125:$K$125</c:f>
              <c:numCache>
                <c:formatCode>0</c:formatCode>
                <c:ptCount val="10"/>
                <c:pt idx="0">
                  <c:v>26</c:v>
                </c:pt>
                <c:pt idx="1">
                  <c:v>32</c:v>
                </c:pt>
                <c:pt idx="2">
                  <c:v>29</c:v>
                </c:pt>
                <c:pt idx="3">
                  <c:v>23</c:v>
                </c:pt>
                <c:pt idx="4">
                  <c:v>22</c:v>
                </c:pt>
                <c:pt idx="5">
                  <c:v>25</c:v>
                </c:pt>
                <c:pt idx="6">
                  <c:v>28</c:v>
                </c:pt>
                <c:pt idx="7">
                  <c:v>10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5D-43F0-965C-F6401E0A919A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Faults'!$B$126:$V$126</c:f>
              <c:numCache>
                <c:formatCode>General</c:formatCode>
                <c:ptCount val="21"/>
                <c:pt idx="10" formatCode="0">
                  <c:v>23.7</c:v>
                </c:pt>
                <c:pt idx="11" formatCode="0">
                  <c:v>23.7</c:v>
                </c:pt>
                <c:pt idx="12" formatCode="0">
                  <c:v>23.7</c:v>
                </c:pt>
                <c:pt idx="13" formatCode="0">
                  <c:v>23.7</c:v>
                </c:pt>
                <c:pt idx="14" formatCode="0">
                  <c:v>23.7</c:v>
                </c:pt>
                <c:pt idx="15" formatCode="0">
                  <c:v>23.7</c:v>
                </c:pt>
                <c:pt idx="16" formatCode="0">
                  <c:v>23.7</c:v>
                </c:pt>
                <c:pt idx="17" formatCode="0">
                  <c:v>23.7</c:v>
                </c:pt>
                <c:pt idx="18" formatCode="0">
                  <c:v>23.7</c:v>
                </c:pt>
                <c:pt idx="19" formatCode="0">
                  <c:v>23.7</c:v>
                </c:pt>
                <c:pt idx="20" formatCode="0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5D-43F0-965C-F6401E0A919A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Faults'!$AL$126:$BF$126</c:f>
              <c:numCache>
                <c:formatCode>0</c:formatCode>
                <c:ptCount val="21"/>
                <c:pt idx="10">
                  <c:v>17.066666666666663</c:v>
                </c:pt>
                <c:pt idx="11">
                  <c:v>15.860606060606058</c:v>
                </c:pt>
                <c:pt idx="12">
                  <c:v>14.654545454545449</c:v>
                </c:pt>
                <c:pt idx="13">
                  <c:v>13.448484848484844</c:v>
                </c:pt>
                <c:pt idx="14">
                  <c:v>12.242424242424233</c:v>
                </c:pt>
                <c:pt idx="15">
                  <c:v>11.03636363636363</c:v>
                </c:pt>
                <c:pt idx="16">
                  <c:v>9.8303030303030212</c:v>
                </c:pt>
                <c:pt idx="17">
                  <c:v>8.6242424242424143</c:v>
                </c:pt>
                <c:pt idx="18">
                  <c:v>7.4181818181818064</c:v>
                </c:pt>
                <c:pt idx="19">
                  <c:v>6.2121212121212013</c:v>
                </c:pt>
                <c:pt idx="20">
                  <c:v>5.0060606060605961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75D-43F0-965C-F6401E0A9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12672"/>
        <c:axId val="111614208"/>
      </c:lineChart>
      <c:catAx>
        <c:axId val="1116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14208"/>
        <c:crosses val="autoZero"/>
        <c:auto val="1"/>
        <c:lblAlgn val="ctr"/>
        <c:lblOffset val="100"/>
        <c:noMultiLvlLbl val="0"/>
      </c:catAx>
      <c:valAx>
        <c:axId val="11161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1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Faults'!$B$148:$K$148</c:f>
              <c:numCache>
                <c:formatCode>0</c:formatCode>
                <c:ptCount val="10"/>
                <c:pt idx="0">
                  <c:v>81</c:v>
                </c:pt>
                <c:pt idx="1">
                  <c:v>109</c:v>
                </c:pt>
                <c:pt idx="2">
                  <c:v>124</c:v>
                </c:pt>
                <c:pt idx="3">
                  <c:v>111</c:v>
                </c:pt>
                <c:pt idx="4">
                  <c:v>93</c:v>
                </c:pt>
                <c:pt idx="5">
                  <c:v>83</c:v>
                </c:pt>
                <c:pt idx="6">
                  <c:v>126</c:v>
                </c:pt>
                <c:pt idx="7">
                  <c:v>110</c:v>
                </c:pt>
                <c:pt idx="8">
                  <c:v>102</c:v>
                </c:pt>
                <c:pt idx="9">
                  <c:v>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BBA-4C92-AFEF-6D61139D917B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Information'!$B$148:$K$148</c:f>
              <c:numCache>
                <c:formatCode>0</c:formatCode>
                <c:ptCount val="10"/>
                <c:pt idx="0">
                  <c:v>81</c:v>
                </c:pt>
                <c:pt idx="1">
                  <c:v>109</c:v>
                </c:pt>
                <c:pt idx="2">
                  <c:v>124</c:v>
                </c:pt>
                <c:pt idx="3">
                  <c:v>111</c:v>
                </c:pt>
                <c:pt idx="4">
                  <c:v>93</c:v>
                </c:pt>
                <c:pt idx="5">
                  <c:v>83</c:v>
                </c:pt>
                <c:pt idx="6">
                  <c:v>126</c:v>
                </c:pt>
                <c:pt idx="7">
                  <c:v>110</c:v>
                </c:pt>
                <c:pt idx="8">
                  <c:v>102</c:v>
                </c:pt>
                <c:pt idx="9">
                  <c:v>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BBA-4C92-AFEF-6D61139D917B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Faults'!$B$149:$V$149</c:f>
              <c:numCache>
                <c:formatCode>General</c:formatCode>
                <c:ptCount val="21"/>
                <c:pt idx="10" formatCode="0">
                  <c:v>105.69999999999999</c:v>
                </c:pt>
                <c:pt idx="11" formatCode="0">
                  <c:v>105.69999999999999</c:v>
                </c:pt>
                <c:pt idx="12" formatCode="0">
                  <c:v>105.69999999999999</c:v>
                </c:pt>
                <c:pt idx="13" formatCode="0">
                  <c:v>105.69999999999999</c:v>
                </c:pt>
                <c:pt idx="14" formatCode="0">
                  <c:v>105.69999999999999</c:v>
                </c:pt>
                <c:pt idx="15" formatCode="0">
                  <c:v>105.69999999999999</c:v>
                </c:pt>
                <c:pt idx="16" formatCode="0">
                  <c:v>105.69999999999999</c:v>
                </c:pt>
                <c:pt idx="17" formatCode="0">
                  <c:v>105.69999999999999</c:v>
                </c:pt>
                <c:pt idx="18" formatCode="0">
                  <c:v>105.69999999999999</c:v>
                </c:pt>
                <c:pt idx="19" formatCode="0">
                  <c:v>105.69999999999999</c:v>
                </c:pt>
                <c:pt idx="20" formatCode="0">
                  <c:v>105.69999999999999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BA-4C92-AFEF-6D61139D917B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Faults'!$AL$149:$BF$149</c:f>
              <c:numCache>
                <c:formatCode>0</c:formatCode>
                <c:ptCount val="21"/>
                <c:pt idx="10">
                  <c:v>114</c:v>
                </c:pt>
                <c:pt idx="11">
                  <c:v>115.50909090909089</c:v>
                </c:pt>
                <c:pt idx="12">
                  <c:v>117.0181818181818</c:v>
                </c:pt>
                <c:pt idx="13">
                  <c:v>118.52727272727275</c:v>
                </c:pt>
                <c:pt idx="14">
                  <c:v>120.03636363636365</c:v>
                </c:pt>
                <c:pt idx="15">
                  <c:v>121.54545454545453</c:v>
                </c:pt>
                <c:pt idx="16">
                  <c:v>123.05454545454543</c:v>
                </c:pt>
                <c:pt idx="17">
                  <c:v>124.56363636363638</c:v>
                </c:pt>
                <c:pt idx="18">
                  <c:v>126.07272727272726</c:v>
                </c:pt>
                <c:pt idx="19">
                  <c:v>127.58181818181816</c:v>
                </c:pt>
                <c:pt idx="20">
                  <c:v>129.09090909090909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BBA-4C92-AFEF-6D61139D9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649536"/>
        <c:axId val="111651072"/>
      </c:lineChart>
      <c:catAx>
        <c:axId val="11164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51072"/>
        <c:crosses val="autoZero"/>
        <c:auto val="1"/>
        <c:lblAlgn val="ctr"/>
        <c:lblOffset val="100"/>
        <c:noMultiLvlLbl val="0"/>
      </c:catAx>
      <c:valAx>
        <c:axId val="11165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4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46981627296588"/>
          <c:y val="5.5499753259728085E-2"/>
          <c:w val="0.87753018372703417"/>
          <c:h val="0.70101521977624859"/>
        </c:manualLayout>
      </c:layout>
      <c:lineChart>
        <c:grouping val="standard"/>
        <c:varyColors val="0"/>
        <c:ser>
          <c:idx val="0"/>
          <c:order val="0"/>
          <c:tx>
            <c:v>Analysis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Faults'!$B$171:$K$171</c:f>
              <c:numCache>
                <c:formatCode>0</c:formatCode>
                <c:ptCount val="10"/>
                <c:pt idx="0">
                  <c:v>146</c:v>
                </c:pt>
                <c:pt idx="1">
                  <c:v>157</c:v>
                </c:pt>
                <c:pt idx="2">
                  <c:v>157</c:v>
                </c:pt>
                <c:pt idx="3">
                  <c:v>296</c:v>
                </c:pt>
                <c:pt idx="4">
                  <c:v>358</c:v>
                </c:pt>
                <c:pt idx="5">
                  <c:v>181</c:v>
                </c:pt>
                <c:pt idx="6">
                  <c:v>320</c:v>
                </c:pt>
                <c:pt idx="7">
                  <c:v>292</c:v>
                </c:pt>
                <c:pt idx="8">
                  <c:v>185</c:v>
                </c:pt>
                <c:pt idx="9">
                  <c:v>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FB91-491C-8F7B-181C00FC5EB6}"/>
            </c:ext>
          </c:extLst>
        </c:ser>
        <c:ser>
          <c:idx val="2"/>
          <c:order val="1"/>
          <c:tx>
            <c:v>Actual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'Historical Fault Information'!$B$171:$K$171</c:f>
              <c:numCache>
                <c:formatCode>0</c:formatCode>
                <c:ptCount val="10"/>
                <c:pt idx="0">
                  <c:v>146</c:v>
                </c:pt>
                <c:pt idx="1">
                  <c:v>157</c:v>
                </c:pt>
                <c:pt idx="2">
                  <c:v>157</c:v>
                </c:pt>
                <c:pt idx="3">
                  <c:v>296</c:v>
                </c:pt>
                <c:pt idx="4">
                  <c:v>358</c:v>
                </c:pt>
                <c:pt idx="5">
                  <c:v>181</c:v>
                </c:pt>
                <c:pt idx="6">
                  <c:v>320</c:v>
                </c:pt>
                <c:pt idx="7">
                  <c:v>292</c:v>
                </c:pt>
                <c:pt idx="8">
                  <c:v>185</c:v>
                </c:pt>
                <c:pt idx="9">
                  <c:v>286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B91-491C-8F7B-181C00FC5EB6}"/>
            </c:ext>
          </c:extLst>
        </c:ser>
        <c:ser>
          <c:idx val="1"/>
          <c:order val="2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Faults'!$B$172:$V$172</c:f>
              <c:numCache>
                <c:formatCode>General</c:formatCode>
                <c:ptCount val="21"/>
                <c:pt idx="10" formatCode="0">
                  <c:v>232.44444444444446</c:v>
                </c:pt>
                <c:pt idx="11" formatCode="0">
                  <c:v>232.44444444444446</c:v>
                </c:pt>
                <c:pt idx="12" formatCode="0">
                  <c:v>184.12253844509942</c:v>
                </c:pt>
                <c:pt idx="13" formatCode="0">
                  <c:v>136.06687400399886</c:v>
                </c:pt>
                <c:pt idx="14" formatCode="0">
                  <c:v>116.68292095800615</c:v>
                </c:pt>
                <c:pt idx="15" formatCode="0">
                  <c:v>95.136473589585108</c:v>
                </c:pt>
                <c:pt idx="16" formatCode="0">
                  <c:v>73.629368326427212</c:v>
                </c:pt>
                <c:pt idx="17" formatCode="0">
                  <c:v>64.984499905374577</c:v>
                </c:pt>
                <c:pt idx="18" formatCode="0">
                  <c:v>64.984499905374577</c:v>
                </c:pt>
                <c:pt idx="19" formatCode="0">
                  <c:v>64.984499905374577</c:v>
                </c:pt>
                <c:pt idx="20" formatCode="0">
                  <c:v>64.984499905374577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B91-491C-8F7B-181C00FC5EB6}"/>
            </c:ext>
          </c:extLst>
        </c:ser>
        <c:ser>
          <c:idx val="3"/>
          <c:order val="3"/>
          <c:tx>
            <c:v>Linear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'Modelled Faults'!$B$6:$V$6</c:f>
              <c:numCache>
                <c:formatCode>General</c:formatCode>
                <c:ptCount val="2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</c:numCache>
            </c:numRef>
          </c:cat>
          <c:val>
            <c:numRef>
              <c:f>'Modelled Faults'!$AL$172:$BF$172</c:f>
              <c:numCache>
                <c:formatCode>0</c:formatCode>
                <c:ptCount val="21"/>
                <c:pt idx="10">
                  <c:v>305.33333333333337</c:v>
                </c:pt>
                <c:pt idx="11">
                  <c:v>317.61212121212122</c:v>
                </c:pt>
                <c:pt idx="12">
                  <c:v>329.89090909090913</c:v>
                </c:pt>
                <c:pt idx="13">
                  <c:v>342.16969696969699</c:v>
                </c:pt>
                <c:pt idx="14">
                  <c:v>354.4484848484849</c:v>
                </c:pt>
                <c:pt idx="15">
                  <c:v>366.7272727272728</c:v>
                </c:pt>
                <c:pt idx="16">
                  <c:v>379.00606060606066</c:v>
                </c:pt>
                <c:pt idx="17">
                  <c:v>391.28484848484851</c:v>
                </c:pt>
                <c:pt idx="18">
                  <c:v>403.56363636363636</c:v>
                </c:pt>
                <c:pt idx="19">
                  <c:v>415.84242424242427</c:v>
                </c:pt>
                <c:pt idx="20">
                  <c:v>428.12121212121224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FB91-491C-8F7B-181C00FC5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00224"/>
        <c:axId val="111706112"/>
      </c:lineChart>
      <c:catAx>
        <c:axId val="1117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06112"/>
        <c:crosses val="autoZero"/>
        <c:auto val="1"/>
        <c:lblAlgn val="ctr"/>
        <c:lblOffset val="100"/>
        <c:noMultiLvlLbl val="0"/>
      </c:catAx>
      <c:valAx>
        <c:axId val="11170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70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chart" Target="../charts/chart13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chart" Target="../charts/chart12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2.xml"/><Relationship Id="rId7" Type="http://schemas.openxmlformats.org/officeDocument/2006/relationships/chart" Target="../charts/chart56.xml"/><Relationship Id="rId12" Type="http://schemas.openxmlformats.org/officeDocument/2006/relationships/chart" Target="../charts/chart61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11" Type="http://schemas.openxmlformats.org/officeDocument/2006/relationships/chart" Target="../charts/chart60.xml"/><Relationship Id="rId5" Type="http://schemas.openxmlformats.org/officeDocument/2006/relationships/chart" Target="../charts/chart54.xml"/><Relationship Id="rId10" Type="http://schemas.openxmlformats.org/officeDocument/2006/relationships/chart" Target="../charts/chart59.xml"/><Relationship Id="rId4" Type="http://schemas.openxmlformats.org/officeDocument/2006/relationships/chart" Target="../charts/chart53.xml"/><Relationship Id="rId9" Type="http://schemas.openxmlformats.org/officeDocument/2006/relationships/chart" Target="../charts/chart5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228600</xdr:colOff>
      <xdr:row>0</xdr:row>
      <xdr:rowOff>25400</xdr:rowOff>
    </xdr:from>
    <xdr:to>
      <xdr:col>24</xdr:col>
      <xdr:colOff>554</xdr:colOff>
      <xdr:row>7</xdr:row>
      <xdr:rowOff>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4615680-CDBE-457D-9FF7-D84C83F3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5400"/>
          <a:ext cx="7696754" cy="1508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267607</xdr:colOff>
      <xdr:row>2</xdr:row>
      <xdr:rowOff>265791</xdr:rowOff>
    </xdr:from>
    <xdr:to>
      <xdr:col>35</xdr:col>
      <xdr:colOff>399142</xdr:colOff>
      <xdr:row>21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198F879C-9CD4-4F6D-A723-7BDACCA5C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32</xdr:row>
      <xdr:rowOff>37353</xdr:rowOff>
    </xdr:from>
    <xdr:to>
      <xdr:col>35</xdr:col>
      <xdr:colOff>358588</xdr:colOff>
      <xdr:row>49</xdr:row>
      <xdr:rowOff>146422</xdr:rowOff>
    </xdr:to>
    <xdr:graphicFrame macro="">
      <xdr:nvGraphicFramePr>
        <xdr:cNvPr id="14" name="Chart 13">
          <a:extLst>
            <a:ext uri="{FF2B5EF4-FFF2-40B4-BE49-F238E27FC236}">
              <a16:creationId xmlns="" xmlns:a16="http://schemas.microsoft.com/office/drawing/2014/main" id="{7420122E-10E3-45AF-A0B0-6F8786BCA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22411</xdr:colOff>
      <xdr:row>9</xdr:row>
      <xdr:rowOff>0</xdr:rowOff>
    </xdr:from>
    <xdr:to>
      <xdr:col>35</xdr:col>
      <xdr:colOff>358588</xdr:colOff>
      <xdr:row>27</xdr:row>
      <xdr:rowOff>109069</xdr:rowOff>
    </xdr:to>
    <xdr:graphicFrame macro="">
      <xdr:nvGraphicFramePr>
        <xdr:cNvPr id="15" name="Chart 14">
          <a:extLst>
            <a:ext uri="{FF2B5EF4-FFF2-40B4-BE49-F238E27FC236}">
              <a16:creationId xmlns="" xmlns:a16="http://schemas.microsoft.com/office/drawing/2014/main" id="{B6590092-9218-4CB9-879A-36C229C91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605119</xdr:colOff>
      <xdr:row>55</xdr:row>
      <xdr:rowOff>97117</xdr:rowOff>
    </xdr:from>
    <xdr:to>
      <xdr:col>35</xdr:col>
      <xdr:colOff>351118</xdr:colOff>
      <xdr:row>73</xdr:row>
      <xdr:rowOff>19421</xdr:rowOff>
    </xdr:to>
    <xdr:graphicFrame macro="">
      <xdr:nvGraphicFramePr>
        <xdr:cNvPr id="16" name="Chart 15">
          <a:extLst>
            <a:ext uri="{FF2B5EF4-FFF2-40B4-BE49-F238E27FC236}">
              <a16:creationId xmlns="" xmlns:a16="http://schemas.microsoft.com/office/drawing/2014/main" id="{4BABAB40-14DB-4CF7-BF14-790FACCA1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37353</xdr:colOff>
      <xdr:row>78</xdr:row>
      <xdr:rowOff>97117</xdr:rowOff>
    </xdr:from>
    <xdr:to>
      <xdr:col>35</xdr:col>
      <xdr:colOff>395941</xdr:colOff>
      <xdr:row>96</xdr:row>
      <xdr:rowOff>19421</xdr:rowOff>
    </xdr:to>
    <xdr:graphicFrame macro="">
      <xdr:nvGraphicFramePr>
        <xdr:cNvPr id="17" name="Chart 16">
          <a:extLst>
            <a:ext uri="{FF2B5EF4-FFF2-40B4-BE49-F238E27FC236}">
              <a16:creationId xmlns="" xmlns:a16="http://schemas.microsoft.com/office/drawing/2014/main" id="{060680F8-3960-47E6-B96A-468DB93E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127000</xdr:colOff>
      <xdr:row>101</xdr:row>
      <xdr:rowOff>67235</xdr:rowOff>
    </xdr:from>
    <xdr:to>
      <xdr:col>35</xdr:col>
      <xdr:colOff>485588</xdr:colOff>
      <xdr:row>119</xdr:row>
      <xdr:rowOff>176304</xdr:rowOff>
    </xdr:to>
    <xdr:graphicFrame macro="">
      <xdr:nvGraphicFramePr>
        <xdr:cNvPr id="18" name="Chart 17">
          <a:extLst>
            <a:ext uri="{FF2B5EF4-FFF2-40B4-BE49-F238E27FC236}">
              <a16:creationId xmlns="" xmlns:a16="http://schemas.microsoft.com/office/drawing/2014/main" id="{26E74E6D-CE8D-4C61-B151-0FAB5ABEF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29882</xdr:colOff>
      <xdr:row>124</xdr:row>
      <xdr:rowOff>74707</xdr:rowOff>
    </xdr:from>
    <xdr:to>
      <xdr:col>35</xdr:col>
      <xdr:colOff>388470</xdr:colOff>
      <xdr:row>141</xdr:row>
      <xdr:rowOff>183776</xdr:rowOff>
    </xdr:to>
    <xdr:graphicFrame macro="">
      <xdr:nvGraphicFramePr>
        <xdr:cNvPr id="19" name="Chart 18">
          <a:extLst>
            <a:ext uri="{FF2B5EF4-FFF2-40B4-BE49-F238E27FC236}">
              <a16:creationId xmlns="" xmlns:a16="http://schemas.microsoft.com/office/drawing/2014/main" id="{C89C7CCF-D4E1-4ECB-8698-67C6357B0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44823</xdr:colOff>
      <xdr:row>147</xdr:row>
      <xdr:rowOff>44825</xdr:rowOff>
    </xdr:from>
    <xdr:to>
      <xdr:col>35</xdr:col>
      <xdr:colOff>403411</xdr:colOff>
      <xdr:row>164</xdr:row>
      <xdr:rowOff>153894</xdr:rowOff>
    </xdr:to>
    <xdr:graphicFrame macro="">
      <xdr:nvGraphicFramePr>
        <xdr:cNvPr id="20" name="Chart 19">
          <a:extLst>
            <a:ext uri="{FF2B5EF4-FFF2-40B4-BE49-F238E27FC236}">
              <a16:creationId xmlns="" xmlns:a16="http://schemas.microsoft.com/office/drawing/2014/main" id="{904D7DF8-55BC-4E64-A47A-0D1096632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59765</xdr:colOff>
      <xdr:row>170</xdr:row>
      <xdr:rowOff>89648</xdr:rowOff>
    </xdr:from>
    <xdr:to>
      <xdr:col>35</xdr:col>
      <xdr:colOff>418353</xdr:colOff>
      <xdr:row>188</xdr:row>
      <xdr:rowOff>11952</xdr:rowOff>
    </xdr:to>
    <xdr:graphicFrame macro="">
      <xdr:nvGraphicFramePr>
        <xdr:cNvPr id="21" name="Chart 20">
          <a:extLst>
            <a:ext uri="{FF2B5EF4-FFF2-40B4-BE49-F238E27FC236}">
              <a16:creationId xmlns="" xmlns:a16="http://schemas.microsoft.com/office/drawing/2014/main" id="{F328F244-78E1-453C-AA43-4E5CD77E3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44824</xdr:colOff>
      <xdr:row>193</xdr:row>
      <xdr:rowOff>119530</xdr:rowOff>
    </xdr:from>
    <xdr:to>
      <xdr:col>35</xdr:col>
      <xdr:colOff>403412</xdr:colOff>
      <xdr:row>211</xdr:row>
      <xdr:rowOff>41834</xdr:rowOff>
    </xdr:to>
    <xdr:graphicFrame macro="">
      <xdr:nvGraphicFramePr>
        <xdr:cNvPr id="22" name="Chart 21">
          <a:extLst>
            <a:ext uri="{FF2B5EF4-FFF2-40B4-BE49-F238E27FC236}">
              <a16:creationId xmlns="" xmlns:a16="http://schemas.microsoft.com/office/drawing/2014/main" id="{81A551E3-5282-432B-9033-B7F6FF354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14941</xdr:colOff>
      <xdr:row>216</xdr:row>
      <xdr:rowOff>112059</xdr:rowOff>
    </xdr:from>
    <xdr:to>
      <xdr:col>35</xdr:col>
      <xdr:colOff>373529</xdr:colOff>
      <xdr:row>234</xdr:row>
      <xdr:rowOff>34363</xdr:rowOff>
    </xdr:to>
    <xdr:graphicFrame macro="">
      <xdr:nvGraphicFramePr>
        <xdr:cNvPr id="23" name="Chart 22">
          <a:extLst>
            <a:ext uri="{FF2B5EF4-FFF2-40B4-BE49-F238E27FC236}">
              <a16:creationId xmlns="" xmlns:a16="http://schemas.microsoft.com/office/drawing/2014/main" id="{6A5C2D3C-789E-4811-8489-08647043A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240</xdr:row>
      <xdr:rowOff>0</xdr:rowOff>
    </xdr:from>
    <xdr:to>
      <xdr:col>35</xdr:col>
      <xdr:colOff>358588</xdr:colOff>
      <xdr:row>257</xdr:row>
      <xdr:rowOff>109069</xdr:rowOff>
    </xdr:to>
    <xdr:graphicFrame macro="">
      <xdr:nvGraphicFramePr>
        <xdr:cNvPr id="24" name="Chart 23">
          <a:extLst>
            <a:ext uri="{FF2B5EF4-FFF2-40B4-BE49-F238E27FC236}">
              <a16:creationId xmlns="" xmlns:a16="http://schemas.microsoft.com/office/drawing/2014/main" id="{61CB27B4-BB48-451D-8CCC-EE78C40CC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263</xdr:row>
      <xdr:rowOff>0</xdr:rowOff>
    </xdr:from>
    <xdr:to>
      <xdr:col>35</xdr:col>
      <xdr:colOff>358588</xdr:colOff>
      <xdr:row>280</xdr:row>
      <xdr:rowOff>109069</xdr:rowOff>
    </xdr:to>
    <xdr:graphicFrame macro="">
      <xdr:nvGraphicFramePr>
        <xdr:cNvPr id="25" name="Chart 24">
          <a:extLst>
            <a:ext uri="{FF2B5EF4-FFF2-40B4-BE49-F238E27FC236}">
              <a16:creationId xmlns="" xmlns:a16="http://schemas.microsoft.com/office/drawing/2014/main" id="{62136903-5248-4D2B-A46B-6BC2364D2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32</xdr:row>
      <xdr:rowOff>37353</xdr:rowOff>
    </xdr:from>
    <xdr:to>
      <xdr:col>35</xdr:col>
      <xdr:colOff>358588</xdr:colOff>
      <xdr:row>49</xdr:row>
      <xdr:rowOff>146422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2039D3D-A31E-41DC-9074-D72ACCEF2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67235</xdr:colOff>
      <xdr:row>9</xdr:row>
      <xdr:rowOff>179295</xdr:rowOff>
    </xdr:from>
    <xdr:to>
      <xdr:col>35</xdr:col>
      <xdr:colOff>403412</xdr:colOff>
      <xdr:row>28</xdr:row>
      <xdr:rowOff>101599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34D35CB5-5459-4985-AE3B-DED0F8348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605119</xdr:colOff>
      <xdr:row>55</xdr:row>
      <xdr:rowOff>97117</xdr:rowOff>
    </xdr:from>
    <xdr:to>
      <xdr:col>35</xdr:col>
      <xdr:colOff>351118</xdr:colOff>
      <xdr:row>73</xdr:row>
      <xdr:rowOff>19421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21F915EB-A170-4FC6-8FE6-6CAC39934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37353</xdr:colOff>
      <xdr:row>78</xdr:row>
      <xdr:rowOff>97117</xdr:rowOff>
    </xdr:from>
    <xdr:to>
      <xdr:col>35</xdr:col>
      <xdr:colOff>395941</xdr:colOff>
      <xdr:row>96</xdr:row>
      <xdr:rowOff>19421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1347BF09-2802-415B-8D86-F2ACE70B9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127000</xdr:colOff>
      <xdr:row>101</xdr:row>
      <xdr:rowOff>67235</xdr:rowOff>
    </xdr:from>
    <xdr:to>
      <xdr:col>35</xdr:col>
      <xdr:colOff>485588</xdr:colOff>
      <xdr:row>119</xdr:row>
      <xdr:rowOff>176304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CF1A1B7C-5BAC-4729-86A8-BC8DA0FCC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29882</xdr:colOff>
      <xdr:row>124</xdr:row>
      <xdr:rowOff>74707</xdr:rowOff>
    </xdr:from>
    <xdr:to>
      <xdr:col>35</xdr:col>
      <xdr:colOff>388470</xdr:colOff>
      <xdr:row>141</xdr:row>
      <xdr:rowOff>183776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EF79CDEA-8153-4433-B5F4-04651BE27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44823</xdr:colOff>
      <xdr:row>147</xdr:row>
      <xdr:rowOff>44825</xdr:rowOff>
    </xdr:from>
    <xdr:to>
      <xdr:col>35</xdr:col>
      <xdr:colOff>403411</xdr:colOff>
      <xdr:row>164</xdr:row>
      <xdr:rowOff>153894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4E3F80C9-79E8-4C0A-9E91-32C2C2AB6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59765</xdr:colOff>
      <xdr:row>170</xdr:row>
      <xdr:rowOff>89648</xdr:rowOff>
    </xdr:from>
    <xdr:to>
      <xdr:col>35</xdr:col>
      <xdr:colOff>418353</xdr:colOff>
      <xdr:row>188</xdr:row>
      <xdr:rowOff>11952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121A59EB-3FAD-4E7E-834A-99363A1B8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44824</xdr:colOff>
      <xdr:row>193</xdr:row>
      <xdr:rowOff>119530</xdr:rowOff>
    </xdr:from>
    <xdr:to>
      <xdr:col>35</xdr:col>
      <xdr:colOff>403412</xdr:colOff>
      <xdr:row>211</xdr:row>
      <xdr:rowOff>41834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D7812829-9213-42AF-A57A-28C9623BD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14941</xdr:colOff>
      <xdr:row>216</xdr:row>
      <xdr:rowOff>112059</xdr:rowOff>
    </xdr:from>
    <xdr:to>
      <xdr:col>35</xdr:col>
      <xdr:colOff>373529</xdr:colOff>
      <xdr:row>234</xdr:row>
      <xdr:rowOff>34363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E175FD68-03AE-4E61-8D67-16D8F5078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240</xdr:row>
      <xdr:rowOff>0</xdr:rowOff>
    </xdr:from>
    <xdr:to>
      <xdr:col>35</xdr:col>
      <xdr:colOff>358588</xdr:colOff>
      <xdr:row>257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F2C9F6C2-80B5-4DAE-AE09-B0A0A349C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263</xdr:row>
      <xdr:rowOff>0</xdr:rowOff>
    </xdr:from>
    <xdr:to>
      <xdr:col>35</xdr:col>
      <xdr:colOff>358588</xdr:colOff>
      <xdr:row>280</xdr:row>
      <xdr:rowOff>109069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9E32F713-F2ED-409A-BA6C-52144E6CA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32</xdr:row>
      <xdr:rowOff>37353</xdr:rowOff>
    </xdr:from>
    <xdr:to>
      <xdr:col>35</xdr:col>
      <xdr:colOff>358588</xdr:colOff>
      <xdr:row>49</xdr:row>
      <xdr:rowOff>146422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0E1BA83-8405-41AF-96D1-6C9672EAB0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67235</xdr:colOff>
      <xdr:row>9</xdr:row>
      <xdr:rowOff>179295</xdr:rowOff>
    </xdr:from>
    <xdr:to>
      <xdr:col>35</xdr:col>
      <xdr:colOff>403412</xdr:colOff>
      <xdr:row>28</xdr:row>
      <xdr:rowOff>101599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8A45C83-E29B-4FDA-8D54-E3870A08D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605119</xdr:colOff>
      <xdr:row>55</xdr:row>
      <xdr:rowOff>97117</xdr:rowOff>
    </xdr:from>
    <xdr:to>
      <xdr:col>35</xdr:col>
      <xdr:colOff>351118</xdr:colOff>
      <xdr:row>73</xdr:row>
      <xdr:rowOff>19421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42BDC3C6-427C-4115-A87A-52EC3BD3E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37353</xdr:colOff>
      <xdr:row>78</xdr:row>
      <xdr:rowOff>97117</xdr:rowOff>
    </xdr:from>
    <xdr:to>
      <xdr:col>35</xdr:col>
      <xdr:colOff>395941</xdr:colOff>
      <xdr:row>96</xdr:row>
      <xdr:rowOff>19421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3FF67F6-AE62-47E3-AA8C-610393D95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127000</xdr:colOff>
      <xdr:row>101</xdr:row>
      <xdr:rowOff>67235</xdr:rowOff>
    </xdr:from>
    <xdr:to>
      <xdr:col>35</xdr:col>
      <xdr:colOff>485588</xdr:colOff>
      <xdr:row>119</xdr:row>
      <xdr:rowOff>176304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3293BEEE-227D-483F-9474-DEA2C02CD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29882</xdr:colOff>
      <xdr:row>124</xdr:row>
      <xdr:rowOff>74707</xdr:rowOff>
    </xdr:from>
    <xdr:to>
      <xdr:col>35</xdr:col>
      <xdr:colOff>388470</xdr:colOff>
      <xdr:row>141</xdr:row>
      <xdr:rowOff>183776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980B8AA9-EDA8-4D8B-A552-9BB0E90D1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44823</xdr:colOff>
      <xdr:row>147</xdr:row>
      <xdr:rowOff>44825</xdr:rowOff>
    </xdr:from>
    <xdr:to>
      <xdr:col>35</xdr:col>
      <xdr:colOff>403411</xdr:colOff>
      <xdr:row>164</xdr:row>
      <xdr:rowOff>153894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FB08A9AD-F68D-4DDB-B789-E407E48A8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59765</xdr:colOff>
      <xdr:row>170</xdr:row>
      <xdr:rowOff>89648</xdr:rowOff>
    </xdr:from>
    <xdr:to>
      <xdr:col>35</xdr:col>
      <xdr:colOff>418353</xdr:colOff>
      <xdr:row>188</xdr:row>
      <xdr:rowOff>11952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BFC9A96C-4DDA-474A-BCE6-0D1B488A5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44824</xdr:colOff>
      <xdr:row>193</xdr:row>
      <xdr:rowOff>119530</xdr:rowOff>
    </xdr:from>
    <xdr:to>
      <xdr:col>35</xdr:col>
      <xdr:colOff>403412</xdr:colOff>
      <xdr:row>211</xdr:row>
      <xdr:rowOff>41834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C7B3D0CD-8EB5-4143-A074-A4AE69AE0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14941</xdr:colOff>
      <xdr:row>216</xdr:row>
      <xdr:rowOff>112059</xdr:rowOff>
    </xdr:from>
    <xdr:to>
      <xdr:col>35</xdr:col>
      <xdr:colOff>373529</xdr:colOff>
      <xdr:row>234</xdr:row>
      <xdr:rowOff>34363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8A5D7B5E-AFE9-4A1C-B9FB-A21B47473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240</xdr:row>
      <xdr:rowOff>0</xdr:rowOff>
    </xdr:from>
    <xdr:to>
      <xdr:col>35</xdr:col>
      <xdr:colOff>358588</xdr:colOff>
      <xdr:row>257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573044EE-A578-45FE-B1F6-59C23F95C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263</xdr:row>
      <xdr:rowOff>0</xdr:rowOff>
    </xdr:from>
    <xdr:to>
      <xdr:col>35</xdr:col>
      <xdr:colOff>358588</xdr:colOff>
      <xdr:row>280</xdr:row>
      <xdr:rowOff>109069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55F23BB4-628D-4264-99D8-EEAF452D8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32</xdr:row>
      <xdr:rowOff>37353</xdr:rowOff>
    </xdr:from>
    <xdr:to>
      <xdr:col>35</xdr:col>
      <xdr:colOff>358588</xdr:colOff>
      <xdr:row>49</xdr:row>
      <xdr:rowOff>146422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F18C0C7-12AD-4CD8-9669-AB05F2824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67235</xdr:colOff>
      <xdr:row>9</xdr:row>
      <xdr:rowOff>179295</xdr:rowOff>
    </xdr:from>
    <xdr:to>
      <xdr:col>35</xdr:col>
      <xdr:colOff>403412</xdr:colOff>
      <xdr:row>28</xdr:row>
      <xdr:rowOff>101599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7120B9C2-2B1D-4B13-929D-4DE979C13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23036</xdr:colOff>
      <xdr:row>55</xdr:row>
      <xdr:rowOff>118283</xdr:rowOff>
    </xdr:from>
    <xdr:to>
      <xdr:col>35</xdr:col>
      <xdr:colOff>382868</xdr:colOff>
      <xdr:row>73</xdr:row>
      <xdr:rowOff>40587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E322BF1-854D-477D-9A19-80A9E9A70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37353</xdr:colOff>
      <xdr:row>78</xdr:row>
      <xdr:rowOff>97117</xdr:rowOff>
    </xdr:from>
    <xdr:to>
      <xdr:col>35</xdr:col>
      <xdr:colOff>395941</xdr:colOff>
      <xdr:row>96</xdr:row>
      <xdr:rowOff>19421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FE6E665C-C0F4-4DC4-AD36-E5DD0A6D3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127000</xdr:colOff>
      <xdr:row>101</xdr:row>
      <xdr:rowOff>67235</xdr:rowOff>
    </xdr:from>
    <xdr:to>
      <xdr:col>35</xdr:col>
      <xdr:colOff>485588</xdr:colOff>
      <xdr:row>119</xdr:row>
      <xdr:rowOff>176304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3B4014B3-8422-48D0-9085-7148EC055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29882</xdr:colOff>
      <xdr:row>124</xdr:row>
      <xdr:rowOff>74707</xdr:rowOff>
    </xdr:from>
    <xdr:to>
      <xdr:col>35</xdr:col>
      <xdr:colOff>388470</xdr:colOff>
      <xdr:row>141</xdr:row>
      <xdr:rowOff>183776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8E02A0CF-0509-4F34-AEEB-F6E68B507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44823</xdr:colOff>
      <xdr:row>147</xdr:row>
      <xdr:rowOff>44825</xdr:rowOff>
    </xdr:from>
    <xdr:to>
      <xdr:col>35</xdr:col>
      <xdr:colOff>403411</xdr:colOff>
      <xdr:row>164</xdr:row>
      <xdr:rowOff>153894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04D6969E-11D8-4E65-AC64-6201BBB94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59765</xdr:colOff>
      <xdr:row>170</xdr:row>
      <xdr:rowOff>89648</xdr:rowOff>
    </xdr:from>
    <xdr:to>
      <xdr:col>35</xdr:col>
      <xdr:colOff>418353</xdr:colOff>
      <xdr:row>188</xdr:row>
      <xdr:rowOff>11952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039E7256-54A4-4908-B0E9-8F397B9A0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44824</xdr:colOff>
      <xdr:row>193</xdr:row>
      <xdr:rowOff>119530</xdr:rowOff>
    </xdr:from>
    <xdr:to>
      <xdr:col>35</xdr:col>
      <xdr:colOff>403412</xdr:colOff>
      <xdr:row>211</xdr:row>
      <xdr:rowOff>41834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34747965-184B-4431-89A3-E093EE21B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14941</xdr:colOff>
      <xdr:row>216</xdr:row>
      <xdr:rowOff>112059</xdr:rowOff>
    </xdr:from>
    <xdr:to>
      <xdr:col>35</xdr:col>
      <xdr:colOff>373529</xdr:colOff>
      <xdr:row>234</xdr:row>
      <xdr:rowOff>34363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C7071761-20C8-4EFE-81B5-755017867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240</xdr:row>
      <xdr:rowOff>0</xdr:rowOff>
    </xdr:from>
    <xdr:to>
      <xdr:col>35</xdr:col>
      <xdr:colOff>358588</xdr:colOff>
      <xdr:row>257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BAA9DCC7-648C-4DEF-852B-1E2E91564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42334</xdr:colOff>
      <xdr:row>263</xdr:row>
      <xdr:rowOff>31750</xdr:rowOff>
    </xdr:from>
    <xdr:to>
      <xdr:col>35</xdr:col>
      <xdr:colOff>400922</xdr:colOff>
      <xdr:row>280</xdr:row>
      <xdr:rowOff>140819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CAFF8B2C-E786-4538-979A-4DF8C2A3E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32</xdr:row>
      <xdr:rowOff>37353</xdr:rowOff>
    </xdr:from>
    <xdr:to>
      <xdr:col>35</xdr:col>
      <xdr:colOff>358588</xdr:colOff>
      <xdr:row>49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3CD8713A-2B81-4F31-957C-E00763623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67235</xdr:colOff>
      <xdr:row>9</xdr:row>
      <xdr:rowOff>179295</xdr:rowOff>
    </xdr:from>
    <xdr:to>
      <xdr:col>35</xdr:col>
      <xdr:colOff>403412</xdr:colOff>
      <xdr:row>28</xdr:row>
      <xdr:rowOff>101599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2BD1AF3F-7C59-4B67-A716-03BCC85C0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605119</xdr:colOff>
      <xdr:row>55</xdr:row>
      <xdr:rowOff>97117</xdr:rowOff>
    </xdr:from>
    <xdr:to>
      <xdr:col>35</xdr:col>
      <xdr:colOff>351118</xdr:colOff>
      <xdr:row>73</xdr:row>
      <xdr:rowOff>19421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4CC4209A-4621-4773-AD4D-D0CDBBABB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37353</xdr:colOff>
      <xdr:row>78</xdr:row>
      <xdr:rowOff>97117</xdr:rowOff>
    </xdr:from>
    <xdr:to>
      <xdr:col>35</xdr:col>
      <xdr:colOff>395941</xdr:colOff>
      <xdr:row>96</xdr:row>
      <xdr:rowOff>19421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AFC54962-255E-42D4-9D1E-9776FE196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127000</xdr:colOff>
      <xdr:row>101</xdr:row>
      <xdr:rowOff>67235</xdr:rowOff>
    </xdr:from>
    <xdr:to>
      <xdr:col>35</xdr:col>
      <xdr:colOff>485588</xdr:colOff>
      <xdr:row>119</xdr:row>
      <xdr:rowOff>176304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7CD12849-5E2A-4D06-BF15-E425E292D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29882</xdr:colOff>
      <xdr:row>124</xdr:row>
      <xdr:rowOff>74707</xdr:rowOff>
    </xdr:from>
    <xdr:to>
      <xdr:col>35</xdr:col>
      <xdr:colOff>388470</xdr:colOff>
      <xdr:row>141</xdr:row>
      <xdr:rowOff>183776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8B71FF78-642E-4C93-B09B-271D507D1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44823</xdr:colOff>
      <xdr:row>147</xdr:row>
      <xdr:rowOff>44825</xdr:rowOff>
    </xdr:from>
    <xdr:to>
      <xdr:col>35</xdr:col>
      <xdr:colOff>403411</xdr:colOff>
      <xdr:row>164</xdr:row>
      <xdr:rowOff>153894</xdr:rowOff>
    </xdr:to>
    <xdr:graphicFrame macro="">
      <xdr:nvGraphicFramePr>
        <xdr:cNvPr id="8" name="Chart 7">
          <a:extLst>
            <a:ext uri="{FF2B5EF4-FFF2-40B4-BE49-F238E27FC236}">
              <a16:creationId xmlns="" xmlns:a16="http://schemas.microsoft.com/office/drawing/2014/main" id="{34D61A6A-C3E3-4543-9D79-86702F83E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59765</xdr:colOff>
      <xdr:row>170</xdr:row>
      <xdr:rowOff>89648</xdr:rowOff>
    </xdr:from>
    <xdr:to>
      <xdr:col>35</xdr:col>
      <xdr:colOff>418353</xdr:colOff>
      <xdr:row>188</xdr:row>
      <xdr:rowOff>11952</xdr:rowOff>
    </xdr:to>
    <xdr:graphicFrame macro="">
      <xdr:nvGraphicFramePr>
        <xdr:cNvPr id="9" name="Chart 8">
          <a:extLst>
            <a:ext uri="{FF2B5EF4-FFF2-40B4-BE49-F238E27FC236}">
              <a16:creationId xmlns="" xmlns:a16="http://schemas.microsoft.com/office/drawing/2014/main" id="{2C0E4166-74A1-4A9D-8327-5EC5E25AA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44824</xdr:colOff>
      <xdr:row>193</xdr:row>
      <xdr:rowOff>119530</xdr:rowOff>
    </xdr:from>
    <xdr:to>
      <xdr:col>35</xdr:col>
      <xdr:colOff>403412</xdr:colOff>
      <xdr:row>211</xdr:row>
      <xdr:rowOff>41834</xdr:rowOff>
    </xdr:to>
    <xdr:graphicFrame macro="">
      <xdr:nvGraphicFramePr>
        <xdr:cNvPr id="10" name="Chart 9">
          <a:extLst>
            <a:ext uri="{FF2B5EF4-FFF2-40B4-BE49-F238E27FC236}">
              <a16:creationId xmlns="" xmlns:a16="http://schemas.microsoft.com/office/drawing/2014/main" id="{ECF5D77F-0214-40CD-8458-F2D8023F4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14941</xdr:colOff>
      <xdr:row>216</xdr:row>
      <xdr:rowOff>112059</xdr:rowOff>
    </xdr:from>
    <xdr:to>
      <xdr:col>35</xdr:col>
      <xdr:colOff>373529</xdr:colOff>
      <xdr:row>234</xdr:row>
      <xdr:rowOff>34363</xdr:rowOff>
    </xdr:to>
    <xdr:graphicFrame macro="">
      <xdr:nvGraphicFramePr>
        <xdr:cNvPr id="11" name="Chart 10">
          <a:extLst>
            <a:ext uri="{FF2B5EF4-FFF2-40B4-BE49-F238E27FC236}">
              <a16:creationId xmlns="" xmlns:a16="http://schemas.microsoft.com/office/drawing/2014/main" id="{55ED9404-828E-485A-A4EF-0736816C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23</xdr:col>
      <xdr:colOff>0</xdr:colOff>
      <xdr:row>240</xdr:row>
      <xdr:rowOff>0</xdr:rowOff>
    </xdr:from>
    <xdr:to>
      <xdr:col>35</xdr:col>
      <xdr:colOff>358588</xdr:colOff>
      <xdr:row>257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F39634A5-FCBE-4F63-9456-DC49EF07E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263</xdr:row>
      <xdr:rowOff>0</xdr:rowOff>
    </xdr:from>
    <xdr:to>
      <xdr:col>35</xdr:col>
      <xdr:colOff>358588</xdr:colOff>
      <xdr:row>280</xdr:row>
      <xdr:rowOff>109069</xdr:rowOff>
    </xdr:to>
    <xdr:graphicFrame macro="">
      <xdr:nvGraphicFramePr>
        <xdr:cNvPr id="13" name="Chart 12">
          <a:extLst>
            <a:ext uri="{FF2B5EF4-FFF2-40B4-BE49-F238E27FC236}">
              <a16:creationId xmlns="" xmlns:a16="http://schemas.microsoft.com/office/drawing/2014/main" id="{C380CB85-83B1-4306-A1CF-ABC996537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633132</xdr:colOff>
      <xdr:row>96</xdr:row>
      <xdr:rowOff>61419</xdr:rowOff>
    </xdr:from>
    <xdr:to>
      <xdr:col>11</xdr:col>
      <xdr:colOff>371928</xdr:colOff>
      <xdr:row>115</xdr:row>
      <xdr:rowOff>58697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389E1926-F4CB-4394-8021-E3BD16702F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1068</xdr:colOff>
      <xdr:row>96</xdr:row>
      <xdr:rowOff>22412</xdr:rowOff>
    </xdr:from>
    <xdr:to>
      <xdr:col>24</xdr:col>
      <xdr:colOff>105391</xdr:colOff>
      <xdr:row>114</xdr:row>
      <xdr:rowOff>163767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250ADDBB-04D7-442C-9B70-CCE82D6E5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70C0"/>
    <pageSetUpPr fitToPage="1"/>
  </sheetPr>
  <dimension ref="A1:X53"/>
  <sheetViews>
    <sheetView showGridLines="0" tabSelected="1" showRuler="0" view="pageBreakPreview" topLeftCell="A7" zoomScale="75" zoomScaleNormal="100" zoomScaleSheetLayoutView="75" workbookViewId="0">
      <selection activeCell="F50" sqref="F50"/>
    </sheetView>
  </sheetViews>
  <sheetFormatPr defaultColWidth="9.140625" defaultRowHeight="14.25"/>
  <cols>
    <col min="1" max="1" width="9.140625" style="3"/>
    <col min="2" max="2" width="35.140625" style="3" customWidth="1"/>
    <col min="3" max="3" width="12.85546875" style="3" customWidth="1"/>
    <col min="4" max="16384" width="9.140625" style="3"/>
  </cols>
  <sheetData>
    <row r="1" spans="1:2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26.25">
      <c r="A4" s="2"/>
      <c r="B4" s="2"/>
      <c r="C4" s="2"/>
      <c r="D4" s="2"/>
      <c r="E4" s="2"/>
      <c r="F4" s="2"/>
      <c r="G4" s="4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5"/>
      <c r="U4" s="2"/>
      <c r="V4" s="5"/>
      <c r="W4" s="2"/>
      <c r="X4" s="2"/>
    </row>
    <row r="5" spans="1:2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23.25">
      <c r="A7" s="2"/>
      <c r="B7" s="2"/>
      <c r="C7" s="2"/>
      <c r="D7" s="2"/>
      <c r="E7" s="4"/>
      <c r="F7" s="4"/>
      <c r="G7" s="4"/>
      <c r="H7" s="4"/>
      <c r="I7" s="4"/>
      <c r="J7" s="4"/>
      <c r="K7" s="4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21" customHeight="1">
      <c r="A8" s="225"/>
      <c r="B8" s="225"/>
      <c r="C8" s="225"/>
      <c r="D8" s="225"/>
      <c r="E8" s="225"/>
      <c r="F8" s="225"/>
      <c r="G8" s="225"/>
      <c r="H8" s="225"/>
      <c r="I8" s="225"/>
      <c r="J8" s="225"/>
      <c r="L8" s="6"/>
      <c r="M8" s="7"/>
      <c r="R8" s="6"/>
      <c r="S8" s="7"/>
    </row>
    <row r="9" spans="1:24" ht="20.25">
      <c r="L9" s="6"/>
      <c r="M9" s="7"/>
      <c r="R9" s="6"/>
      <c r="S9" s="7"/>
    </row>
    <row r="11" spans="1:24" ht="23.25">
      <c r="N11" s="8"/>
      <c r="O11" s="8"/>
      <c r="P11" s="8"/>
      <c r="Q11" s="8"/>
      <c r="R11" s="8"/>
      <c r="S11" s="8"/>
      <c r="T11" s="8"/>
      <c r="U11" s="8"/>
    </row>
    <row r="12" spans="1:24" ht="52.5">
      <c r="A12" s="8"/>
      <c r="B12" s="9" t="s">
        <v>12</v>
      </c>
    </row>
    <row r="13" spans="1:24" ht="35.25">
      <c r="B13" s="10" t="s">
        <v>162</v>
      </c>
    </row>
    <row r="14" spans="1:24" ht="35.25">
      <c r="B14" s="11" t="s">
        <v>186</v>
      </c>
      <c r="C14" s="8"/>
      <c r="D14" s="8"/>
    </row>
    <row r="15" spans="1:24">
      <c r="B15" s="12"/>
    </row>
    <row r="16" spans="1:24" ht="23.25">
      <c r="B16" s="13">
        <f>C51</f>
        <v>42888</v>
      </c>
    </row>
    <row r="18" spans="1:2" ht="23.25">
      <c r="A18" s="8"/>
      <c r="B18" s="8"/>
    </row>
    <row r="46" spans="2:4" ht="15" thickBot="1"/>
    <row r="47" spans="2:4">
      <c r="B47" s="14"/>
      <c r="C47" s="14"/>
      <c r="D47" s="14"/>
    </row>
    <row r="48" spans="2:4">
      <c r="B48" s="15" t="s">
        <v>7</v>
      </c>
    </row>
    <row r="49" spans="2:24" ht="15" customHeight="1">
      <c r="B49" s="16" t="s">
        <v>8</v>
      </c>
      <c r="C49" s="226" t="s">
        <v>122</v>
      </c>
      <c r="D49" s="226"/>
    </row>
    <row r="50" spans="2:24" ht="15" customHeight="1">
      <c r="B50" s="16" t="s">
        <v>9</v>
      </c>
      <c r="C50" s="227"/>
      <c r="D50" s="227"/>
    </row>
    <row r="51" spans="2:24" ht="15" customHeight="1">
      <c r="B51" s="16" t="s">
        <v>10</v>
      </c>
      <c r="C51" s="227">
        <v>42888</v>
      </c>
      <c r="D51" s="227"/>
    </row>
    <row r="52" spans="2:24" ht="15" customHeight="1">
      <c r="B52" s="16" t="s">
        <v>11</v>
      </c>
      <c r="C52" s="226" t="s">
        <v>186</v>
      </c>
      <c r="D52" s="226"/>
    </row>
    <row r="53" spans="2:24"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</row>
  </sheetData>
  <mergeCells count="5">
    <mergeCell ref="A8:J8"/>
    <mergeCell ref="C49:D49"/>
    <mergeCell ref="C50:D50"/>
    <mergeCell ref="C51:D51"/>
    <mergeCell ref="C52:D52"/>
  </mergeCells>
  <pageMargins left="0.70866141732283461" right="0.70866141732283461" top="0.55118110236220474" bottom="0.74803149606299213" header="0.31496062992125984" footer="0.31496062992125984"/>
  <pageSetup paperSize="8" scale="74" orientation="landscape" r:id="rId1"/>
  <headerFooter differentFirst="1">
    <oddHeader xml:space="preserve">&amp;C&amp;"Arial,Regular"&amp;14&amp;K7030A0
&amp;R&amp;"Arial,Regular"&amp;14&amp;K7030A0
</oddHeader>
    <oddFooter>&amp;L&amp;"-,Bold"&amp;K7030A0POWERCO LIMITED&amp;C&amp;K7030A0&amp;D&amp;R&amp;"-,Bold"&amp;K7030A0Page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70AD49"/>
  </sheetPr>
  <dimension ref="A1:BF346"/>
  <sheetViews>
    <sheetView zoomScale="60" zoomScaleNormal="60" workbookViewId="0">
      <pane xSplit="1" ySplit="6" topLeftCell="B148" activePane="bottomRight" state="frozen"/>
      <selection pane="topRight" activeCell="B1" sqref="B1"/>
      <selection pane="bottomLeft" activeCell="A7" sqref="A7"/>
      <selection pane="bottomRight" activeCell="B2" sqref="B2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1" width="9.7109375" customWidth="1"/>
    <col min="12" max="12" width="13.7109375" customWidth="1"/>
    <col min="15" max="17" width="14.42578125" customWidth="1"/>
  </cols>
  <sheetData>
    <row r="1" spans="1:58">
      <c r="A1" s="1"/>
      <c r="AL1" s="44"/>
    </row>
    <row r="2" spans="1:58">
      <c r="A2" s="1"/>
      <c r="C2" s="1"/>
      <c r="F2" s="1"/>
      <c r="I2" s="1"/>
      <c r="L2" s="1"/>
      <c r="O2" s="1"/>
      <c r="P2" s="1"/>
      <c r="Q2" s="1"/>
    </row>
    <row r="3" spans="1:58" s="3" customFormat="1" ht="27.75" customHeight="1">
      <c r="A3" s="37" t="s">
        <v>33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</row>
    <row r="4" spans="1:58" s="3" customFormat="1" ht="27.75" customHeight="1">
      <c r="A4" s="51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 s="95" t="s">
        <v>153</v>
      </c>
      <c r="R4" s="104">
        <v>0.5</v>
      </c>
      <c r="S4" s="104">
        <v>0.4</v>
      </c>
      <c r="T4" s="104">
        <v>0.2</v>
      </c>
      <c r="U4" s="104">
        <v>0</v>
      </c>
      <c r="V4" s="104">
        <v>0</v>
      </c>
    </row>
    <row r="5" spans="1:58" s="3" customFormat="1" ht="15.95" customHeight="1">
      <c r="B5" s="58" t="s">
        <v>4</v>
      </c>
      <c r="C5" s="59"/>
      <c r="D5" s="59"/>
      <c r="E5" s="59"/>
      <c r="F5" s="59"/>
      <c r="G5" s="59"/>
      <c r="H5" s="59"/>
      <c r="I5" s="59"/>
      <c r="J5" s="59"/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L5" s="128" t="s">
        <v>48</v>
      </c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</row>
    <row r="6" spans="1:58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>
        <v>2018</v>
      </c>
      <c r="M6" s="58">
        <v>2019</v>
      </c>
      <c r="N6" s="58">
        <v>2020</v>
      </c>
      <c r="O6" s="58">
        <v>2021</v>
      </c>
      <c r="P6" s="58">
        <v>2022</v>
      </c>
      <c r="Q6" s="58">
        <v>2023</v>
      </c>
      <c r="R6" s="58">
        <v>2024</v>
      </c>
      <c r="S6" s="58">
        <v>2025</v>
      </c>
      <c r="T6" s="58">
        <v>2026</v>
      </c>
      <c r="U6" s="58">
        <v>2027</v>
      </c>
      <c r="V6" s="58">
        <v>2028</v>
      </c>
      <c r="AL6" s="69">
        <v>2008</v>
      </c>
      <c r="AM6" s="69">
        <v>2009</v>
      </c>
      <c r="AN6" s="69">
        <v>2010</v>
      </c>
      <c r="AO6" s="69">
        <v>2011</v>
      </c>
      <c r="AP6" s="69">
        <v>2012</v>
      </c>
      <c r="AQ6" s="69">
        <v>2013</v>
      </c>
      <c r="AR6" s="69">
        <v>2014</v>
      </c>
      <c r="AS6" s="69">
        <v>2015</v>
      </c>
      <c r="AT6" s="69">
        <v>2016</v>
      </c>
      <c r="AU6" s="69">
        <v>2017</v>
      </c>
      <c r="AV6" s="69">
        <v>2018</v>
      </c>
      <c r="AW6" s="69">
        <v>2019</v>
      </c>
      <c r="AX6" s="69">
        <v>2020</v>
      </c>
      <c r="AY6" s="69">
        <v>2021</v>
      </c>
      <c r="AZ6" s="69">
        <v>2022</v>
      </c>
      <c r="BA6" s="69">
        <v>2023</v>
      </c>
      <c r="BB6" s="69">
        <v>2024</v>
      </c>
      <c r="BC6" s="69">
        <v>2025</v>
      </c>
      <c r="BD6" s="69">
        <v>2026</v>
      </c>
      <c r="BE6" s="69">
        <v>2027</v>
      </c>
      <c r="BF6" s="69">
        <v>2028</v>
      </c>
    </row>
    <row r="7" spans="1:58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58" s="3" customFormat="1" ht="18">
      <c r="A8" s="1"/>
      <c r="B8" s="55"/>
      <c r="C8" s="55"/>
      <c r="D8" s="55"/>
      <c r="E8" s="55"/>
      <c r="F8" s="55"/>
      <c r="G8" s="55"/>
      <c r="H8" s="55"/>
      <c r="I8" s="39"/>
      <c r="J8" s="1"/>
      <c r="N8"/>
      <c r="O8"/>
      <c r="P8"/>
      <c r="Q8"/>
      <c r="R8"/>
      <c r="S8"/>
      <c r="T8"/>
      <c r="U8"/>
      <c r="V8"/>
    </row>
    <row r="9" spans="1:58" s="3" customFormat="1" ht="15.95" customHeight="1">
      <c r="B9" s="129" t="s">
        <v>5</v>
      </c>
      <c r="C9" s="59"/>
      <c r="D9" s="59"/>
      <c r="E9" s="59"/>
      <c r="F9" s="59"/>
      <c r="G9" s="59"/>
      <c r="H9" s="59"/>
      <c r="I9" s="59"/>
      <c r="J9" s="59"/>
      <c r="K9" s="59"/>
      <c r="L9" s="69" t="s">
        <v>32</v>
      </c>
      <c r="M9" s="59" t="str">
        <f>'Model parameters'!G12</f>
        <v>Weighted average 2009 to 2017 with moderated trend</v>
      </c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69" t="s">
        <v>48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</row>
    <row r="10" spans="1:58" s="60" customFormat="1">
      <c r="A10" s="60" t="s">
        <v>6</v>
      </c>
      <c r="B10" s="61">
        <f t="shared" ref="B10:K10" si="0">AVERAGEIF(B14:B26,"&lt;&gt;0")</f>
        <v>145.73044834623511</v>
      </c>
      <c r="C10" s="61">
        <f t="shared" si="0"/>
        <v>119.01851163857788</v>
      </c>
      <c r="D10" s="61">
        <f t="shared" si="0"/>
        <v>164.98573103069216</v>
      </c>
      <c r="E10" s="61">
        <f t="shared" si="0"/>
        <v>300.04812251038766</v>
      </c>
      <c r="F10" s="61">
        <f t="shared" si="0"/>
        <v>148.90901578235764</v>
      </c>
      <c r="G10" s="61">
        <f t="shared" si="0"/>
        <v>171.77251800603597</v>
      </c>
      <c r="H10" s="61">
        <f t="shared" si="0"/>
        <v>300.99241578240162</v>
      </c>
      <c r="I10" s="61">
        <f t="shared" si="0"/>
        <v>252.36489824998716</v>
      </c>
      <c r="J10" s="61">
        <f t="shared" si="0"/>
        <v>135.07200738384793</v>
      </c>
      <c r="K10" s="61">
        <f t="shared" si="0"/>
        <v>359.93175728537346</v>
      </c>
    </row>
    <row r="11" spans="1:58">
      <c r="K11" s="68"/>
      <c r="L11" s="68">
        <f t="shared" ref="L11:V11" si="1">AVERAGEIF(L14:L26,"&lt;&gt;0")</f>
        <v>213.0066095024537</v>
      </c>
      <c r="M11" s="68">
        <f t="shared" si="1"/>
        <v>215.33132611786687</v>
      </c>
      <c r="N11" s="68">
        <f t="shared" si="1"/>
        <v>217.65604273328003</v>
      </c>
      <c r="O11" s="68">
        <f t="shared" si="1"/>
        <v>219.9807593486932</v>
      </c>
      <c r="P11" s="68">
        <f t="shared" si="1"/>
        <v>222.30547596410636</v>
      </c>
      <c r="Q11" s="68">
        <f t="shared" si="1"/>
        <v>224.63019257951959</v>
      </c>
      <c r="R11" s="68">
        <f t="shared" si="1"/>
        <v>225.79255088722616</v>
      </c>
      <c r="S11" s="68">
        <f t="shared" si="1"/>
        <v>227.65232417955667</v>
      </c>
      <c r="T11" s="68">
        <f t="shared" si="1"/>
        <v>229.04715414880457</v>
      </c>
      <c r="U11" s="68">
        <f t="shared" si="1"/>
        <v>229.04715414880457</v>
      </c>
      <c r="V11" s="68">
        <f t="shared" si="1"/>
        <v>229.04715414880457</v>
      </c>
      <c r="AL11" s="72"/>
      <c r="AM11" s="42"/>
      <c r="AN11" s="42"/>
      <c r="AO11" s="42"/>
      <c r="AP11" s="42"/>
      <c r="AQ11" s="42"/>
      <c r="AR11" s="42"/>
      <c r="AS11" s="42"/>
      <c r="AT11" s="42"/>
      <c r="AU11" s="68"/>
      <c r="AV11" s="68">
        <f t="shared" ref="AV11:BF11" si="2">AVERAGE(AV14:AV26)</f>
        <v>227.33504953614317</v>
      </c>
      <c r="AW11" s="68">
        <f t="shared" si="2"/>
        <v>238.95863261320909</v>
      </c>
      <c r="AX11" s="68">
        <f t="shared" si="2"/>
        <v>250.58221569027495</v>
      </c>
      <c r="AY11" s="68">
        <f t="shared" si="2"/>
        <v>262.20579876734081</v>
      </c>
      <c r="AZ11" s="68">
        <f t="shared" si="2"/>
        <v>273.82938184440673</v>
      </c>
      <c r="BA11" s="68">
        <f t="shared" si="2"/>
        <v>285.45296492147259</v>
      </c>
      <c r="BB11" s="68">
        <f t="shared" si="2"/>
        <v>297.0765479985385</v>
      </c>
      <c r="BC11" s="68">
        <f t="shared" si="2"/>
        <v>308.70013107560442</v>
      </c>
      <c r="BD11" s="68">
        <f t="shared" si="2"/>
        <v>320.32371415267028</v>
      </c>
      <c r="BE11" s="68">
        <f t="shared" si="2"/>
        <v>331.94729722973619</v>
      </c>
      <c r="BF11" s="68">
        <f t="shared" si="2"/>
        <v>343.57088030680211</v>
      </c>
    </row>
    <row r="12" spans="1:58"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AL12" s="72"/>
      <c r="AM12" s="42"/>
      <c r="AN12" s="42"/>
      <c r="AO12" s="42"/>
      <c r="AP12" s="42"/>
      <c r="AQ12" s="42"/>
      <c r="AR12" s="42"/>
      <c r="AS12" s="42"/>
      <c r="AT12" s="42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58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>
        <v>2018</v>
      </c>
      <c r="M13" s="1">
        <v>2019</v>
      </c>
      <c r="N13" s="1">
        <v>2020</v>
      </c>
      <c r="O13" s="1">
        <v>2021</v>
      </c>
      <c r="P13" s="1">
        <v>2022</v>
      </c>
      <c r="Q13" s="1">
        <v>2023</v>
      </c>
      <c r="R13" s="1">
        <v>2024</v>
      </c>
      <c r="S13" s="1">
        <v>2025</v>
      </c>
      <c r="T13" s="1">
        <v>2026</v>
      </c>
      <c r="U13" s="1">
        <v>2027</v>
      </c>
      <c r="V13" s="1">
        <v>2028</v>
      </c>
      <c r="AL13" s="1">
        <v>2008</v>
      </c>
      <c r="AM13" s="1">
        <v>2009</v>
      </c>
      <c r="AN13" s="1">
        <v>2010</v>
      </c>
      <c r="AO13" s="1">
        <v>2011</v>
      </c>
      <c r="AP13" s="1">
        <v>2012</v>
      </c>
      <c r="AQ13" s="1">
        <v>2013</v>
      </c>
      <c r="AR13" s="1">
        <v>2014</v>
      </c>
      <c r="AS13" s="1">
        <v>2015</v>
      </c>
      <c r="AT13" s="1">
        <v>2016</v>
      </c>
      <c r="AU13" s="1">
        <v>2017</v>
      </c>
      <c r="AV13" s="1">
        <v>2018</v>
      </c>
      <c r="AW13" s="1">
        <v>2019</v>
      </c>
      <c r="AX13" s="1">
        <v>2020</v>
      </c>
      <c r="AY13" s="1">
        <v>2021</v>
      </c>
      <c r="AZ13" s="1">
        <v>2022</v>
      </c>
      <c r="BA13" s="1">
        <v>2023</v>
      </c>
      <c r="BB13" s="1">
        <v>2024</v>
      </c>
      <c r="BC13" s="1">
        <v>2025</v>
      </c>
      <c r="BD13" s="1">
        <v>2026</v>
      </c>
      <c r="BE13" s="1">
        <v>2027</v>
      </c>
      <c r="BF13" s="1">
        <v>2028</v>
      </c>
    </row>
    <row r="14" spans="1:58">
      <c r="A14" s="53" t="s">
        <v>50</v>
      </c>
      <c r="B14" s="57">
        <f>'Historical Fault Information'!N14</f>
        <v>0</v>
      </c>
      <c r="C14" s="57">
        <f>'Historical Fault Information'!O14</f>
        <v>163.86468646864651</v>
      </c>
      <c r="D14" s="57">
        <f>'Historical Fault Information'!P14</f>
        <v>221.35973597359771</v>
      </c>
      <c r="E14" s="57">
        <f>'Historical Fault Information'!Q14</f>
        <v>148.91776036257207</v>
      </c>
      <c r="F14" s="57">
        <f>'Historical Fault Information'!R14</f>
        <v>57.920765027322673</v>
      </c>
      <c r="G14" s="57">
        <f>'Historical Fault Information'!S14</f>
        <v>397.00000000000045</v>
      </c>
      <c r="H14" s="57">
        <f>'Historical Fault Information'!T14</f>
        <v>97.328248867153832</v>
      </c>
      <c r="I14" s="57">
        <f>'Historical Fault Information'!U14</f>
        <v>127.86340852130346</v>
      </c>
      <c r="J14" s="57">
        <f>'Historical Fault Information'!V14</f>
        <v>356.91814544189202</v>
      </c>
      <c r="K14" s="57">
        <f>'Historical Fault Information'!W14</f>
        <v>0</v>
      </c>
      <c r="L14" s="42">
        <f>'Model parameters'!$G14</f>
        <v>177.93479815643175</v>
      </c>
      <c r="M14" s="99">
        <f>'Model parameters'!$G14+'Model parameters'!$H14*('Modelled Duration'!AW14-'Modelled Duration'!$AV14)</f>
        <v>179.22959000617439</v>
      </c>
      <c r="N14" s="99">
        <f>'Model parameters'!$G14+'Model parameters'!$H14*('Modelled Duration'!AX14-'Modelled Duration'!$AV14)</f>
        <v>180.52438185591703</v>
      </c>
      <c r="O14" s="99">
        <f>'Model parameters'!$G14+'Model parameters'!$H14*('Modelled Duration'!AY14-'Modelled Duration'!$AV14)</f>
        <v>181.81917370565964</v>
      </c>
      <c r="P14" s="99">
        <f>'Model parameters'!$G14+'Model parameters'!$H14*('Modelled Duration'!AZ14-'Modelled Duration'!$AV14)</f>
        <v>183.11396555540227</v>
      </c>
      <c r="Q14" s="99">
        <f>'Model parameters'!$G14+'Model parameters'!$H14*('Modelled Duration'!BA14-'Modelled Duration'!$AV14)</f>
        <v>184.40875740514491</v>
      </c>
      <c r="R14" s="201">
        <f>Q14+'Model parameters'!$H14*('Modelled Duration'!BB14-'Modelled Duration'!$BA14)*R$4</f>
        <v>185.05615333001623</v>
      </c>
      <c r="S14" s="97">
        <f>R14+'Model parameters'!$H14*('Modelled Duration'!BC14-'Modelled Duration'!$BA14)*S$4</f>
        <v>186.09198680981032</v>
      </c>
      <c r="T14" s="97">
        <f>S14+'Model parameters'!$H14*('Modelled Duration'!BD14-'Modelled Duration'!$BA14)*T$4</f>
        <v>186.8688619196559</v>
      </c>
      <c r="U14" s="97">
        <f>T14+'Model parameters'!$H14*('Modelled Duration'!BE14-'Modelled Duration'!$BA14)*U$4</f>
        <v>186.8688619196559</v>
      </c>
      <c r="V14" s="97">
        <f>U14+'Model parameters'!$H14*('Modelled Duration'!BF14-'Modelled Duration'!$BA14)*V$4</f>
        <v>186.8688619196559</v>
      </c>
      <c r="AL14" s="42">
        <f t="shared" ref="AL14:AL26" si="3">B14</f>
        <v>0</v>
      </c>
      <c r="AM14" s="42">
        <f t="shared" ref="AM14:AM26" si="4">C14</f>
        <v>163.86468646864651</v>
      </c>
      <c r="AN14" s="42">
        <f t="shared" ref="AN14:AN26" si="5">D14</f>
        <v>221.35973597359771</v>
      </c>
      <c r="AO14" s="42">
        <f t="shared" ref="AO14:AO26" si="6">E14</f>
        <v>148.91776036257207</v>
      </c>
      <c r="AP14" s="42">
        <f t="shared" ref="AP14:AP26" si="7">F14</f>
        <v>57.920765027322673</v>
      </c>
      <c r="AQ14" s="42">
        <f t="shared" ref="AQ14:AQ26" si="8">G14</f>
        <v>397.00000000000045</v>
      </c>
      <c r="AR14" s="42">
        <f t="shared" ref="AR14:AR26" si="9">H14</f>
        <v>97.328248867153832</v>
      </c>
      <c r="AS14" s="42">
        <f t="shared" ref="AS14:AS26" si="10">I14</f>
        <v>127.86340852130346</v>
      </c>
      <c r="AT14" s="42">
        <f t="shared" ref="AT14:AU26" si="11">J14</f>
        <v>356.91814544189202</v>
      </c>
      <c r="AU14" s="201">
        <f t="shared" si="11"/>
        <v>0</v>
      </c>
      <c r="AV14" s="41">
        <f>LINEST($B14:$K14)*(AV$6-$AL$6+1)+INDEX(LINEST($B14:$K14,,TRUE,TRUE),1,2)</f>
        <v>192.72405093417115</v>
      </c>
      <c r="AW14" s="41">
        <f t="shared" ref="AW14:BF14" si="12">LINEST($B14:$K14)*(AW$6-$AL$6+1)+INDEX(LINEST($B14:$K14,,TRUE,TRUE),1,2)</f>
        <v>199.1980101828843</v>
      </c>
      <c r="AX14" s="41">
        <f t="shared" si="12"/>
        <v>205.67196943159746</v>
      </c>
      <c r="AY14" s="41">
        <f t="shared" si="12"/>
        <v>212.14592868031059</v>
      </c>
      <c r="AZ14" s="41">
        <f t="shared" si="12"/>
        <v>218.61988792902378</v>
      </c>
      <c r="BA14" s="41">
        <f t="shared" si="12"/>
        <v>225.0938471777369</v>
      </c>
      <c r="BB14" s="41">
        <f t="shared" si="12"/>
        <v>231.56780642645003</v>
      </c>
      <c r="BC14" s="41">
        <f t="shared" si="12"/>
        <v>238.04176567516322</v>
      </c>
      <c r="BD14" s="41">
        <f t="shared" si="12"/>
        <v>244.51572492387635</v>
      </c>
      <c r="BE14" s="41">
        <f t="shared" si="12"/>
        <v>250.98968417258951</v>
      </c>
      <c r="BF14" s="41">
        <f t="shared" si="12"/>
        <v>257.46364342130266</v>
      </c>
    </row>
    <row r="15" spans="1:58">
      <c r="A15" s="53" t="s">
        <v>56</v>
      </c>
      <c r="B15" s="57">
        <f>'Historical Fault Information'!N15</f>
        <v>98.291208791208575</v>
      </c>
      <c r="C15" s="57">
        <f>'Historical Fault Information'!O15</f>
        <v>85.887550200803233</v>
      </c>
      <c r="D15" s="57">
        <f>'Historical Fault Information'!P15</f>
        <v>257.00000000000051</v>
      </c>
      <c r="E15" s="57">
        <f>'Historical Fault Information'!Q15</f>
        <v>203.99999999999989</v>
      </c>
      <c r="F15" s="57">
        <f>'Historical Fault Information'!R15</f>
        <v>77.412556600015179</v>
      </c>
      <c r="G15" s="57">
        <f>'Historical Fault Information'!S15</f>
        <v>0</v>
      </c>
      <c r="H15" s="57">
        <f>'Historical Fault Information'!T15</f>
        <v>39.913043478260981</v>
      </c>
      <c r="I15" s="57">
        <f>'Historical Fault Information'!U15</f>
        <v>16.999999999999932</v>
      </c>
      <c r="J15" s="57">
        <f>'Historical Fault Information'!V15</f>
        <v>135.01812672176294</v>
      </c>
      <c r="K15" s="57">
        <f>'Historical Fault Information'!W15</f>
        <v>187.99132124352411</v>
      </c>
      <c r="L15" s="201">
        <f>'Model parameters'!$G15</f>
        <v>120.51153261748976</v>
      </c>
      <c r="M15" s="99">
        <f>'Model parameters'!$G15+'Model parameters'!$H15*('Modelled Duration'!AW15-'Modelled Duration'!$AV15)</f>
        <v>119.76188609815925</v>
      </c>
      <c r="N15" s="99">
        <f>'Model parameters'!$G15+'Model parameters'!$H15*('Modelled Duration'!AX15-'Modelled Duration'!$AV15)</f>
        <v>119.01223957882873</v>
      </c>
      <c r="O15" s="99">
        <f>'Model parameters'!$G15+'Model parameters'!$H15*('Modelled Duration'!AY15-'Modelled Duration'!$AV15)</f>
        <v>118.26259305949822</v>
      </c>
      <c r="P15" s="99">
        <f>'Model parameters'!$G15+'Model parameters'!$H15*('Modelled Duration'!AZ15-'Modelled Duration'!$AV15)</f>
        <v>117.51294654016769</v>
      </c>
      <c r="Q15" s="99">
        <f>'Model parameters'!$G15+'Model parameters'!$H15*('Modelled Duration'!BA15-'Modelled Duration'!$AV15)</f>
        <v>116.76330002083718</v>
      </c>
      <c r="R15" s="201">
        <f>Q15+'Model parameters'!$H15*('Modelled Duration'!BB15-'Modelled Duration'!$BA15)*R$4</f>
        <v>116.38847676117192</v>
      </c>
      <c r="S15" s="97">
        <f>R15+'Model parameters'!$H15*('Modelled Duration'!BC15-'Modelled Duration'!$BA15)*S$4</f>
        <v>115.78875954570751</v>
      </c>
      <c r="T15" s="97">
        <f>S15+'Model parameters'!$H15*('Modelled Duration'!BD15-'Modelled Duration'!$BA15)*T$4</f>
        <v>115.3389716341092</v>
      </c>
      <c r="U15" s="97">
        <f>T15+'Model parameters'!$H15*('Modelled Duration'!BE15-'Modelled Duration'!$BA15)*U$4</f>
        <v>115.3389716341092</v>
      </c>
      <c r="V15" s="97">
        <f>U15+'Model parameters'!$H15*('Modelled Duration'!BF15-'Modelled Duration'!$BA15)*V$4</f>
        <v>115.3389716341092</v>
      </c>
      <c r="AL15" s="42">
        <f t="shared" si="3"/>
        <v>98.291208791208575</v>
      </c>
      <c r="AM15" s="42">
        <f t="shared" si="4"/>
        <v>85.887550200803233</v>
      </c>
      <c r="AN15" s="42">
        <f t="shared" si="5"/>
        <v>257.00000000000051</v>
      </c>
      <c r="AO15" s="42">
        <f t="shared" si="6"/>
        <v>203.99999999999989</v>
      </c>
      <c r="AP15" s="42">
        <f t="shared" si="7"/>
        <v>77.412556600015179</v>
      </c>
      <c r="AQ15" s="42">
        <f t="shared" si="8"/>
        <v>0</v>
      </c>
      <c r="AR15" s="42">
        <f t="shared" si="9"/>
        <v>39.913043478260981</v>
      </c>
      <c r="AS15" s="42">
        <f t="shared" si="10"/>
        <v>16.999999999999932</v>
      </c>
      <c r="AT15" s="42">
        <f t="shared" si="11"/>
        <v>135.01812672176294</v>
      </c>
      <c r="AU15" s="201">
        <f t="shared" si="11"/>
        <v>187.99132124352411</v>
      </c>
      <c r="AV15" s="41">
        <f t="shared" ref="AV15:BF26" si="13">LINEST($B15:$K15)*(AV$6-$AL$6+1)+INDEX(LINEST($B15:$K15,,TRUE,TRUE),1,2)</f>
        <v>89.636101421968263</v>
      </c>
      <c r="AW15" s="41">
        <f t="shared" si="13"/>
        <v>85.887868825315678</v>
      </c>
      <c r="AX15" s="41">
        <f t="shared" si="13"/>
        <v>82.139636228663079</v>
      </c>
      <c r="AY15" s="41">
        <f t="shared" si="13"/>
        <v>78.391403632010494</v>
      </c>
      <c r="AZ15" s="41">
        <f t="shared" si="13"/>
        <v>74.643171035357909</v>
      </c>
      <c r="BA15" s="41">
        <f t="shared" si="13"/>
        <v>70.89493843870531</v>
      </c>
      <c r="BB15" s="41">
        <f t="shared" si="13"/>
        <v>67.146705842052711</v>
      </c>
      <c r="BC15" s="41">
        <f t="shared" si="13"/>
        <v>63.398473245400126</v>
      </c>
      <c r="BD15" s="41">
        <f t="shared" si="13"/>
        <v>59.650240648747541</v>
      </c>
      <c r="BE15" s="41">
        <f t="shared" si="13"/>
        <v>55.902008052094942</v>
      </c>
      <c r="BF15" s="41">
        <f t="shared" si="13"/>
        <v>52.153775455442357</v>
      </c>
    </row>
    <row r="16" spans="1:58">
      <c r="A16" s="53" t="s">
        <v>51</v>
      </c>
      <c r="B16" s="57">
        <f>'Historical Fault Information'!N16</f>
        <v>0</v>
      </c>
      <c r="C16" s="57">
        <f>'Historical Fault Information'!O16</f>
        <v>0</v>
      </c>
      <c r="D16" s="57">
        <f>'Historical Fault Information'!P16</f>
        <v>0</v>
      </c>
      <c r="E16" s="57">
        <f>'Historical Fault Information'!Q16</f>
        <v>0</v>
      </c>
      <c r="F16" s="57">
        <f>'Historical Fault Information'!R16</f>
        <v>0</v>
      </c>
      <c r="G16" s="57">
        <f>'Historical Fault Information'!S16</f>
        <v>0</v>
      </c>
      <c r="H16" s="57">
        <f>'Historical Fault Information'!T16</f>
        <v>0</v>
      </c>
      <c r="I16" s="57">
        <f>'Historical Fault Information'!U16</f>
        <v>76.376502002670208</v>
      </c>
      <c r="J16" s="57">
        <f>'Historical Fault Information'!V16</f>
        <v>0</v>
      </c>
      <c r="K16" s="57">
        <f>'Historical Fault Information'!W16</f>
        <v>0</v>
      </c>
      <c r="L16" s="201">
        <f>'Model parameters'!$G16</f>
        <v>76.376502002670208</v>
      </c>
      <c r="M16" s="99">
        <f>'Model parameters'!$G16+'Model parameters'!$H16*('Modelled Duration'!AW16-'Modelled Duration'!$AV16)</f>
        <v>76.839389893595481</v>
      </c>
      <c r="N16" s="99">
        <f>'Model parameters'!$G16+'Model parameters'!$H16*('Modelled Duration'!AX16-'Modelled Duration'!$AV16)</f>
        <v>77.302277784520754</v>
      </c>
      <c r="O16" s="99">
        <f>'Model parameters'!$G16+'Model parameters'!$H16*('Modelled Duration'!AY16-'Modelled Duration'!$AV16)</f>
        <v>77.765165675446028</v>
      </c>
      <c r="P16" s="99">
        <f>'Model parameters'!$G16+'Model parameters'!$H16*('Modelled Duration'!AZ16-'Modelled Duration'!$AV16)</f>
        <v>78.228053566371301</v>
      </c>
      <c r="Q16" s="99">
        <f>'Model parameters'!$G16+'Model parameters'!$H16*('Modelled Duration'!BA16-'Modelled Duration'!$AV16)</f>
        <v>78.690941457296574</v>
      </c>
      <c r="R16" s="201">
        <f>Q16+'Model parameters'!$H16*('Modelled Duration'!BB16-'Modelled Duration'!$BA16)*R$4</f>
        <v>78.922385402759218</v>
      </c>
      <c r="S16" s="97">
        <f>R16+'Model parameters'!$H16*('Modelled Duration'!BC16-'Modelled Duration'!$BA16)*S$4</f>
        <v>79.292695715499434</v>
      </c>
      <c r="T16" s="97">
        <f>S16+'Model parameters'!$H16*('Modelled Duration'!BD16-'Modelled Duration'!$BA16)*T$4</f>
        <v>79.570428450054592</v>
      </c>
      <c r="U16" s="97">
        <f>T16+'Model parameters'!$H16*('Modelled Duration'!BE16-'Modelled Duration'!$BA16)*U$4</f>
        <v>79.570428450054592</v>
      </c>
      <c r="V16" s="97">
        <f>U16+'Model parameters'!$H16*('Modelled Duration'!BF16-'Modelled Duration'!$BA16)*V$4</f>
        <v>79.570428450054592</v>
      </c>
      <c r="AL16" s="42">
        <f t="shared" si="3"/>
        <v>0</v>
      </c>
      <c r="AM16" s="42">
        <f t="shared" si="4"/>
        <v>0</v>
      </c>
      <c r="AN16" s="42">
        <f t="shared" si="5"/>
        <v>0</v>
      </c>
      <c r="AO16" s="42">
        <f t="shared" si="6"/>
        <v>0</v>
      </c>
      <c r="AP16" s="42">
        <f t="shared" si="7"/>
        <v>0</v>
      </c>
      <c r="AQ16" s="42">
        <f t="shared" si="8"/>
        <v>0</v>
      </c>
      <c r="AR16" s="42">
        <f t="shared" si="9"/>
        <v>0</v>
      </c>
      <c r="AS16" s="42">
        <f t="shared" si="10"/>
        <v>76.376502002670208</v>
      </c>
      <c r="AT16" s="42">
        <f t="shared" si="11"/>
        <v>0</v>
      </c>
      <c r="AU16" s="201">
        <f t="shared" si="11"/>
        <v>0</v>
      </c>
      <c r="AV16" s="41">
        <f t="shared" si="13"/>
        <v>20.367067200712061</v>
      </c>
      <c r="AW16" s="41">
        <f t="shared" si="13"/>
        <v>22.681506655338435</v>
      </c>
      <c r="AX16" s="41">
        <f t="shared" si="13"/>
        <v>24.995946109964805</v>
      </c>
      <c r="AY16" s="41">
        <f t="shared" si="13"/>
        <v>27.310385564591176</v>
      </c>
      <c r="AZ16" s="41">
        <f t="shared" si="13"/>
        <v>29.624825019217543</v>
      </c>
      <c r="BA16" s="41">
        <f t="shared" si="13"/>
        <v>31.939264473843917</v>
      </c>
      <c r="BB16" s="41">
        <f t="shared" si="13"/>
        <v>34.253703928470287</v>
      </c>
      <c r="BC16" s="41">
        <f t="shared" si="13"/>
        <v>36.568143383096654</v>
      </c>
      <c r="BD16" s="41">
        <f t="shared" si="13"/>
        <v>38.882582837723028</v>
      </c>
      <c r="BE16" s="41">
        <f t="shared" si="13"/>
        <v>41.197022292349395</v>
      </c>
      <c r="BF16" s="41">
        <f t="shared" si="13"/>
        <v>43.511461746975769</v>
      </c>
    </row>
    <row r="17" spans="1:58">
      <c r="A17" s="53" t="s">
        <v>54</v>
      </c>
      <c r="B17" s="57">
        <f>'Historical Fault Information'!N17</f>
        <v>0</v>
      </c>
      <c r="C17" s="57">
        <f>'Historical Fault Information'!O17</f>
        <v>139.9389312977101</v>
      </c>
      <c r="D17" s="57">
        <f>'Historical Fault Information'!P17</f>
        <v>91.476255088195217</v>
      </c>
      <c r="E17" s="57">
        <f>'Historical Fault Information'!Q17</f>
        <v>189.1023956107434</v>
      </c>
      <c r="F17" s="57">
        <f>'Historical Fault Information'!R17</f>
        <v>0</v>
      </c>
      <c r="G17" s="57">
        <f>'Historical Fault Information'!S17</f>
        <v>89.389077803855898</v>
      </c>
      <c r="H17" s="57">
        <f>'Historical Fault Information'!T17</f>
        <v>64.000000000000043</v>
      </c>
      <c r="I17" s="57">
        <f>'Historical Fault Information'!U17</f>
        <v>657</v>
      </c>
      <c r="J17" s="57">
        <f>'Historical Fault Information'!V17</f>
        <v>25.225114155251216</v>
      </c>
      <c r="K17" s="57">
        <f>'Historical Fault Information'!W17</f>
        <v>0</v>
      </c>
      <c r="L17" s="201">
        <f>'Model parameters'!$G17</f>
        <v>158.32461615440661</v>
      </c>
      <c r="M17" s="99">
        <f>'Model parameters'!$G17+'Model parameters'!$H17*('Modelled Duration'!AW17-'Modelled Duration'!$AV17)</f>
        <v>160.43213602778047</v>
      </c>
      <c r="N17" s="99">
        <f>'Model parameters'!$G17+'Model parameters'!$H17*('Modelled Duration'!AX17-'Modelled Duration'!$AV17)</f>
        <v>162.53965590115433</v>
      </c>
      <c r="O17" s="99">
        <f>'Model parameters'!$G17+'Model parameters'!$H17*('Modelled Duration'!AY17-'Modelled Duration'!$AV17)</f>
        <v>164.64717577452819</v>
      </c>
      <c r="P17" s="99">
        <f>'Model parameters'!$G17+'Model parameters'!$H17*('Modelled Duration'!AZ17-'Modelled Duration'!$AV17)</f>
        <v>166.75469564790205</v>
      </c>
      <c r="Q17" s="99">
        <f>'Model parameters'!$G17+'Model parameters'!$H17*('Modelled Duration'!BA17-'Modelled Duration'!$AV17)</f>
        <v>168.86221552127591</v>
      </c>
      <c r="R17" s="201">
        <f>Q17+'Model parameters'!$H17*('Modelled Duration'!BB17-'Modelled Duration'!$BA17)*R$4</f>
        <v>169.91597545796284</v>
      </c>
      <c r="S17" s="97">
        <f>R17+'Model parameters'!$H17*('Modelled Duration'!BC17-'Modelled Duration'!$BA17)*S$4</f>
        <v>171.60199135666193</v>
      </c>
      <c r="T17" s="97">
        <f>S17+'Model parameters'!$H17*('Modelled Duration'!BD17-'Modelled Duration'!$BA17)*T$4</f>
        <v>172.86650328068623</v>
      </c>
      <c r="U17" s="97">
        <f>T17+'Model parameters'!$H17*('Modelled Duration'!BE17-'Modelled Duration'!$BA17)*U$4</f>
        <v>172.86650328068623</v>
      </c>
      <c r="V17" s="97">
        <f>U17+'Model parameters'!$H17*('Modelled Duration'!BF17-'Modelled Duration'!$BA17)*V$4</f>
        <v>172.86650328068623</v>
      </c>
      <c r="AL17" s="42">
        <f t="shared" si="3"/>
        <v>0</v>
      </c>
      <c r="AM17" s="42">
        <f t="shared" si="4"/>
        <v>139.9389312977101</v>
      </c>
      <c r="AN17" s="42">
        <f t="shared" si="5"/>
        <v>91.476255088195217</v>
      </c>
      <c r="AO17" s="42">
        <f t="shared" si="6"/>
        <v>189.1023956107434</v>
      </c>
      <c r="AP17" s="42">
        <f t="shared" si="7"/>
        <v>0</v>
      </c>
      <c r="AQ17" s="42">
        <f t="shared" si="8"/>
        <v>89.389077803855898</v>
      </c>
      <c r="AR17" s="42">
        <f t="shared" si="9"/>
        <v>64.000000000000043</v>
      </c>
      <c r="AS17" s="42">
        <f t="shared" si="10"/>
        <v>657</v>
      </c>
      <c r="AT17" s="42">
        <f t="shared" si="11"/>
        <v>25.225114155251216</v>
      </c>
      <c r="AU17" s="201">
        <f t="shared" si="11"/>
        <v>0</v>
      </c>
      <c r="AV17" s="41">
        <f t="shared" si="13"/>
        <v>183.56997391335688</v>
      </c>
      <c r="AW17" s="41">
        <f t="shared" si="13"/>
        <v>194.10757328022618</v>
      </c>
      <c r="AX17" s="41">
        <f t="shared" si="13"/>
        <v>204.64517264709548</v>
      </c>
      <c r="AY17" s="41">
        <f t="shared" si="13"/>
        <v>215.18277201396484</v>
      </c>
      <c r="AZ17" s="41">
        <f t="shared" si="13"/>
        <v>225.72037138083414</v>
      </c>
      <c r="BA17" s="41">
        <f t="shared" si="13"/>
        <v>236.25797074770344</v>
      </c>
      <c r="BB17" s="41">
        <f t="shared" si="13"/>
        <v>246.7955701145728</v>
      </c>
      <c r="BC17" s="41">
        <f t="shared" si="13"/>
        <v>257.3331694814421</v>
      </c>
      <c r="BD17" s="41">
        <f t="shared" si="13"/>
        <v>267.8707688483114</v>
      </c>
      <c r="BE17" s="41">
        <f t="shared" si="13"/>
        <v>278.4083682151807</v>
      </c>
      <c r="BF17" s="41">
        <f t="shared" si="13"/>
        <v>288.94596758205006</v>
      </c>
    </row>
    <row r="18" spans="1:58">
      <c r="A18" s="53" t="s">
        <v>49</v>
      </c>
      <c r="B18" s="57">
        <f>'Historical Fault Information'!N18</f>
        <v>0</v>
      </c>
      <c r="C18" s="57">
        <f>'Historical Fault Information'!O18</f>
        <v>138.00000000000028</v>
      </c>
      <c r="D18" s="57">
        <f>'Historical Fault Information'!P18</f>
        <v>203.90827338129503</v>
      </c>
      <c r="E18" s="57">
        <f>'Historical Fault Information'!Q18</f>
        <v>124.13810199566761</v>
      </c>
      <c r="F18" s="57">
        <f>'Historical Fault Information'!R18</f>
        <v>66.53558223537955</v>
      </c>
      <c r="G18" s="57">
        <f>'Historical Fault Information'!S18</f>
        <v>239.215753719151</v>
      </c>
      <c r="H18" s="57">
        <f>'Historical Fault Information'!T18</f>
        <v>0</v>
      </c>
      <c r="I18" s="57">
        <f>'Historical Fault Information'!U18</f>
        <v>0</v>
      </c>
      <c r="J18" s="57">
        <f>'Historical Fault Information'!V18</f>
        <v>164.99999999999991</v>
      </c>
      <c r="K18" s="57">
        <f>'Historical Fault Information'!W18</f>
        <v>0</v>
      </c>
      <c r="L18" s="201">
        <f>'Model parameters'!$G18</f>
        <v>148.13423941535359</v>
      </c>
      <c r="M18" s="99">
        <f>'Model parameters'!$G18+'Model parameters'!$H18*('Modelled Duration'!AW18-'Modelled Duration'!$AV18)</f>
        <v>146.88542062576607</v>
      </c>
      <c r="N18" s="99">
        <f>'Model parameters'!$G18+'Model parameters'!$H18*('Modelled Duration'!AX18-'Modelled Duration'!$AV18)</f>
        <v>145.63660183617853</v>
      </c>
      <c r="O18" s="99">
        <f>'Model parameters'!$G18+'Model parameters'!$H18*('Modelled Duration'!AY18-'Modelled Duration'!$AV18)</f>
        <v>144.38778304659101</v>
      </c>
      <c r="P18" s="99">
        <f>'Model parameters'!$G18+'Model parameters'!$H18*('Modelled Duration'!AZ18-'Modelled Duration'!$AV18)</f>
        <v>143.13896425700349</v>
      </c>
      <c r="Q18" s="99">
        <f>'Model parameters'!$G18+'Model parameters'!$H18*('Modelled Duration'!BA18-'Modelled Duration'!$AV18)</f>
        <v>141.89014546741595</v>
      </c>
      <c r="R18" s="201">
        <f>Q18+'Model parameters'!$H18*('Modelled Duration'!BB18-'Modelled Duration'!$BA18)*R$4</f>
        <v>141.26573607262219</v>
      </c>
      <c r="S18" s="97">
        <f>R18+'Model parameters'!$H18*('Modelled Duration'!BC18-'Modelled Duration'!$BA18)*S$4</f>
        <v>140.26668104095216</v>
      </c>
      <c r="T18" s="97">
        <f>S18+'Model parameters'!$H18*('Modelled Duration'!BD18-'Modelled Duration'!$BA18)*T$4</f>
        <v>139.51738976719966</v>
      </c>
      <c r="U18" s="97">
        <f>T18+'Model parameters'!$H18*('Modelled Duration'!BE18-'Modelled Duration'!$BA18)*U$4</f>
        <v>139.51738976719966</v>
      </c>
      <c r="V18" s="97">
        <f>U18+'Model parameters'!$H18*('Modelled Duration'!BF18-'Modelled Duration'!$BA18)*V$4</f>
        <v>139.51738976719966</v>
      </c>
      <c r="AL18" s="42">
        <f t="shared" si="3"/>
        <v>0</v>
      </c>
      <c r="AM18" s="42">
        <f t="shared" si="4"/>
        <v>138.00000000000028</v>
      </c>
      <c r="AN18" s="42">
        <f t="shared" si="5"/>
        <v>203.90827338129503</v>
      </c>
      <c r="AO18" s="42">
        <f t="shared" si="6"/>
        <v>124.13810199566761</v>
      </c>
      <c r="AP18" s="42">
        <f t="shared" si="7"/>
        <v>66.53558223537955</v>
      </c>
      <c r="AQ18" s="42">
        <f t="shared" si="8"/>
        <v>239.215753719151</v>
      </c>
      <c r="AR18" s="42">
        <f t="shared" si="9"/>
        <v>0</v>
      </c>
      <c r="AS18" s="42">
        <f t="shared" si="10"/>
        <v>0</v>
      </c>
      <c r="AT18" s="42">
        <f t="shared" si="11"/>
        <v>164.99999999999991</v>
      </c>
      <c r="AU18" s="201">
        <f t="shared" si="11"/>
        <v>0</v>
      </c>
      <c r="AV18" s="41">
        <f t="shared" si="13"/>
        <v>59.337254419492339</v>
      </c>
      <c r="AW18" s="41">
        <f t="shared" si="13"/>
        <v>53.093160471554711</v>
      </c>
      <c r="AX18" s="41">
        <f t="shared" si="13"/>
        <v>46.849066523617068</v>
      </c>
      <c r="AY18" s="41">
        <f t="shared" si="13"/>
        <v>40.60497257567944</v>
      </c>
      <c r="AZ18" s="41">
        <f t="shared" si="13"/>
        <v>34.360878627741798</v>
      </c>
      <c r="BA18" s="41">
        <f t="shared" si="13"/>
        <v>28.116784679804169</v>
      </c>
      <c r="BB18" s="41">
        <f t="shared" si="13"/>
        <v>21.872690731866541</v>
      </c>
      <c r="BC18" s="41">
        <f t="shared" si="13"/>
        <v>15.628596783928899</v>
      </c>
      <c r="BD18" s="41">
        <f t="shared" si="13"/>
        <v>9.3845028359912703</v>
      </c>
      <c r="BE18" s="41">
        <f t="shared" si="13"/>
        <v>3.1404088880536278</v>
      </c>
      <c r="BF18" s="41">
        <f t="shared" si="13"/>
        <v>-3.1036850598839862</v>
      </c>
    </row>
    <row r="19" spans="1:58">
      <c r="A19" s="53" t="s">
        <v>59</v>
      </c>
      <c r="B19" s="57">
        <f>'Historical Fault Information'!N19</f>
        <v>116.99999999999984</v>
      </c>
      <c r="C19" s="57">
        <f>'Historical Fault Information'!O19</f>
        <v>6.000000000000024</v>
      </c>
      <c r="D19" s="57">
        <f>'Historical Fault Information'!P19</f>
        <v>0</v>
      </c>
      <c r="E19" s="57">
        <f>'Historical Fault Information'!Q19</f>
        <v>1046.02461109821</v>
      </c>
      <c r="F19" s="57">
        <f>'Historical Fault Information'!R19</f>
        <v>113.67711429079287</v>
      </c>
      <c r="G19" s="57">
        <f>'Historical Fault Information'!S19</f>
        <v>135.21019108280248</v>
      </c>
      <c r="H19" s="57">
        <f>'Historical Fault Information'!T19</f>
        <v>272.8796543308751</v>
      </c>
      <c r="I19" s="57">
        <f>'Historical Fault Information'!U19</f>
        <v>1152.2500000000018</v>
      </c>
      <c r="J19" s="57">
        <f>'Historical Fault Information'!V19</f>
        <v>210.30024154589384</v>
      </c>
      <c r="K19" s="57">
        <f>'Historical Fault Information'!W19</f>
        <v>96.000000000000213</v>
      </c>
      <c r="L19" s="201">
        <f>'Model parameters'!$G19</f>
        <v>391.36796388755272</v>
      </c>
      <c r="M19" s="99">
        <f>'Model parameters'!$G19+'Model parameters'!$H19*('Modelled Duration'!AW19-'Modelled Duration'!$AV19)</f>
        <v>397.07032739944515</v>
      </c>
      <c r="N19" s="99">
        <f>'Model parameters'!$G19+'Model parameters'!$H19*('Modelled Duration'!AX19-'Modelled Duration'!$AV19)</f>
        <v>402.77269091133763</v>
      </c>
      <c r="O19" s="99">
        <f>'Model parameters'!$G19+'Model parameters'!$H19*('Modelled Duration'!AY19-'Modelled Duration'!$AV19)</f>
        <v>408.47505442323006</v>
      </c>
      <c r="P19" s="99">
        <f>'Model parameters'!$G19+'Model parameters'!$H19*('Modelled Duration'!AZ19-'Modelled Duration'!$AV19)</f>
        <v>414.17741793512255</v>
      </c>
      <c r="Q19" s="99">
        <f>'Model parameters'!$G19+'Model parameters'!$H19*('Modelled Duration'!BA19-'Modelled Duration'!$AV19)</f>
        <v>419.87978144701498</v>
      </c>
      <c r="R19" s="201">
        <f>Q19+'Model parameters'!$H19*('Modelled Duration'!BB19-'Modelled Duration'!$BA19)*R$4</f>
        <v>422.73096320296122</v>
      </c>
      <c r="S19" s="97">
        <f>R19+'Model parameters'!$H19*('Modelled Duration'!BC19-'Modelled Duration'!$BA19)*S$4</f>
        <v>427.29285401247517</v>
      </c>
      <c r="T19" s="97">
        <f>S19+'Model parameters'!$H19*('Modelled Duration'!BD19-'Modelled Duration'!$BA19)*T$4</f>
        <v>430.71427211961065</v>
      </c>
      <c r="U19" s="97">
        <f>T19+'Model parameters'!$H19*('Modelled Duration'!BE19-'Modelled Duration'!$BA19)*U$4</f>
        <v>430.71427211961065</v>
      </c>
      <c r="V19" s="97">
        <f>U19+'Model parameters'!$H19*('Modelled Duration'!BF19-'Modelled Duration'!$BA19)*V$4</f>
        <v>430.71427211961065</v>
      </c>
      <c r="AL19" s="42">
        <f t="shared" si="3"/>
        <v>116.99999999999984</v>
      </c>
      <c r="AM19" s="42">
        <f t="shared" si="4"/>
        <v>6.000000000000024</v>
      </c>
      <c r="AN19" s="42">
        <f t="shared" si="5"/>
        <v>0</v>
      </c>
      <c r="AO19" s="42">
        <f t="shared" si="6"/>
        <v>1046.02461109821</v>
      </c>
      <c r="AP19" s="42">
        <f t="shared" si="7"/>
        <v>113.67711429079287</v>
      </c>
      <c r="AQ19" s="42">
        <f t="shared" si="8"/>
        <v>135.21019108280248</v>
      </c>
      <c r="AR19" s="42">
        <f t="shared" si="9"/>
        <v>272.8796543308751</v>
      </c>
      <c r="AS19" s="42">
        <f t="shared" si="10"/>
        <v>1152.2500000000018</v>
      </c>
      <c r="AT19" s="42">
        <f t="shared" si="11"/>
        <v>210.30024154589384</v>
      </c>
      <c r="AU19" s="201">
        <f t="shared" si="11"/>
        <v>96.000000000000213</v>
      </c>
      <c r="AV19" s="41">
        <f t="shared" si="13"/>
        <v>471.74917781190015</v>
      </c>
      <c r="AW19" s="41">
        <f t="shared" si="13"/>
        <v>500.26099537136241</v>
      </c>
      <c r="AX19" s="41">
        <f t="shared" si="13"/>
        <v>528.77281293082478</v>
      </c>
      <c r="AY19" s="41">
        <f t="shared" si="13"/>
        <v>557.28463049028699</v>
      </c>
      <c r="AZ19" s="41">
        <f t="shared" si="13"/>
        <v>585.7964480497493</v>
      </c>
      <c r="BA19" s="41">
        <f t="shared" si="13"/>
        <v>614.3082656092115</v>
      </c>
      <c r="BB19" s="41">
        <f t="shared" si="13"/>
        <v>642.82008316867382</v>
      </c>
      <c r="BC19" s="41">
        <f t="shared" si="13"/>
        <v>671.33190072813613</v>
      </c>
      <c r="BD19" s="41">
        <f t="shared" si="13"/>
        <v>699.84371828759845</v>
      </c>
      <c r="BE19" s="41">
        <f t="shared" si="13"/>
        <v>728.35553584706065</v>
      </c>
      <c r="BF19" s="41">
        <f t="shared" si="13"/>
        <v>756.86735340652297</v>
      </c>
    </row>
    <row r="20" spans="1:58">
      <c r="A20" s="53" t="s">
        <v>57</v>
      </c>
      <c r="B20" s="57">
        <f>'Historical Fault Information'!N20</f>
        <v>91.895013123359774</v>
      </c>
      <c r="C20" s="57">
        <f>'Historical Fault Information'!O20</f>
        <v>154.89382239382232</v>
      </c>
      <c r="D20" s="57">
        <f>'Historical Fault Information'!P20</f>
        <v>263.05882352941228</v>
      </c>
      <c r="E20" s="57">
        <f>'Historical Fault Information'!Q20</f>
        <v>145.00000000000003</v>
      </c>
      <c r="F20" s="57">
        <f>'Historical Fault Information'!R20</f>
        <v>367.84804442303039</v>
      </c>
      <c r="G20" s="57">
        <f>'Historical Fault Information'!S20</f>
        <v>79.553288591451278</v>
      </c>
      <c r="H20" s="57">
        <f>'Historical Fault Information'!T20</f>
        <v>224.85000000000016</v>
      </c>
      <c r="I20" s="57">
        <f>'Historical Fault Information'!U20</f>
        <v>30.426422764227709</v>
      </c>
      <c r="J20" s="57">
        <f>'Historical Fault Information'!V20</f>
        <v>39.666666666666657</v>
      </c>
      <c r="K20" s="57">
        <f>'Historical Fault Information'!W20</f>
        <v>1582.638095238095</v>
      </c>
      <c r="L20" s="201">
        <f>'Model parameters'!$G20</f>
        <v>274.88770472506508</v>
      </c>
      <c r="M20" s="99">
        <f>'Model parameters'!$G20+'Model parameters'!$H20*('Modelled Duration'!AW20-'Modelled Duration'!$AV20)</f>
        <v>288.70369368177421</v>
      </c>
      <c r="N20" s="99">
        <f>'Model parameters'!$G20+'Model parameters'!$H20*('Modelled Duration'!AX20-'Modelled Duration'!$AV20)</f>
        <v>302.51968263848335</v>
      </c>
      <c r="O20" s="99">
        <f>'Model parameters'!$G20+'Model parameters'!$H20*('Modelled Duration'!AY20-'Modelled Duration'!$AV20)</f>
        <v>316.33567159519248</v>
      </c>
      <c r="P20" s="99">
        <f>'Model parameters'!$G20+'Model parameters'!$H20*('Modelled Duration'!AZ20-'Modelled Duration'!$AV20)</f>
        <v>330.15166055190156</v>
      </c>
      <c r="Q20" s="99">
        <f>'Model parameters'!$G20+'Model parameters'!$H20*('Modelled Duration'!BA20-'Modelled Duration'!$AV20)</f>
        <v>343.96764950861069</v>
      </c>
      <c r="R20" s="201">
        <f>Q20+'Model parameters'!$H20*('Modelled Duration'!BB20-'Modelled Duration'!$BA20)*R$4</f>
        <v>350.87564398696526</v>
      </c>
      <c r="S20" s="97">
        <f>R20+'Model parameters'!$H20*('Modelled Duration'!BC20-'Modelled Duration'!$BA20)*S$4</f>
        <v>361.92843515233255</v>
      </c>
      <c r="T20" s="97">
        <f>S20+'Model parameters'!$H20*('Modelled Duration'!BD20-'Modelled Duration'!$BA20)*T$4</f>
        <v>370.21802852635801</v>
      </c>
      <c r="U20" s="97">
        <f>T20+'Model parameters'!$H20*('Modelled Duration'!BE20-'Modelled Duration'!$BA20)*U$4</f>
        <v>370.21802852635801</v>
      </c>
      <c r="V20" s="97">
        <f>U20+'Model parameters'!$H20*('Modelled Duration'!BF20-'Modelled Duration'!$BA20)*V$4</f>
        <v>370.21802852635801</v>
      </c>
      <c r="AL20" s="42">
        <f t="shared" si="3"/>
        <v>91.895013123359774</v>
      </c>
      <c r="AM20" s="42">
        <f t="shared" si="4"/>
        <v>154.89382239382232</v>
      </c>
      <c r="AN20" s="42">
        <f t="shared" si="5"/>
        <v>263.05882352941228</v>
      </c>
      <c r="AO20" s="42">
        <f t="shared" si="6"/>
        <v>145.00000000000003</v>
      </c>
      <c r="AP20" s="42">
        <f t="shared" si="7"/>
        <v>367.84804442303039</v>
      </c>
      <c r="AQ20" s="42">
        <f t="shared" si="8"/>
        <v>79.553288591451278</v>
      </c>
      <c r="AR20" s="42">
        <f t="shared" si="9"/>
        <v>224.85000000000016</v>
      </c>
      <c r="AS20" s="42">
        <f t="shared" si="10"/>
        <v>30.426422764227709</v>
      </c>
      <c r="AT20" s="42">
        <f t="shared" si="11"/>
        <v>39.666666666666657</v>
      </c>
      <c r="AU20" s="201">
        <f t="shared" si="11"/>
        <v>1582.638095238095</v>
      </c>
      <c r="AV20" s="41">
        <f t="shared" si="13"/>
        <v>677.9227139825075</v>
      </c>
      <c r="AW20" s="41">
        <f t="shared" si="13"/>
        <v>747.00265876605317</v>
      </c>
      <c r="AX20" s="41">
        <f t="shared" si="13"/>
        <v>816.08260354959873</v>
      </c>
      <c r="AY20" s="41">
        <f t="shared" si="13"/>
        <v>885.1625483331444</v>
      </c>
      <c r="AZ20" s="41">
        <f t="shared" si="13"/>
        <v>954.24249311668996</v>
      </c>
      <c r="BA20" s="41">
        <f t="shared" si="13"/>
        <v>1023.3224379002356</v>
      </c>
      <c r="BB20" s="41">
        <f t="shared" si="13"/>
        <v>1092.4023826837813</v>
      </c>
      <c r="BC20" s="41">
        <f t="shared" si="13"/>
        <v>1161.482327467327</v>
      </c>
      <c r="BD20" s="41">
        <f t="shared" si="13"/>
        <v>1230.5622722508724</v>
      </c>
      <c r="BE20" s="41">
        <f t="shared" si="13"/>
        <v>1299.6422170344181</v>
      </c>
      <c r="BF20" s="41">
        <f t="shared" si="13"/>
        <v>1368.7221618179638</v>
      </c>
    </row>
    <row r="21" spans="1:58">
      <c r="A21" s="53" t="s">
        <v>55</v>
      </c>
      <c r="B21" s="57">
        <f>'Historical Fault Information'!N21</f>
        <v>258.75449101796471</v>
      </c>
      <c r="C21" s="57">
        <f>'Historical Fault Information'!O21</f>
        <v>113.50704225352108</v>
      </c>
      <c r="D21" s="57">
        <f>'Historical Fault Information'!P21</f>
        <v>83.597560975609611</v>
      </c>
      <c r="E21" s="57">
        <f>'Historical Fault Information'!Q21</f>
        <v>156.26771653543318</v>
      </c>
      <c r="F21" s="57">
        <f>'Historical Fault Information'!R21</f>
        <v>86.130170816792798</v>
      </c>
      <c r="G21" s="57">
        <f>'Historical Fault Information'!S21</f>
        <v>97.736320570104468</v>
      </c>
      <c r="H21" s="57">
        <f>'Historical Fault Information'!T21</f>
        <v>115.71580401307898</v>
      </c>
      <c r="I21" s="57">
        <f>'Historical Fault Information'!U21</f>
        <v>71.13198924731185</v>
      </c>
      <c r="J21" s="57">
        <f>'Historical Fault Information'!V21</f>
        <v>101.83538461538451</v>
      </c>
      <c r="K21" s="57">
        <f>'Historical Fault Information'!W21</f>
        <v>56.30125786163542</v>
      </c>
      <c r="L21" s="201">
        <f>'Model parameters'!$G21</f>
        <v>98.49546599670721</v>
      </c>
      <c r="M21" s="99">
        <f>'Model parameters'!$G21+'Model parameters'!$H21*('Modelled Duration'!AW21-'Modelled Duration'!$AV21)</f>
        <v>95.978910665399141</v>
      </c>
      <c r="N21" s="99">
        <f>'Model parameters'!$G21+'Model parameters'!$H21*('Modelled Duration'!AX21-'Modelled Duration'!$AV21)</f>
        <v>93.462355334091072</v>
      </c>
      <c r="O21" s="99">
        <f>'Model parameters'!$G21+'Model parameters'!$H21*('Modelled Duration'!AY21-'Modelled Duration'!$AV21)</f>
        <v>90.945800002783002</v>
      </c>
      <c r="P21" s="99">
        <f>'Model parameters'!$G21+'Model parameters'!$H21*('Modelled Duration'!AZ21-'Modelled Duration'!$AV21)</f>
        <v>88.429244671474919</v>
      </c>
      <c r="Q21" s="99">
        <f>'Model parameters'!$G21+'Model parameters'!$H21*('Modelled Duration'!BA21-'Modelled Duration'!$AV21)</f>
        <v>85.91268934016685</v>
      </c>
      <c r="R21" s="201">
        <f>Q21+'Model parameters'!$H21*('Modelled Duration'!BB21-'Modelled Duration'!$BA21)*R$4</f>
        <v>84.654411674512815</v>
      </c>
      <c r="S21" s="97">
        <f>R21+'Model parameters'!$H21*('Modelled Duration'!BC21-'Modelled Duration'!$BA21)*S$4</f>
        <v>82.641167409466362</v>
      </c>
      <c r="T21" s="97">
        <f>S21+'Model parameters'!$H21*('Modelled Duration'!BD21-'Modelled Duration'!$BA21)*T$4</f>
        <v>81.131234210681527</v>
      </c>
      <c r="U21" s="97">
        <f>T21+'Model parameters'!$H21*('Modelled Duration'!BE21-'Modelled Duration'!$BA21)*U$4</f>
        <v>81.131234210681527</v>
      </c>
      <c r="V21" s="97">
        <f>U21+'Model parameters'!$H21*('Modelled Duration'!BF21-'Modelled Duration'!$BA21)*V$4</f>
        <v>81.131234210681527</v>
      </c>
      <c r="AL21" s="42">
        <f t="shared" si="3"/>
        <v>258.75449101796471</v>
      </c>
      <c r="AM21" s="42">
        <f t="shared" si="4"/>
        <v>113.50704225352108</v>
      </c>
      <c r="AN21" s="42">
        <f t="shared" si="5"/>
        <v>83.597560975609611</v>
      </c>
      <c r="AO21" s="42">
        <f t="shared" si="6"/>
        <v>156.26771653543318</v>
      </c>
      <c r="AP21" s="42">
        <f t="shared" si="7"/>
        <v>86.130170816792798</v>
      </c>
      <c r="AQ21" s="42">
        <f t="shared" si="8"/>
        <v>97.736320570104468</v>
      </c>
      <c r="AR21" s="42">
        <f t="shared" si="9"/>
        <v>115.71580401307898</v>
      </c>
      <c r="AS21" s="42">
        <f t="shared" si="10"/>
        <v>71.13198924731185</v>
      </c>
      <c r="AT21" s="42">
        <f t="shared" si="11"/>
        <v>101.83538461538451</v>
      </c>
      <c r="AU21" s="201">
        <f t="shared" si="11"/>
        <v>56.30125786163542</v>
      </c>
      <c r="AV21" s="41">
        <f t="shared" si="13"/>
        <v>44.89250217971167</v>
      </c>
      <c r="AW21" s="41">
        <f t="shared" si="13"/>
        <v>32.309725523171323</v>
      </c>
      <c r="AX21" s="41">
        <f t="shared" si="13"/>
        <v>19.726948866630948</v>
      </c>
      <c r="AY21" s="41">
        <f t="shared" si="13"/>
        <v>7.144172210090602</v>
      </c>
      <c r="AZ21" s="41">
        <f t="shared" si="13"/>
        <v>-5.4386044464497729</v>
      </c>
      <c r="BA21" s="41">
        <f t="shared" si="13"/>
        <v>-18.021381102990119</v>
      </c>
      <c r="BB21" s="41">
        <f t="shared" si="13"/>
        <v>-30.604157759530466</v>
      </c>
      <c r="BC21" s="41">
        <f t="shared" si="13"/>
        <v>-43.186934416070841</v>
      </c>
      <c r="BD21" s="41">
        <f t="shared" si="13"/>
        <v>-55.769711072611187</v>
      </c>
      <c r="BE21" s="41">
        <f t="shared" si="13"/>
        <v>-68.352487729151562</v>
      </c>
      <c r="BF21" s="41">
        <f t="shared" si="13"/>
        <v>-80.93526438569188</v>
      </c>
    </row>
    <row r="22" spans="1:58">
      <c r="A22" s="53" t="s">
        <v>47</v>
      </c>
      <c r="B22" s="57">
        <f>'Historical Fault Information'!N22</f>
        <v>215.01001669449099</v>
      </c>
      <c r="C22" s="57">
        <f>'Historical Fault Information'!O22</f>
        <v>23.868312757201593</v>
      </c>
      <c r="D22" s="57">
        <f>'Historical Fault Information'!P22</f>
        <v>272.4791666666672</v>
      </c>
      <c r="E22" s="57">
        <f>'Historical Fault Information'!Q22</f>
        <v>658.01741475730546</v>
      </c>
      <c r="F22" s="57">
        <f>'Historical Fault Information'!R22</f>
        <v>0</v>
      </c>
      <c r="G22" s="57">
        <f>'Historical Fault Information'!S22</f>
        <v>30.031977847403159</v>
      </c>
      <c r="H22" s="57">
        <f>'Historical Fault Information'!T22</f>
        <v>184.99999999999972</v>
      </c>
      <c r="I22" s="57">
        <f>'Historical Fault Information'!U22</f>
        <v>16.240493676050573</v>
      </c>
      <c r="J22" s="57">
        <f>'Historical Fault Information'!V22</f>
        <v>40.121791799787019</v>
      </c>
      <c r="K22" s="57">
        <f>'Historical Fault Information'!W22</f>
        <v>181.99999999999923</v>
      </c>
      <c r="L22" s="201">
        <f>'Model parameters'!$G22</f>
        <v>250.56016431998484</v>
      </c>
      <c r="M22" s="99">
        <f>'Model parameters'!$G22+'Model parameters'!$H22*('Modelled Duration'!AW22-'Modelled Duration'!$AV22)</f>
        <v>247.10134077049401</v>
      </c>
      <c r="N22" s="99">
        <f>'Model parameters'!$G22+'Model parameters'!$H22*('Modelled Duration'!AX22-'Modelled Duration'!$AV22)</f>
        <v>243.6425172210032</v>
      </c>
      <c r="O22" s="99">
        <f>'Model parameters'!$G22+'Model parameters'!$H22*('Modelled Duration'!AY22-'Modelled Duration'!$AV22)</f>
        <v>240.18369367151237</v>
      </c>
      <c r="P22" s="99">
        <f>'Model parameters'!$G22+'Model parameters'!$H22*('Modelled Duration'!AZ22-'Modelled Duration'!$AV22)</f>
        <v>236.72487012202157</v>
      </c>
      <c r="Q22" s="99">
        <f>'Model parameters'!$G22+'Model parameters'!$H22*('Modelled Duration'!BA22-'Modelled Duration'!$AV22)</f>
        <v>233.26604657253074</v>
      </c>
      <c r="R22" s="201">
        <f>Q22+'Model parameters'!$H22*('Modelled Duration'!BB22-'Modelled Duration'!$BA22)*R$4</f>
        <v>231.53663479778533</v>
      </c>
      <c r="S22" s="97">
        <f>R22+'Model parameters'!$H22*('Modelled Duration'!BC22-'Modelled Duration'!$BA22)*S$4</f>
        <v>228.76957595819266</v>
      </c>
      <c r="T22" s="97">
        <f>S22+'Model parameters'!$H22*('Modelled Duration'!BD22-'Modelled Duration'!$BA22)*T$4</f>
        <v>226.69428182849816</v>
      </c>
      <c r="U22" s="97">
        <f>T22+'Model parameters'!$H22*('Modelled Duration'!BE22-'Modelled Duration'!$BA22)*U$4</f>
        <v>226.69428182849816</v>
      </c>
      <c r="V22" s="97">
        <f>U22+'Model parameters'!$H22*('Modelled Duration'!BF22-'Modelled Duration'!$BA22)*V$4</f>
        <v>226.69428182849816</v>
      </c>
      <c r="AL22" s="42">
        <f t="shared" si="3"/>
        <v>215.01001669449099</v>
      </c>
      <c r="AM22" s="42">
        <f t="shared" si="4"/>
        <v>23.868312757201593</v>
      </c>
      <c r="AN22" s="42">
        <f t="shared" si="5"/>
        <v>272.4791666666672</v>
      </c>
      <c r="AO22" s="42">
        <f t="shared" si="6"/>
        <v>658.01741475730546</v>
      </c>
      <c r="AP22" s="42">
        <f t="shared" si="7"/>
        <v>0</v>
      </c>
      <c r="AQ22" s="42">
        <f t="shared" si="8"/>
        <v>30.031977847403159</v>
      </c>
      <c r="AR22" s="42">
        <f t="shared" si="9"/>
        <v>184.99999999999972</v>
      </c>
      <c r="AS22" s="42">
        <f t="shared" si="10"/>
        <v>16.240493676050573</v>
      </c>
      <c r="AT22" s="42">
        <f t="shared" si="11"/>
        <v>40.121791799787019</v>
      </c>
      <c r="AU22" s="201">
        <f t="shared" si="11"/>
        <v>181.99999999999923</v>
      </c>
      <c r="AV22" s="41">
        <f t="shared" si="13"/>
        <v>67.15926980889293</v>
      </c>
      <c r="AW22" s="41">
        <f t="shared" si="13"/>
        <v>49.865152061438835</v>
      </c>
      <c r="AX22" s="41">
        <f t="shared" si="13"/>
        <v>32.57103431398474</v>
      </c>
      <c r="AY22" s="41">
        <f t="shared" si="13"/>
        <v>15.276916566530645</v>
      </c>
      <c r="AZ22" s="41">
        <f t="shared" si="13"/>
        <v>-2.0172011809234505</v>
      </c>
      <c r="BA22" s="41">
        <f t="shared" si="13"/>
        <v>-19.311318928377545</v>
      </c>
      <c r="BB22" s="41">
        <f t="shared" si="13"/>
        <v>-36.605436675831641</v>
      </c>
      <c r="BC22" s="41">
        <f t="shared" si="13"/>
        <v>-53.899554423285736</v>
      </c>
      <c r="BD22" s="41">
        <f t="shared" si="13"/>
        <v>-71.193672170739831</v>
      </c>
      <c r="BE22" s="41">
        <f t="shared" si="13"/>
        <v>-88.487789918193926</v>
      </c>
      <c r="BF22" s="41">
        <f t="shared" si="13"/>
        <v>-105.78190766564802</v>
      </c>
    </row>
    <row r="23" spans="1:58">
      <c r="A23" s="53" t="s">
        <v>52</v>
      </c>
      <c r="B23" s="57">
        <f>'Historical Fault Information'!N23</f>
        <v>102.39849624060157</v>
      </c>
      <c r="C23" s="57">
        <f>'Historical Fault Information'!O23</f>
        <v>94.999999999999915</v>
      </c>
      <c r="D23" s="57">
        <f>'Historical Fault Information'!P23</f>
        <v>57.999999999999957</v>
      </c>
      <c r="E23" s="57">
        <f>'Historical Fault Information'!Q23</f>
        <v>346.25109316610076</v>
      </c>
      <c r="F23" s="57">
        <f>'Historical Fault Information'!R23</f>
        <v>236.74919927586683</v>
      </c>
      <c r="G23" s="57">
        <f>'Historical Fault Information'!S23</f>
        <v>66.921735987544523</v>
      </c>
      <c r="H23" s="57">
        <f>'Historical Fault Information'!T23</f>
        <v>176.06832298136629</v>
      </c>
      <c r="I23" s="57">
        <f>'Historical Fault Information'!U23</f>
        <v>172.35186781609258</v>
      </c>
      <c r="J23" s="57">
        <f>'Historical Fault Information'!V23</f>
        <v>131.86666666666679</v>
      </c>
      <c r="K23" s="57">
        <f>'Historical Fault Information'!W23</f>
        <v>118.24999999999984</v>
      </c>
      <c r="L23" s="201">
        <f>'Model parameters'!$G23</f>
        <v>176.80084856936926</v>
      </c>
      <c r="M23" s="99">
        <f>'Model parameters'!$G23+'Model parameters'!$H23*('Modelled Duration'!AW23-'Modelled Duration'!$AV23)</f>
        <v>177.15492586117435</v>
      </c>
      <c r="N23" s="99">
        <f>'Model parameters'!$G23+'Model parameters'!$H23*('Modelled Duration'!AX23-'Modelled Duration'!$AV23)</f>
        <v>177.50900315297943</v>
      </c>
      <c r="O23" s="99">
        <f>'Model parameters'!$G23+'Model parameters'!$H23*('Modelled Duration'!AY23-'Modelled Duration'!$AV23)</f>
        <v>177.86308044478449</v>
      </c>
      <c r="P23" s="99">
        <f>'Model parameters'!$G23+'Model parameters'!$H23*('Modelled Duration'!AZ23-'Modelled Duration'!$AV23)</f>
        <v>178.21715773658957</v>
      </c>
      <c r="Q23" s="99">
        <f>'Model parameters'!$G23+'Model parameters'!$H23*('Modelled Duration'!BA23-'Modelled Duration'!$AV23)</f>
        <v>178.57123502839465</v>
      </c>
      <c r="R23" s="201">
        <f>Q23+'Model parameters'!$H23*('Modelled Duration'!BB23-'Modelled Duration'!$BA23)*R$4</f>
        <v>178.7482736742972</v>
      </c>
      <c r="S23" s="97">
        <f>R23+'Model parameters'!$H23*('Modelled Duration'!BC23-'Modelled Duration'!$BA23)*S$4</f>
        <v>179.03153550774127</v>
      </c>
      <c r="T23" s="97">
        <f>S23+'Model parameters'!$H23*('Modelled Duration'!BD23-'Modelled Duration'!$BA23)*T$4</f>
        <v>179.24398188282433</v>
      </c>
      <c r="U23" s="97">
        <f>T23+'Model parameters'!$H23*('Modelled Duration'!BE23-'Modelled Duration'!$BA23)*U$4</f>
        <v>179.24398188282433</v>
      </c>
      <c r="V23" s="97">
        <f>U23+'Model parameters'!$H23*('Modelled Duration'!BF23-'Modelled Duration'!$BA23)*V$4</f>
        <v>179.24398188282433</v>
      </c>
      <c r="AL23" s="42">
        <f t="shared" si="3"/>
        <v>102.39849624060157</v>
      </c>
      <c r="AM23" s="42">
        <f t="shared" si="4"/>
        <v>94.999999999999915</v>
      </c>
      <c r="AN23" s="42">
        <f t="shared" si="5"/>
        <v>57.999999999999957</v>
      </c>
      <c r="AO23" s="42">
        <f t="shared" si="6"/>
        <v>346.25109316610076</v>
      </c>
      <c r="AP23" s="42">
        <f t="shared" si="7"/>
        <v>236.74919927586683</v>
      </c>
      <c r="AQ23" s="42">
        <f t="shared" si="8"/>
        <v>66.921735987544523</v>
      </c>
      <c r="AR23" s="42">
        <f t="shared" si="9"/>
        <v>176.06832298136629</v>
      </c>
      <c r="AS23" s="42">
        <f t="shared" si="10"/>
        <v>172.35186781609258</v>
      </c>
      <c r="AT23" s="42">
        <f t="shared" si="11"/>
        <v>131.86666666666679</v>
      </c>
      <c r="AU23" s="201">
        <f t="shared" si="11"/>
        <v>118.24999999999984</v>
      </c>
      <c r="AV23" s="41">
        <f t="shared" si="13"/>
        <v>160.12286373806359</v>
      </c>
      <c r="AW23" s="41">
        <f t="shared" si="13"/>
        <v>161.89325019708897</v>
      </c>
      <c r="AX23" s="41">
        <f t="shared" si="13"/>
        <v>163.66363665611436</v>
      </c>
      <c r="AY23" s="41">
        <f t="shared" si="13"/>
        <v>165.43402311513975</v>
      </c>
      <c r="AZ23" s="41">
        <f t="shared" si="13"/>
        <v>167.20440957416514</v>
      </c>
      <c r="BA23" s="41">
        <f t="shared" si="13"/>
        <v>168.97479603319056</v>
      </c>
      <c r="BB23" s="41">
        <f t="shared" si="13"/>
        <v>170.74518249221595</v>
      </c>
      <c r="BC23" s="41">
        <f t="shared" si="13"/>
        <v>172.51556895124133</v>
      </c>
      <c r="BD23" s="41">
        <f t="shared" si="13"/>
        <v>174.28595541026675</v>
      </c>
      <c r="BE23" s="41">
        <f t="shared" si="13"/>
        <v>176.05634186929214</v>
      </c>
      <c r="BF23" s="41">
        <f t="shared" si="13"/>
        <v>177.82672832831753</v>
      </c>
    </row>
    <row r="24" spans="1:58">
      <c r="A24" s="53" t="s">
        <v>53</v>
      </c>
      <c r="B24" s="57">
        <f>'Historical Fault Information'!N24</f>
        <v>0</v>
      </c>
      <c r="C24" s="57">
        <f>'Historical Fault Information'!O24</f>
        <v>53.000000000000263</v>
      </c>
      <c r="D24" s="57">
        <f>'Historical Fault Information'!P24</f>
        <v>0</v>
      </c>
      <c r="E24" s="57">
        <f>'Historical Fault Information'!Q24</f>
        <v>0</v>
      </c>
      <c r="F24" s="57">
        <f>'Historical Fault Information'!R24</f>
        <v>0</v>
      </c>
      <c r="G24" s="57">
        <f>'Historical Fault Information'!S24</f>
        <v>0</v>
      </c>
      <c r="H24" s="57">
        <f>'Historical Fault Information'!T24</f>
        <v>736.42606862812647</v>
      </c>
      <c r="I24" s="57">
        <f>'Historical Fault Information'!U24</f>
        <v>0</v>
      </c>
      <c r="J24" s="57">
        <f>'Historical Fault Information'!V24</f>
        <v>0</v>
      </c>
      <c r="K24" s="57">
        <f>'Historical Fault Information'!W24</f>
        <v>177.69633507853422</v>
      </c>
      <c r="L24" s="201">
        <f>'Model parameters'!$G24</f>
        <v>376.24896148266436</v>
      </c>
      <c r="M24" s="99">
        <f>'Model parameters'!$G24+'Model parameters'!$H24*('Modelled Duration'!AW24-'Modelled Duration'!$AV24)</f>
        <v>380.41568296338096</v>
      </c>
      <c r="N24" s="99">
        <f>'Model parameters'!$G24+'Model parameters'!$H24*('Modelled Duration'!AX24-'Modelled Duration'!$AV24)</f>
        <v>384.58240444409756</v>
      </c>
      <c r="O24" s="99">
        <f>'Model parameters'!$G24+'Model parameters'!$H24*('Modelled Duration'!AY24-'Modelled Duration'!$AV24)</f>
        <v>388.74912592481411</v>
      </c>
      <c r="P24" s="99">
        <f>'Model parameters'!$G24+'Model parameters'!$H24*('Modelled Duration'!AZ24-'Modelled Duration'!$AV24)</f>
        <v>392.91584740553071</v>
      </c>
      <c r="Q24" s="99">
        <f>'Model parameters'!$G24+'Model parameters'!$H24*('Modelled Duration'!BA24-'Modelled Duration'!$AV24)</f>
        <v>397.08256888624732</v>
      </c>
      <c r="R24" s="201">
        <f>Q24+'Model parameters'!$H24*('Modelled Duration'!BB24-'Modelled Duration'!$BA24)*R$4</f>
        <v>399.16592962660559</v>
      </c>
      <c r="S24" s="97">
        <f>R24+'Model parameters'!$H24*('Modelled Duration'!BC24-'Modelled Duration'!$BA24)*S$4</f>
        <v>402.49930681117888</v>
      </c>
      <c r="T24" s="97">
        <f>S24+'Model parameters'!$H24*('Modelled Duration'!BD24-'Modelled Duration'!$BA24)*T$4</f>
        <v>404.99933969960881</v>
      </c>
      <c r="U24" s="97">
        <f>T24+'Model parameters'!$H24*('Modelled Duration'!BE24-'Modelled Duration'!$BA24)*U$4</f>
        <v>404.99933969960881</v>
      </c>
      <c r="V24" s="97">
        <f>U24+'Model parameters'!$H24*('Modelled Duration'!BF24-'Modelled Duration'!$BA24)*V$4</f>
        <v>404.99933969960881</v>
      </c>
      <c r="AL24" s="42">
        <f t="shared" si="3"/>
        <v>0</v>
      </c>
      <c r="AM24" s="42">
        <f t="shared" si="4"/>
        <v>53.000000000000263</v>
      </c>
      <c r="AN24" s="42">
        <f t="shared" si="5"/>
        <v>0</v>
      </c>
      <c r="AO24" s="42">
        <f t="shared" si="6"/>
        <v>0</v>
      </c>
      <c r="AP24" s="42">
        <f t="shared" si="7"/>
        <v>0</v>
      </c>
      <c r="AQ24" s="42">
        <f t="shared" si="8"/>
        <v>0</v>
      </c>
      <c r="AR24" s="42">
        <f t="shared" si="9"/>
        <v>736.42606862812647</v>
      </c>
      <c r="AS24" s="42">
        <f t="shared" si="10"/>
        <v>0</v>
      </c>
      <c r="AT24" s="42">
        <f t="shared" si="11"/>
        <v>0</v>
      </c>
      <c r="AU24" s="201">
        <f t="shared" si="11"/>
        <v>177.69633507853422</v>
      </c>
      <c r="AV24" s="41">
        <f t="shared" si="13"/>
        <v>211.2970810903723</v>
      </c>
      <c r="AW24" s="41">
        <f t="shared" si="13"/>
        <v>232.13068849395526</v>
      </c>
      <c r="AX24" s="41">
        <f t="shared" si="13"/>
        <v>252.96429589753822</v>
      </c>
      <c r="AY24" s="41">
        <f t="shared" si="13"/>
        <v>273.7979033011211</v>
      </c>
      <c r="AZ24" s="41">
        <f t="shared" si="13"/>
        <v>294.63151070470406</v>
      </c>
      <c r="BA24" s="41">
        <f t="shared" si="13"/>
        <v>315.46511810828702</v>
      </c>
      <c r="BB24" s="41">
        <f t="shared" si="13"/>
        <v>336.29872551186997</v>
      </c>
      <c r="BC24" s="41">
        <f t="shared" si="13"/>
        <v>357.13233291545293</v>
      </c>
      <c r="BD24" s="41">
        <f t="shared" si="13"/>
        <v>377.96594031903589</v>
      </c>
      <c r="BE24" s="41">
        <f t="shared" si="13"/>
        <v>398.79954772261885</v>
      </c>
      <c r="BF24" s="41">
        <f t="shared" si="13"/>
        <v>419.63315512620181</v>
      </c>
    </row>
    <row r="25" spans="1:58">
      <c r="A25" s="53" t="s">
        <v>58</v>
      </c>
      <c r="B25" s="57">
        <f>'Historical Fault Information'!N25</f>
        <v>223.49436090225538</v>
      </c>
      <c r="C25" s="57">
        <f>'Historical Fault Information'!O25</f>
        <v>222.05489773950475</v>
      </c>
      <c r="D25" s="57">
        <f>'Historical Fault Information'!P25</f>
        <v>90.91082802547777</v>
      </c>
      <c r="E25" s="57">
        <f>'Historical Fault Information'!Q25</f>
        <v>177.93664418590146</v>
      </c>
      <c r="F25" s="57">
        <f>'Historical Fault Information'!R25</f>
        <v>117.63934712791759</v>
      </c>
      <c r="G25" s="57">
        <f>'Historical Fault Information'!S25</f>
        <v>410.89431645201046</v>
      </c>
      <c r="H25" s="57">
        <f>'Historical Fault Information'!T25</f>
        <v>222.7354313075555</v>
      </c>
      <c r="I25" s="57">
        <f>'Historical Fault Information'!U25</f>
        <v>275.87463298790954</v>
      </c>
      <c r="J25" s="57">
        <f>'Historical Fault Information'!V25</f>
        <v>259.83994360902244</v>
      </c>
      <c r="K25" s="57">
        <f>'Historical Fault Information'!W25</f>
        <v>91.508806146572567</v>
      </c>
      <c r="L25" s="201">
        <f>'Model parameters'!$G25</f>
        <v>214.74590267057056</v>
      </c>
      <c r="M25" s="99">
        <f>'Model parameters'!$G25+'Model parameters'!$H25*('Modelled Duration'!AW25-'Modelled Duration'!$AV25)</f>
        <v>215.26601865091806</v>
      </c>
      <c r="N25" s="99">
        <f>'Model parameters'!$G25+'Model parameters'!$H25*('Modelled Duration'!AX25-'Modelled Duration'!$AV25)</f>
        <v>215.78613463126558</v>
      </c>
      <c r="O25" s="99">
        <f>'Model parameters'!$G25+'Model parameters'!$H25*('Modelled Duration'!AY25-'Modelled Duration'!$AV25)</f>
        <v>216.30625061161308</v>
      </c>
      <c r="P25" s="99">
        <f>'Model parameters'!$G25+'Model parameters'!$H25*('Modelled Duration'!AZ25-'Modelled Duration'!$AV25)</f>
        <v>216.82636659196058</v>
      </c>
      <c r="Q25" s="99">
        <f>'Model parameters'!$G25+'Model parameters'!$H25*('Modelled Duration'!BA25-'Modelled Duration'!$AV25)</f>
        <v>217.34648257230808</v>
      </c>
      <c r="R25" s="201">
        <f>Q25+'Model parameters'!$H25*('Modelled Duration'!BB25-'Modelled Duration'!$BA25)*R$4</f>
        <v>217.60654056248183</v>
      </c>
      <c r="S25" s="97">
        <f>R25+'Model parameters'!$H25*('Modelled Duration'!BC25-'Modelled Duration'!$BA25)*S$4</f>
        <v>218.02263334675982</v>
      </c>
      <c r="T25" s="97">
        <f>S25+'Model parameters'!$H25*('Modelled Duration'!BD25-'Modelled Duration'!$BA25)*T$4</f>
        <v>218.33470293496833</v>
      </c>
      <c r="U25" s="97">
        <f>T25+'Model parameters'!$H25*('Modelled Duration'!BE25-'Modelled Duration'!$BA25)*U$4</f>
        <v>218.33470293496833</v>
      </c>
      <c r="V25" s="97">
        <f>U25+'Model parameters'!$H25*('Modelled Duration'!BF25-'Modelled Duration'!$BA25)*V$4</f>
        <v>218.33470293496833</v>
      </c>
      <c r="AL25" s="42">
        <f t="shared" si="3"/>
        <v>223.49436090225538</v>
      </c>
      <c r="AM25" s="42">
        <f t="shared" si="4"/>
        <v>222.05489773950475</v>
      </c>
      <c r="AN25" s="42">
        <f t="shared" si="5"/>
        <v>90.91082802547777</v>
      </c>
      <c r="AO25" s="42">
        <f t="shared" si="6"/>
        <v>177.93664418590146</v>
      </c>
      <c r="AP25" s="42">
        <f t="shared" si="7"/>
        <v>117.63934712791759</v>
      </c>
      <c r="AQ25" s="42">
        <f t="shared" si="8"/>
        <v>410.89431645201046</v>
      </c>
      <c r="AR25" s="42">
        <f t="shared" si="9"/>
        <v>222.7354313075555</v>
      </c>
      <c r="AS25" s="42">
        <f t="shared" si="10"/>
        <v>275.87463298790954</v>
      </c>
      <c r="AT25" s="42">
        <f t="shared" si="11"/>
        <v>259.83994360902244</v>
      </c>
      <c r="AU25" s="201">
        <f t="shared" si="11"/>
        <v>91.508806146572567</v>
      </c>
      <c r="AV25" s="41">
        <f t="shared" si="13"/>
        <v>223.59211030796914</v>
      </c>
      <c r="AW25" s="41">
        <f t="shared" si="13"/>
        <v>226.19269020970665</v>
      </c>
      <c r="AX25" s="41">
        <f t="shared" si="13"/>
        <v>228.7932701114442</v>
      </c>
      <c r="AY25" s="41">
        <f t="shared" si="13"/>
        <v>231.39385001318172</v>
      </c>
      <c r="AZ25" s="41">
        <f t="shared" si="13"/>
        <v>233.99442991491924</v>
      </c>
      <c r="BA25" s="41">
        <f t="shared" si="13"/>
        <v>236.59500981665678</v>
      </c>
      <c r="BB25" s="41">
        <f t="shared" si="13"/>
        <v>239.1955897183943</v>
      </c>
      <c r="BC25" s="41">
        <f t="shared" si="13"/>
        <v>241.79616962013182</v>
      </c>
      <c r="BD25" s="41">
        <f t="shared" si="13"/>
        <v>244.39674952186937</v>
      </c>
      <c r="BE25" s="41">
        <f t="shared" si="13"/>
        <v>246.99732942360691</v>
      </c>
      <c r="BF25" s="41">
        <f t="shared" si="13"/>
        <v>249.59790932534443</v>
      </c>
    </row>
    <row r="26" spans="1:58">
      <c r="A26" s="53" t="s">
        <v>60</v>
      </c>
      <c r="B26" s="57">
        <f>'Historical Fault Information'!N26</f>
        <v>59.000000000000099</v>
      </c>
      <c r="C26" s="57">
        <f>'Historical Fault Information'!O26</f>
        <v>232.20689655172458</v>
      </c>
      <c r="D26" s="57">
        <f>'Historical Fault Information'!P26</f>
        <v>108.06666666666629</v>
      </c>
      <c r="E26" s="57">
        <f>'Historical Fault Information'!Q26</f>
        <v>104.87360990233043</v>
      </c>
      <c r="F26" s="57">
        <f>'Historical Fault Information'!R26</f>
        <v>216.26836224410087</v>
      </c>
      <c r="G26" s="57">
        <f>'Historical Fault Information'!S26</f>
        <v>0</v>
      </c>
      <c r="H26" s="57">
        <f>'Historical Fault Information'!T26</f>
        <v>1176.0000000000002</v>
      </c>
      <c r="I26" s="57">
        <f>'Historical Fault Information'!U26</f>
        <v>179.49856373429091</v>
      </c>
      <c r="J26" s="57">
        <f>'Historical Fault Information'!V26</f>
        <v>20</v>
      </c>
      <c r="K26" s="57">
        <f>'Historical Fault Information'!W26</f>
        <v>747.00000000000045</v>
      </c>
      <c r="L26" s="201">
        <f>'Model parameters'!$G26</f>
        <v>304.69722353363187</v>
      </c>
      <c r="M26" s="99">
        <f>'Model parameters'!$G26+'Model parameters'!$H26*('Modelled Duration'!AW26-'Modelled Duration'!$AV26)</f>
        <v>314.46791688820758</v>
      </c>
      <c r="N26" s="99">
        <f>'Model parameters'!$G26+'Model parameters'!$H26*('Modelled Duration'!AX26-'Modelled Duration'!$AV26)</f>
        <v>324.2386102427833</v>
      </c>
      <c r="O26" s="99">
        <f>'Model parameters'!$G26+'Model parameters'!$H26*('Modelled Duration'!AY26-'Modelled Duration'!$AV26)</f>
        <v>334.00930359735901</v>
      </c>
      <c r="P26" s="99">
        <f>'Model parameters'!$G26+'Model parameters'!$H26*('Modelled Duration'!AZ26-'Modelled Duration'!$AV26)</f>
        <v>343.77999695193472</v>
      </c>
      <c r="Q26" s="99">
        <f>'Model parameters'!$G26+'Model parameters'!$H26*('Modelled Duration'!BA26-'Modelled Duration'!$AV26)</f>
        <v>353.55069030651043</v>
      </c>
      <c r="R26" s="201">
        <f>Q26+'Model parameters'!$H26*('Modelled Duration'!BB26-'Modelled Duration'!$BA26)*R$4</f>
        <v>358.43603698379832</v>
      </c>
      <c r="S26" s="97">
        <f>R26+'Model parameters'!$H26*('Modelled Duration'!BC26-'Modelled Duration'!$BA26)*S$4</f>
        <v>366.25259166745889</v>
      </c>
      <c r="T26" s="97">
        <f>S26+'Model parameters'!$H26*('Modelled Duration'!BD26-'Modelled Duration'!$BA26)*T$4</f>
        <v>372.11500768020431</v>
      </c>
      <c r="U26" s="97">
        <f>T26+'Model parameters'!$H26*('Modelled Duration'!BE26-'Modelled Duration'!$BA26)*U$4</f>
        <v>372.11500768020431</v>
      </c>
      <c r="V26" s="97">
        <f>U26+'Model parameters'!$H26*('Modelled Duration'!BF26-'Modelled Duration'!$BA26)*V$4</f>
        <v>372.11500768020431</v>
      </c>
      <c r="AL26" s="42">
        <f t="shared" si="3"/>
        <v>59.000000000000099</v>
      </c>
      <c r="AM26" s="42">
        <f t="shared" si="4"/>
        <v>232.20689655172458</v>
      </c>
      <c r="AN26" s="42">
        <f t="shared" si="5"/>
        <v>108.06666666666629</v>
      </c>
      <c r="AO26" s="42">
        <f t="shared" si="6"/>
        <v>104.87360990233043</v>
      </c>
      <c r="AP26" s="42">
        <f t="shared" si="7"/>
        <v>216.26836224410087</v>
      </c>
      <c r="AQ26" s="42">
        <f t="shared" si="8"/>
        <v>0</v>
      </c>
      <c r="AR26" s="42">
        <f t="shared" si="9"/>
        <v>1176.0000000000002</v>
      </c>
      <c r="AS26" s="42">
        <f t="shared" si="10"/>
        <v>179.49856373429091</v>
      </c>
      <c r="AT26" s="42">
        <f t="shared" si="11"/>
        <v>20</v>
      </c>
      <c r="AU26" s="201">
        <f t="shared" si="11"/>
        <v>747.00000000000045</v>
      </c>
      <c r="AV26" s="41">
        <f t="shared" si="13"/>
        <v>552.98547716074359</v>
      </c>
      <c r="AW26" s="41">
        <f t="shared" si="13"/>
        <v>601.8389439336222</v>
      </c>
      <c r="AX26" s="41">
        <f t="shared" si="13"/>
        <v>650.69241070650071</v>
      </c>
      <c r="AY26" s="41">
        <f t="shared" si="13"/>
        <v>699.54587747937933</v>
      </c>
      <c r="AZ26" s="41">
        <f t="shared" si="13"/>
        <v>748.39934425225783</v>
      </c>
      <c r="BA26" s="41">
        <f t="shared" si="13"/>
        <v>797.25281102513645</v>
      </c>
      <c r="BB26" s="41">
        <f t="shared" si="13"/>
        <v>846.10627779801507</v>
      </c>
      <c r="BC26" s="41">
        <f t="shared" si="13"/>
        <v>894.95974457089358</v>
      </c>
      <c r="BD26" s="41">
        <f t="shared" si="13"/>
        <v>943.8132113437722</v>
      </c>
      <c r="BE26" s="41">
        <f t="shared" si="13"/>
        <v>992.6666781166507</v>
      </c>
      <c r="BF26" s="41">
        <f t="shared" si="13"/>
        <v>1041.5201448895293</v>
      </c>
    </row>
    <row r="27" spans="1:58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AL27" s="42"/>
      <c r="AM27" s="42"/>
      <c r="AN27" s="42"/>
      <c r="AO27" s="42"/>
      <c r="AP27" s="42"/>
      <c r="AQ27" s="42"/>
      <c r="AR27" s="42"/>
      <c r="AS27" s="42"/>
      <c r="AT27" s="42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</row>
    <row r="28" spans="1:58">
      <c r="J28" s="42"/>
      <c r="K28" s="42"/>
      <c r="L28" s="42"/>
    </row>
    <row r="30" spans="1:58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3" customFormat="1" ht="18">
      <c r="A31" s="1"/>
      <c r="B31" s="55"/>
      <c r="C31" s="55"/>
      <c r="D31" s="55"/>
      <c r="E31" s="55"/>
      <c r="F31" s="55"/>
      <c r="G31" s="55"/>
      <c r="H31" s="55"/>
      <c r="I31" s="39"/>
      <c r="J31" s="1"/>
      <c r="N31"/>
      <c r="O31"/>
      <c r="P31"/>
      <c r="Q31"/>
      <c r="R31"/>
      <c r="S31"/>
      <c r="T31"/>
      <c r="U31"/>
      <c r="V31"/>
    </row>
    <row r="32" spans="1:58" s="3" customFormat="1" ht="15.95" customHeight="1">
      <c r="B32" s="129" t="s">
        <v>5</v>
      </c>
      <c r="C32" s="59"/>
      <c r="D32" s="59"/>
      <c r="E32" s="59"/>
      <c r="F32" s="59"/>
      <c r="G32" s="59"/>
      <c r="H32" s="59"/>
      <c r="I32" s="59"/>
      <c r="J32" s="59"/>
      <c r="K32" s="59"/>
      <c r="L32" s="69" t="s">
        <v>32</v>
      </c>
      <c r="M32" s="59" t="str">
        <f>'Model parameters'!G35</f>
        <v>Weighted average 2009 to 2017 with moderated trend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69" t="s">
        <v>48</v>
      </c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</row>
    <row r="33" spans="1:58" s="60" customFormat="1">
      <c r="A33" s="60" t="s">
        <v>6</v>
      </c>
      <c r="B33" s="61">
        <f t="shared" ref="B33:K33" si="14">AVERAGEIF(B37:B49,"&lt;&gt;0")</f>
        <v>83.565433118399284</v>
      </c>
      <c r="C33" s="61">
        <f t="shared" si="14"/>
        <v>85.914541565192195</v>
      </c>
      <c r="D33" s="61">
        <f t="shared" si="14"/>
        <v>78.978216544728198</v>
      </c>
      <c r="E33" s="61">
        <f t="shared" si="14"/>
        <v>109.19590466554061</v>
      </c>
      <c r="F33" s="61">
        <f t="shared" si="14"/>
        <v>105.96281962751526</v>
      </c>
      <c r="G33" s="61">
        <f t="shared" si="14"/>
        <v>78.601179426787482</v>
      </c>
      <c r="H33" s="61">
        <f t="shared" si="14"/>
        <v>88.078526120465554</v>
      </c>
      <c r="I33" s="61">
        <f t="shared" si="14"/>
        <v>105.12633753439346</v>
      </c>
      <c r="J33" s="61">
        <f t="shared" si="14"/>
        <v>95.174292203949477</v>
      </c>
      <c r="K33" s="61">
        <f t="shared" si="14"/>
        <v>90.427144117672896</v>
      </c>
    </row>
    <row r="34" spans="1:58">
      <c r="B34" s="94"/>
      <c r="C34" s="94"/>
      <c r="D34" s="94"/>
      <c r="E34" s="94"/>
      <c r="F34" s="94"/>
      <c r="G34" s="94"/>
      <c r="H34" s="94"/>
      <c r="I34" s="94"/>
      <c r="J34" s="94"/>
      <c r="K34" s="68"/>
      <c r="L34" s="68">
        <f t="shared" ref="L34:V34" si="15">AVERAGEIF(L37:L49,"&lt;&gt;0")</f>
        <v>95.256531291794644</v>
      </c>
      <c r="M34" s="68">
        <f t="shared" si="15"/>
        <v>95.468351253858074</v>
      </c>
      <c r="N34" s="68">
        <f t="shared" si="15"/>
        <v>95.680171215921504</v>
      </c>
      <c r="O34" s="68">
        <f t="shared" si="15"/>
        <v>95.89199117798492</v>
      </c>
      <c r="P34" s="68">
        <f t="shared" si="15"/>
        <v>96.10381114004835</v>
      </c>
      <c r="Q34" s="68">
        <f t="shared" si="15"/>
        <v>96.315631102111794</v>
      </c>
      <c r="R34" s="68">
        <f t="shared" si="15"/>
        <v>96.421541083143509</v>
      </c>
      <c r="S34" s="68">
        <f t="shared" si="15"/>
        <v>96.590997052794265</v>
      </c>
      <c r="T34" s="68">
        <f t="shared" si="15"/>
        <v>96.718089030032303</v>
      </c>
      <c r="U34" s="68">
        <f t="shared" si="15"/>
        <v>96.718089030032303</v>
      </c>
      <c r="V34" s="68">
        <f t="shared" si="15"/>
        <v>96.718089030032303</v>
      </c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72"/>
      <c r="AM34" s="201"/>
      <c r="AN34" s="201"/>
      <c r="AO34" s="201"/>
      <c r="AP34" s="201"/>
      <c r="AQ34" s="201"/>
      <c r="AR34" s="201"/>
      <c r="AS34" s="201"/>
      <c r="AT34" s="201"/>
      <c r="AU34" s="68"/>
      <c r="AV34" s="68">
        <f t="shared" ref="AV34:BF34" si="16">AVERAGE(AV37:AV49)</f>
        <v>97.112389836689417</v>
      </c>
      <c r="AW34" s="68">
        <f t="shared" si="16"/>
        <v>98.171489647006581</v>
      </c>
      <c r="AX34" s="68">
        <f t="shared" si="16"/>
        <v>99.230589457323731</v>
      </c>
      <c r="AY34" s="68">
        <f t="shared" si="16"/>
        <v>100.28968926764091</v>
      </c>
      <c r="AZ34" s="68">
        <f t="shared" si="16"/>
        <v>101.34878907795806</v>
      </c>
      <c r="BA34" s="68">
        <f t="shared" si="16"/>
        <v>102.40788888827521</v>
      </c>
      <c r="BB34" s="68">
        <f t="shared" si="16"/>
        <v>103.46698869859235</v>
      </c>
      <c r="BC34" s="68">
        <f t="shared" si="16"/>
        <v>104.52608850890951</v>
      </c>
      <c r="BD34" s="68">
        <f t="shared" si="16"/>
        <v>105.58518831922666</v>
      </c>
      <c r="BE34" s="68">
        <f t="shared" si="16"/>
        <v>106.64428812954382</v>
      </c>
      <c r="BF34" s="68">
        <f t="shared" si="16"/>
        <v>107.70338793986096</v>
      </c>
    </row>
    <row r="35" spans="1:58">
      <c r="B35" s="94"/>
      <c r="C35" s="94"/>
      <c r="D35" s="94"/>
      <c r="E35" s="94"/>
      <c r="F35" s="94"/>
      <c r="G35" s="94"/>
      <c r="H35" s="94"/>
      <c r="I35" s="94"/>
      <c r="J35" s="94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72"/>
      <c r="AM35" s="201"/>
      <c r="AN35" s="201"/>
      <c r="AO35" s="201"/>
      <c r="AP35" s="201"/>
      <c r="AQ35" s="201"/>
      <c r="AR35" s="201"/>
      <c r="AS35" s="201"/>
      <c r="AT35" s="201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>
        <v>2018</v>
      </c>
      <c r="M36" s="1">
        <v>2019</v>
      </c>
      <c r="N36" s="1">
        <v>2020</v>
      </c>
      <c r="O36" s="1">
        <v>2021</v>
      </c>
      <c r="P36" s="1">
        <v>2022</v>
      </c>
      <c r="Q36" s="1">
        <v>2023</v>
      </c>
      <c r="R36" s="1">
        <v>2024</v>
      </c>
      <c r="S36" s="1">
        <v>2025</v>
      </c>
      <c r="T36" s="1">
        <v>2026</v>
      </c>
      <c r="U36" s="1">
        <v>2027</v>
      </c>
      <c r="V36" s="1">
        <v>2028</v>
      </c>
      <c r="AL36" s="200">
        <v>2008</v>
      </c>
      <c r="AM36" s="200">
        <v>2009</v>
      </c>
      <c r="AN36" s="200">
        <v>2010</v>
      </c>
      <c r="AO36" s="200">
        <v>2011</v>
      </c>
      <c r="AP36" s="200">
        <v>2012</v>
      </c>
      <c r="AQ36" s="200">
        <v>2013</v>
      </c>
      <c r="AR36" s="200">
        <v>2014</v>
      </c>
      <c r="AS36" s="200">
        <v>2015</v>
      </c>
      <c r="AT36" s="200">
        <v>2016</v>
      </c>
      <c r="AU36" s="200">
        <v>2017</v>
      </c>
      <c r="AV36" s="200">
        <v>2018</v>
      </c>
      <c r="AW36" s="200">
        <v>2019</v>
      </c>
      <c r="AX36" s="200">
        <v>2020</v>
      </c>
      <c r="AY36" s="200">
        <v>2021</v>
      </c>
      <c r="AZ36" s="200">
        <v>2022</v>
      </c>
      <c r="BA36" s="200">
        <v>2023</v>
      </c>
      <c r="BB36" s="200">
        <v>2024</v>
      </c>
      <c r="BC36" s="200">
        <v>2025</v>
      </c>
      <c r="BD36" s="200">
        <v>2026</v>
      </c>
      <c r="BE36" s="200">
        <v>2027</v>
      </c>
      <c r="BF36" s="200">
        <v>2028</v>
      </c>
    </row>
    <row r="37" spans="1:58">
      <c r="A37" s="53" t="s">
        <v>50</v>
      </c>
      <c r="B37" s="57">
        <f>'Historical Fault Information'!N37</f>
        <v>59.58810093539276</v>
      </c>
      <c r="C37" s="57">
        <f>'Historical Fault Information'!O37</f>
        <v>41.504130566189865</v>
      </c>
      <c r="D37" s="57">
        <f>'Historical Fault Information'!P37</f>
        <v>67.918269230769212</v>
      </c>
      <c r="E37" s="57">
        <f>'Historical Fault Information'!Q37</f>
        <v>104.04112975285294</v>
      </c>
      <c r="F37" s="57">
        <f>'Historical Fault Information'!R37</f>
        <v>67.042293792777485</v>
      </c>
      <c r="G37" s="57">
        <f>'Historical Fault Information'!S37</f>
        <v>66.78955158395361</v>
      </c>
      <c r="H37" s="57">
        <f>'Historical Fault Information'!T37</f>
        <v>133.93696984391167</v>
      </c>
      <c r="I37" s="57">
        <f>'Historical Fault Information'!U37</f>
        <v>66.667180048661663</v>
      </c>
      <c r="J37" s="57">
        <f>'Historical Fault Information'!V37</f>
        <v>67.184542987470451</v>
      </c>
      <c r="K37" s="57">
        <f>'Historical Fault Information'!W37</f>
        <v>79.028207614942474</v>
      </c>
      <c r="L37" s="201">
        <f>'Model parameters'!$G37</f>
        <v>76.406430545266701</v>
      </c>
      <c r="M37" s="99">
        <f>'Model parameters'!$G37+'Model parameters'!$H37*('Modelled Duration'!AW37-'Modelled Duration'!$AV37)</f>
        <v>76.937222277653035</v>
      </c>
      <c r="N37" s="99">
        <f>'Model parameters'!$G37+'Model parameters'!$H37*('Modelled Duration'!AX37-'Modelled Duration'!$AV37)</f>
        <v>77.468014010039369</v>
      </c>
      <c r="O37" s="99">
        <f>'Model parameters'!$G37+'Model parameters'!$H37*('Modelled Duration'!AY37-'Modelled Duration'!$AV37)</f>
        <v>77.998805742425702</v>
      </c>
      <c r="P37" s="99">
        <f>'Model parameters'!$G37+'Model parameters'!$H37*('Modelled Duration'!AZ37-'Modelled Duration'!$AV37)</f>
        <v>78.52959747481205</v>
      </c>
      <c r="Q37" s="99">
        <f>'Model parameters'!$G37+'Model parameters'!$H37*('Modelled Duration'!BA37-'Modelled Duration'!$AV37)</f>
        <v>79.060389207198384</v>
      </c>
      <c r="R37" s="201">
        <f>Q37+'Model parameters'!$H37*('Modelled Duration'!BB37-'Modelled Duration'!$BA37)*R$4</f>
        <v>79.325785073391557</v>
      </c>
      <c r="S37" s="97">
        <f>R37+'Model parameters'!$H37*('Modelled Duration'!BC37-'Modelled Duration'!$BA37)*S$4</f>
        <v>79.750418459300619</v>
      </c>
      <c r="T37" s="97">
        <f>S37+'Model parameters'!$H37*('Modelled Duration'!BD37-'Modelled Duration'!$BA37)*T$4</f>
        <v>80.068893498732422</v>
      </c>
      <c r="U37" s="97">
        <f>T37+'Model parameters'!$H37*('Modelled Duration'!BE37-'Modelled Duration'!$BA37)*U$4</f>
        <v>80.068893498732422</v>
      </c>
      <c r="V37" s="97">
        <f>U37+'Model parameters'!$H37*('Modelled Duration'!BF37-'Modelled Duration'!$BA37)*V$4</f>
        <v>80.068893498732422</v>
      </c>
      <c r="AL37" s="201">
        <f t="shared" ref="AL37:AL49" si="17">B37</f>
        <v>59.58810093539276</v>
      </c>
      <c r="AM37" s="201">
        <f t="shared" ref="AM37:AM49" si="18">C37</f>
        <v>41.504130566189865</v>
      </c>
      <c r="AN37" s="201">
        <f t="shared" ref="AN37:AN49" si="19">D37</f>
        <v>67.918269230769212</v>
      </c>
      <c r="AO37" s="201">
        <f t="shared" ref="AO37:AO49" si="20">E37</f>
        <v>104.04112975285294</v>
      </c>
      <c r="AP37" s="201">
        <f t="shared" ref="AP37:AP49" si="21">F37</f>
        <v>67.042293792777485</v>
      </c>
      <c r="AQ37" s="201">
        <f t="shared" ref="AQ37:AQ49" si="22">G37</f>
        <v>66.78955158395361</v>
      </c>
      <c r="AR37" s="201">
        <f t="shared" ref="AR37:AR49" si="23">H37</f>
        <v>133.93696984391167</v>
      </c>
      <c r="AS37" s="201">
        <f t="shared" ref="AS37:AS49" si="24">I37</f>
        <v>66.667180048661663</v>
      </c>
      <c r="AT37" s="201">
        <f t="shared" ref="AT37:AT49" si="25">J37</f>
        <v>67.184542987470451</v>
      </c>
      <c r="AU37" s="201">
        <f t="shared" ref="AU37:AU49" si="26">K37</f>
        <v>79.028207614942474</v>
      </c>
      <c r="AV37" s="41">
        <f>LINEST($B37:$K37)*(AV$6-$AL$6+1)+INDEX(LINEST($B37:$K37,,TRUE,TRUE),1,2)</f>
        <v>89.966810276316423</v>
      </c>
      <c r="AW37" s="41">
        <f t="shared" ref="AW37:BF37" si="27">LINEST($B37:$K37)*(AW$6-$AL$6+1)+INDEX(LINEST($B37:$K37,,TRUE,TRUE),1,2)</f>
        <v>92.620768938248105</v>
      </c>
      <c r="AX37" s="41">
        <f t="shared" si="27"/>
        <v>95.274727600179773</v>
      </c>
      <c r="AY37" s="41">
        <f t="shared" si="27"/>
        <v>97.928686262111455</v>
      </c>
      <c r="AZ37" s="41">
        <f t="shared" si="27"/>
        <v>100.58264492404314</v>
      </c>
      <c r="BA37" s="41">
        <f t="shared" si="27"/>
        <v>103.23660358597481</v>
      </c>
      <c r="BB37" s="41">
        <f t="shared" si="27"/>
        <v>105.89056224790647</v>
      </c>
      <c r="BC37" s="41">
        <f t="shared" si="27"/>
        <v>108.54452090983816</v>
      </c>
      <c r="BD37" s="41">
        <f t="shared" si="27"/>
        <v>111.19847957176984</v>
      </c>
      <c r="BE37" s="41">
        <f t="shared" si="27"/>
        <v>113.85243823370151</v>
      </c>
      <c r="BF37" s="41">
        <f t="shared" si="27"/>
        <v>116.50639689563317</v>
      </c>
    </row>
    <row r="38" spans="1:58">
      <c r="A38" s="53" t="s">
        <v>56</v>
      </c>
      <c r="B38" s="57">
        <f>'Historical Fault Information'!N38</f>
        <v>84.708370436331322</v>
      </c>
      <c r="C38" s="57">
        <f>'Historical Fault Information'!O38</f>
        <v>64.291604865025178</v>
      </c>
      <c r="D38" s="57">
        <f>'Historical Fault Information'!P38</f>
        <v>101.8462724215244</v>
      </c>
      <c r="E38" s="57">
        <f>'Historical Fault Information'!Q38</f>
        <v>105.46394184632634</v>
      </c>
      <c r="F38" s="57">
        <f>'Historical Fault Information'!R38</f>
        <v>230.23762321472532</v>
      </c>
      <c r="G38" s="57">
        <f>'Historical Fault Information'!S38</f>
        <v>68.899398732622402</v>
      </c>
      <c r="H38" s="57">
        <f>'Historical Fault Information'!T38</f>
        <v>98.465627617655798</v>
      </c>
      <c r="I38" s="57">
        <f>'Historical Fault Information'!U38</f>
        <v>93.553643640225943</v>
      </c>
      <c r="J38" s="57">
        <f>'Historical Fault Information'!V38</f>
        <v>59.7926226373867</v>
      </c>
      <c r="K38" s="57">
        <f>'Historical Fault Information'!W38</f>
        <v>79.581973929236497</v>
      </c>
      <c r="L38" s="201">
        <f>'Model parameters'!$G38</f>
        <v>106.91806260068692</v>
      </c>
      <c r="M38" s="99">
        <f>'Model parameters'!$G38+'Model parameters'!$H38*('Modelled Duration'!AW38-'Modelled Duration'!$AV38)</f>
        <v>106.55269683676943</v>
      </c>
      <c r="N38" s="99">
        <f>'Model parameters'!$G38+'Model parameters'!$H38*('Modelled Duration'!AX38-'Modelled Duration'!$AV38)</f>
        <v>106.18733107285195</v>
      </c>
      <c r="O38" s="99">
        <f>'Model parameters'!$G38+'Model parameters'!$H38*('Modelled Duration'!AY38-'Modelled Duration'!$AV38)</f>
        <v>105.82196530893445</v>
      </c>
      <c r="P38" s="99">
        <f>'Model parameters'!$G38+'Model parameters'!$H38*('Modelled Duration'!AZ38-'Modelled Duration'!$AV38)</f>
        <v>105.45659954501696</v>
      </c>
      <c r="Q38" s="99">
        <f>'Model parameters'!$G38+'Model parameters'!$H38*('Modelled Duration'!BA38-'Modelled Duration'!$AV38)</f>
        <v>105.09123378109948</v>
      </c>
      <c r="R38" s="201">
        <f>Q38+'Model parameters'!$H38*('Modelled Duration'!BB38-'Modelled Duration'!$BA38)*R$4</f>
        <v>104.90855089914074</v>
      </c>
      <c r="S38" s="97">
        <f>R38+'Model parameters'!$H38*('Modelled Duration'!BC38-'Modelled Duration'!$BA38)*S$4</f>
        <v>104.61625828800675</v>
      </c>
      <c r="T38" s="97">
        <f>S38+'Model parameters'!$H38*('Modelled Duration'!BD38-'Modelled Duration'!$BA38)*T$4</f>
        <v>104.39703882965625</v>
      </c>
      <c r="U38" s="97">
        <f>T38+'Model parameters'!$H38*('Modelled Duration'!BE38-'Modelled Duration'!$BA38)*U$4</f>
        <v>104.39703882965625</v>
      </c>
      <c r="V38" s="97">
        <f>U38+'Model parameters'!$H38*('Modelled Duration'!BF38-'Modelled Duration'!$BA38)*V$4</f>
        <v>104.39703882965625</v>
      </c>
      <c r="AL38" s="201">
        <f t="shared" si="17"/>
        <v>84.708370436331322</v>
      </c>
      <c r="AM38" s="201">
        <f t="shared" si="18"/>
        <v>64.291604865025178</v>
      </c>
      <c r="AN38" s="201">
        <f t="shared" si="19"/>
        <v>101.8462724215244</v>
      </c>
      <c r="AO38" s="201">
        <f t="shared" si="20"/>
        <v>105.46394184632634</v>
      </c>
      <c r="AP38" s="201">
        <f t="shared" si="21"/>
        <v>230.23762321472532</v>
      </c>
      <c r="AQ38" s="201">
        <f t="shared" si="22"/>
        <v>68.899398732622402</v>
      </c>
      <c r="AR38" s="201">
        <f t="shared" si="23"/>
        <v>98.465627617655798</v>
      </c>
      <c r="AS38" s="201">
        <f t="shared" si="24"/>
        <v>93.553643640225943</v>
      </c>
      <c r="AT38" s="201">
        <f t="shared" si="25"/>
        <v>59.7926226373867</v>
      </c>
      <c r="AU38" s="201">
        <f t="shared" si="26"/>
        <v>79.581973929236497</v>
      </c>
      <c r="AV38" s="41">
        <f t="shared" ref="AV38:BF49" si="28">LINEST($B38:$K38)*(AV$6-$AL$6+1)+INDEX(LINEST($B38:$K38,,TRUE,TRUE),1,2)</f>
        <v>88.636549426374998</v>
      </c>
      <c r="AW38" s="41">
        <f t="shared" si="28"/>
        <v>86.80972060678755</v>
      </c>
      <c r="AX38" s="41">
        <f t="shared" si="28"/>
        <v>84.982891787200089</v>
      </c>
      <c r="AY38" s="41">
        <f t="shared" si="28"/>
        <v>83.156062967612641</v>
      </c>
      <c r="AZ38" s="41">
        <f t="shared" si="28"/>
        <v>81.329234148025193</v>
      </c>
      <c r="BA38" s="41">
        <f t="shared" si="28"/>
        <v>79.502405328437746</v>
      </c>
      <c r="BB38" s="41">
        <f t="shared" si="28"/>
        <v>77.675576508850298</v>
      </c>
      <c r="BC38" s="41">
        <f t="shared" si="28"/>
        <v>75.848747689262837</v>
      </c>
      <c r="BD38" s="41">
        <f t="shared" si="28"/>
        <v>74.021918869675389</v>
      </c>
      <c r="BE38" s="41">
        <f t="shared" si="28"/>
        <v>72.195090050087941</v>
      </c>
      <c r="BF38" s="41">
        <f t="shared" si="28"/>
        <v>70.36826123050048</v>
      </c>
    </row>
    <row r="39" spans="1:58">
      <c r="A39" s="53" t="s">
        <v>51</v>
      </c>
      <c r="B39" s="57">
        <f>'Historical Fault Information'!N39</f>
        <v>66.219109554777447</v>
      </c>
      <c r="C39" s="57">
        <f>'Historical Fault Information'!O39</f>
        <v>132.00000000000011</v>
      </c>
      <c r="D39" s="57">
        <f>'Historical Fault Information'!P39</f>
        <v>25.000000000000064</v>
      </c>
      <c r="E39" s="57">
        <f>'Historical Fault Information'!Q39</f>
        <v>96.922281794908713</v>
      </c>
      <c r="F39" s="57">
        <f>'Historical Fault Information'!R39</f>
        <v>0</v>
      </c>
      <c r="G39" s="57">
        <f>'Historical Fault Information'!S39</f>
        <v>88.085317661363774</v>
      </c>
      <c r="H39" s="57">
        <f>'Historical Fault Information'!T39</f>
        <v>28.523809523809589</v>
      </c>
      <c r="I39" s="57">
        <f>'Historical Fault Information'!U39</f>
        <v>149.72269076305196</v>
      </c>
      <c r="J39" s="57">
        <f>'Historical Fault Information'!V39</f>
        <v>171.6661691542283</v>
      </c>
      <c r="K39" s="57">
        <f>'Historical Fault Information'!W39</f>
        <v>269.69429065743958</v>
      </c>
      <c r="L39" s="201">
        <f>'Model parameters'!$G39</f>
        <v>137.6698676487126</v>
      </c>
      <c r="M39" s="99">
        <f>'Model parameters'!$G39+'Model parameters'!$H39*('Modelled Duration'!AW39-'Modelled Duration'!$AV39)</f>
        <v>140.84010179255122</v>
      </c>
      <c r="N39" s="99">
        <f>'Model parameters'!$G39+'Model parameters'!$H39*('Modelled Duration'!AX39-'Modelled Duration'!$AV39)</f>
        <v>144.01033593638988</v>
      </c>
      <c r="O39" s="99">
        <f>'Model parameters'!$G39+'Model parameters'!$H39*('Modelled Duration'!AY39-'Modelled Duration'!$AV39)</f>
        <v>147.18057008022853</v>
      </c>
      <c r="P39" s="99">
        <f>'Model parameters'!$G39+'Model parameters'!$H39*('Modelled Duration'!AZ39-'Modelled Duration'!$AV39)</f>
        <v>150.35080422406716</v>
      </c>
      <c r="Q39" s="99">
        <f>'Model parameters'!$G39+'Model parameters'!$H39*('Modelled Duration'!BA39-'Modelled Duration'!$AV39)</f>
        <v>153.52103836790582</v>
      </c>
      <c r="R39" s="201">
        <f>Q39+'Model parameters'!$H39*('Modelled Duration'!BB39-'Modelled Duration'!$BA39)*R$4</f>
        <v>155.10615543982513</v>
      </c>
      <c r="S39" s="97">
        <f>R39+'Model parameters'!$H39*('Modelled Duration'!BC39-'Modelled Duration'!$BA39)*S$4</f>
        <v>157.64234275489605</v>
      </c>
      <c r="T39" s="97">
        <f>S39+'Model parameters'!$H39*('Modelled Duration'!BD39-'Modelled Duration'!$BA39)*T$4</f>
        <v>159.54448324119923</v>
      </c>
      <c r="U39" s="97">
        <f>T39+'Model parameters'!$H39*('Modelled Duration'!BE39-'Modelled Duration'!$BA39)*U$4</f>
        <v>159.54448324119923</v>
      </c>
      <c r="V39" s="97">
        <f>U39+'Model parameters'!$H39*('Modelled Duration'!BF39-'Modelled Duration'!$BA39)*V$4</f>
        <v>159.54448324119923</v>
      </c>
      <c r="AL39" s="201">
        <f t="shared" si="17"/>
        <v>66.219109554777447</v>
      </c>
      <c r="AM39" s="201">
        <f t="shared" si="18"/>
        <v>132.00000000000011</v>
      </c>
      <c r="AN39" s="201">
        <f t="shared" si="19"/>
        <v>25.000000000000064</v>
      </c>
      <c r="AO39" s="201">
        <f t="shared" si="20"/>
        <v>96.922281794908713</v>
      </c>
      <c r="AP39" s="201">
        <f t="shared" si="21"/>
        <v>0</v>
      </c>
      <c r="AQ39" s="201">
        <f t="shared" si="22"/>
        <v>88.085317661363774</v>
      </c>
      <c r="AR39" s="201">
        <f t="shared" si="23"/>
        <v>28.523809523809589</v>
      </c>
      <c r="AS39" s="201">
        <f t="shared" si="24"/>
        <v>149.72269076305196</v>
      </c>
      <c r="AT39" s="201">
        <f t="shared" si="25"/>
        <v>171.6661691542283</v>
      </c>
      <c r="AU39" s="201">
        <f t="shared" si="26"/>
        <v>269.69429065743958</v>
      </c>
      <c r="AV39" s="41">
        <f t="shared" si="28"/>
        <v>189.96480586652069</v>
      </c>
      <c r="AW39" s="41">
        <f t="shared" si="28"/>
        <v>205.81597658571388</v>
      </c>
      <c r="AX39" s="41">
        <f t="shared" si="28"/>
        <v>221.66714730490713</v>
      </c>
      <c r="AY39" s="41">
        <f t="shared" si="28"/>
        <v>237.51831802410038</v>
      </c>
      <c r="AZ39" s="41">
        <f t="shared" si="28"/>
        <v>253.36948874329357</v>
      </c>
      <c r="BA39" s="41">
        <f t="shared" si="28"/>
        <v>269.22065946248682</v>
      </c>
      <c r="BB39" s="41">
        <f t="shared" si="28"/>
        <v>285.07183018168001</v>
      </c>
      <c r="BC39" s="41">
        <f t="shared" si="28"/>
        <v>300.92300090087326</v>
      </c>
      <c r="BD39" s="41">
        <f t="shared" si="28"/>
        <v>316.77417162006645</v>
      </c>
      <c r="BE39" s="41">
        <f t="shared" si="28"/>
        <v>332.6253423392597</v>
      </c>
      <c r="BF39" s="41">
        <f t="shared" si="28"/>
        <v>348.47651305845289</v>
      </c>
    </row>
    <row r="40" spans="1:58">
      <c r="A40" s="53" t="s">
        <v>54</v>
      </c>
      <c r="B40" s="57">
        <f>'Historical Fault Information'!N40</f>
        <v>54.227771679473044</v>
      </c>
      <c r="C40" s="57">
        <f>'Historical Fault Information'!O40</f>
        <v>71.159411677313628</v>
      </c>
      <c r="D40" s="57">
        <f>'Historical Fault Information'!P40</f>
        <v>86.355865784962148</v>
      </c>
      <c r="E40" s="57">
        <f>'Historical Fault Information'!Q40</f>
        <v>125.24158540176553</v>
      </c>
      <c r="F40" s="57">
        <f>'Historical Fault Information'!R40</f>
        <v>86.954877232569217</v>
      </c>
      <c r="G40" s="57">
        <f>'Historical Fault Information'!S40</f>
        <v>63.945628669236363</v>
      </c>
      <c r="H40" s="57">
        <f>'Historical Fault Information'!T40</f>
        <v>68.064190448383755</v>
      </c>
      <c r="I40" s="57">
        <f>'Historical Fault Information'!U40</f>
        <v>98.409178011043593</v>
      </c>
      <c r="J40" s="57">
        <f>'Historical Fault Information'!V40</f>
        <v>66.753425541063564</v>
      </c>
      <c r="K40" s="57">
        <f>'Historical Fault Information'!W40</f>
        <v>50.44436602726509</v>
      </c>
      <c r="L40" s="201">
        <f>'Model parameters'!$G40</f>
        <v>81.227086300346073</v>
      </c>
      <c r="M40" s="99">
        <f>'Model parameters'!$G40+'Model parameters'!$H40*('Modelled Duration'!AW40-'Modelled Duration'!$AV40)</f>
        <v>80.985671238386445</v>
      </c>
      <c r="N40" s="99">
        <f>'Model parameters'!$G40+'Model parameters'!$H40*('Modelled Duration'!AX40-'Modelled Duration'!$AV40)</f>
        <v>80.744256176426816</v>
      </c>
      <c r="O40" s="99">
        <f>'Model parameters'!$G40+'Model parameters'!$H40*('Modelled Duration'!AY40-'Modelled Duration'!$AV40)</f>
        <v>80.502841114467188</v>
      </c>
      <c r="P40" s="99">
        <f>'Model parameters'!$G40+'Model parameters'!$H40*('Modelled Duration'!AZ40-'Modelled Duration'!$AV40)</f>
        <v>80.261426052507559</v>
      </c>
      <c r="Q40" s="99">
        <f>'Model parameters'!$G40+'Model parameters'!$H40*('Modelled Duration'!BA40-'Modelled Duration'!$AV40)</f>
        <v>80.020010990547931</v>
      </c>
      <c r="R40" s="201">
        <f>Q40+'Model parameters'!$H40*('Modelled Duration'!BB40-'Modelled Duration'!$BA40)*R$4</f>
        <v>79.899303459568117</v>
      </c>
      <c r="S40" s="97">
        <f>R40+'Model parameters'!$H40*('Modelled Duration'!BC40-'Modelled Duration'!$BA40)*S$4</f>
        <v>79.706171410000408</v>
      </c>
      <c r="T40" s="97">
        <f>S40+'Model parameters'!$H40*('Modelled Duration'!BD40-'Modelled Duration'!$BA40)*T$4</f>
        <v>79.561322372824634</v>
      </c>
      <c r="U40" s="97">
        <f>T40+'Model parameters'!$H40*('Modelled Duration'!BE40-'Modelled Duration'!$BA40)*U$4</f>
        <v>79.561322372824634</v>
      </c>
      <c r="V40" s="97">
        <f>U40+'Model parameters'!$H40*('Modelled Duration'!BF40-'Modelled Duration'!$BA40)*V$4</f>
        <v>79.561322372824634</v>
      </c>
      <c r="AL40" s="201">
        <f t="shared" si="17"/>
        <v>54.227771679473044</v>
      </c>
      <c r="AM40" s="201">
        <f t="shared" si="18"/>
        <v>71.159411677313628</v>
      </c>
      <c r="AN40" s="201">
        <f t="shared" si="19"/>
        <v>86.355865784962148</v>
      </c>
      <c r="AO40" s="201">
        <f t="shared" si="20"/>
        <v>125.24158540176553</v>
      </c>
      <c r="AP40" s="201">
        <f t="shared" si="21"/>
        <v>86.954877232569217</v>
      </c>
      <c r="AQ40" s="201">
        <f t="shared" si="22"/>
        <v>63.945628669236363</v>
      </c>
      <c r="AR40" s="201">
        <f t="shared" si="23"/>
        <v>68.064190448383755</v>
      </c>
      <c r="AS40" s="201">
        <f t="shared" si="24"/>
        <v>98.409178011043593</v>
      </c>
      <c r="AT40" s="201">
        <f t="shared" si="25"/>
        <v>66.753425541063564</v>
      </c>
      <c r="AU40" s="201">
        <f t="shared" si="26"/>
        <v>50.44436602726509</v>
      </c>
      <c r="AV40" s="41">
        <f t="shared" si="28"/>
        <v>70.516715843417828</v>
      </c>
      <c r="AW40" s="41">
        <f t="shared" si="28"/>
        <v>69.309640533619699</v>
      </c>
      <c r="AX40" s="41">
        <f t="shared" si="28"/>
        <v>68.102565223821557</v>
      </c>
      <c r="AY40" s="41">
        <f t="shared" si="28"/>
        <v>66.895489914023415</v>
      </c>
      <c r="AZ40" s="41">
        <f t="shared" si="28"/>
        <v>65.688414604225272</v>
      </c>
      <c r="BA40" s="41">
        <f t="shared" si="28"/>
        <v>64.48133929442713</v>
      </c>
      <c r="BB40" s="41">
        <f t="shared" si="28"/>
        <v>63.274263984629002</v>
      </c>
      <c r="BC40" s="41">
        <f t="shared" si="28"/>
        <v>62.067188674830859</v>
      </c>
      <c r="BD40" s="41">
        <f t="shared" si="28"/>
        <v>60.860113365032717</v>
      </c>
      <c r="BE40" s="41">
        <f t="shared" si="28"/>
        <v>59.653038055234582</v>
      </c>
      <c r="BF40" s="41">
        <f t="shared" si="28"/>
        <v>58.445962745436439</v>
      </c>
    </row>
    <row r="41" spans="1:58">
      <c r="A41" s="53" t="s">
        <v>49</v>
      </c>
      <c r="B41" s="57">
        <f>'Historical Fault Information'!N41</f>
        <v>124.90995405819291</v>
      </c>
      <c r="C41" s="57">
        <f>'Historical Fault Information'!O41</f>
        <v>97.963436928702038</v>
      </c>
      <c r="D41" s="57">
        <f>'Historical Fault Information'!P41</f>
        <v>120.33941722702528</v>
      </c>
      <c r="E41" s="57">
        <f>'Historical Fault Information'!Q41</f>
        <v>136.92338258535699</v>
      </c>
      <c r="F41" s="57">
        <f>'Historical Fault Information'!R41</f>
        <v>40.6805252353575</v>
      </c>
      <c r="G41" s="57">
        <f>'Historical Fault Information'!S41</f>
        <v>14.600215547803415</v>
      </c>
      <c r="H41" s="57">
        <f>'Historical Fault Information'!T41</f>
        <v>66.347539144680823</v>
      </c>
      <c r="I41" s="57">
        <f>'Historical Fault Information'!U41</f>
        <v>56.58448336871907</v>
      </c>
      <c r="J41" s="57">
        <f>'Historical Fault Information'!V41</f>
        <v>77.244289380814834</v>
      </c>
      <c r="K41" s="57">
        <f>'Historical Fault Information'!W41</f>
        <v>84.971433141394641</v>
      </c>
      <c r="L41" s="201">
        <f>'Model parameters'!$G41</f>
        <v>76.901397566511079</v>
      </c>
      <c r="M41" s="99">
        <f>'Model parameters'!$G41+'Model parameters'!$H41*('Modelled Duration'!AW41-'Modelled Duration'!$AV41)</f>
        <v>75.615260317556519</v>
      </c>
      <c r="N41" s="99">
        <f>'Model parameters'!$G41+'Model parameters'!$H41*('Modelled Duration'!AX41-'Modelled Duration'!$AV41)</f>
        <v>74.329123068601973</v>
      </c>
      <c r="O41" s="99">
        <f>'Model parameters'!$G41+'Model parameters'!$H41*('Modelled Duration'!AY41-'Modelled Duration'!$AV41)</f>
        <v>73.042985819647413</v>
      </c>
      <c r="P41" s="99">
        <f>'Model parameters'!$G41+'Model parameters'!$H41*('Modelled Duration'!AZ41-'Modelled Duration'!$AV41)</f>
        <v>71.756848570692853</v>
      </c>
      <c r="Q41" s="99">
        <f>'Model parameters'!$G41+'Model parameters'!$H41*('Modelled Duration'!BA41-'Modelled Duration'!$AV41)</f>
        <v>70.470711321738307</v>
      </c>
      <c r="R41" s="201">
        <f>Q41+'Model parameters'!$H41*('Modelled Duration'!BB41-'Modelled Duration'!$BA41)*R$4</f>
        <v>69.827642697261027</v>
      </c>
      <c r="S41" s="97">
        <f>R41+'Model parameters'!$H41*('Modelled Duration'!BC41-'Modelled Duration'!$BA41)*S$4</f>
        <v>68.798732898097384</v>
      </c>
      <c r="T41" s="97">
        <f>S41+'Model parameters'!$H41*('Modelled Duration'!BD41-'Modelled Duration'!$BA41)*T$4</f>
        <v>68.027050548724645</v>
      </c>
      <c r="U41" s="97">
        <f>T41+'Model parameters'!$H41*('Modelled Duration'!BE41-'Modelled Duration'!$BA41)*U$4</f>
        <v>68.027050548724645</v>
      </c>
      <c r="V41" s="97">
        <f>U41+'Model parameters'!$H41*('Modelled Duration'!BF41-'Modelled Duration'!$BA41)*V$4</f>
        <v>68.027050548724645</v>
      </c>
      <c r="AL41" s="201">
        <f t="shared" si="17"/>
        <v>124.90995405819291</v>
      </c>
      <c r="AM41" s="201">
        <f t="shared" si="18"/>
        <v>97.963436928702038</v>
      </c>
      <c r="AN41" s="201">
        <f t="shared" si="19"/>
        <v>120.33941722702528</v>
      </c>
      <c r="AO41" s="201">
        <f t="shared" si="20"/>
        <v>136.92338258535699</v>
      </c>
      <c r="AP41" s="201">
        <f t="shared" si="21"/>
        <v>40.6805252353575</v>
      </c>
      <c r="AQ41" s="201">
        <f t="shared" si="22"/>
        <v>14.600215547803415</v>
      </c>
      <c r="AR41" s="201">
        <f t="shared" si="23"/>
        <v>66.347539144680823</v>
      </c>
      <c r="AS41" s="201">
        <f t="shared" si="24"/>
        <v>56.58448336871907</v>
      </c>
      <c r="AT41" s="201">
        <f t="shared" si="25"/>
        <v>77.244289380814834</v>
      </c>
      <c r="AU41" s="201">
        <f t="shared" si="26"/>
        <v>84.971433141394641</v>
      </c>
      <c r="AV41" s="41">
        <f t="shared" si="28"/>
        <v>46.687693315554455</v>
      </c>
      <c r="AW41" s="41">
        <f t="shared" si="28"/>
        <v>40.257007070781683</v>
      </c>
      <c r="AX41" s="41">
        <f t="shared" si="28"/>
        <v>33.826320826008896</v>
      </c>
      <c r="AY41" s="41">
        <f t="shared" si="28"/>
        <v>27.395634581236123</v>
      </c>
      <c r="AZ41" s="41">
        <f t="shared" si="28"/>
        <v>20.964948336463337</v>
      </c>
      <c r="BA41" s="41">
        <f t="shared" si="28"/>
        <v>14.534262091690564</v>
      </c>
      <c r="BB41" s="41">
        <f t="shared" si="28"/>
        <v>8.1035758469177921</v>
      </c>
      <c r="BC41" s="41">
        <f t="shared" si="28"/>
        <v>1.6728896021450055</v>
      </c>
      <c r="BD41" s="41">
        <f t="shared" si="28"/>
        <v>-4.7577966426277669</v>
      </c>
      <c r="BE41" s="41">
        <f t="shared" si="28"/>
        <v>-11.188482887400539</v>
      </c>
      <c r="BF41" s="41">
        <f t="shared" si="28"/>
        <v>-17.61916913217334</v>
      </c>
    </row>
    <row r="42" spans="1:58">
      <c r="A42" s="53" t="s">
        <v>59</v>
      </c>
      <c r="B42" s="57">
        <f>'Historical Fault Information'!N42</f>
        <v>80.85819250551063</v>
      </c>
      <c r="C42" s="57">
        <f>'Historical Fault Information'!O42</f>
        <v>170.93818544366866</v>
      </c>
      <c r="D42" s="57">
        <f>'Historical Fault Information'!P42</f>
        <v>132.67235362543627</v>
      </c>
      <c r="E42" s="57">
        <f>'Historical Fault Information'!Q42</f>
        <v>169.11672040877244</v>
      </c>
      <c r="F42" s="57">
        <f>'Historical Fault Information'!R42</f>
        <v>144.68761944316427</v>
      </c>
      <c r="G42" s="57">
        <f>'Historical Fault Information'!S42</f>
        <v>90.275917169652956</v>
      </c>
      <c r="H42" s="57">
        <f>'Historical Fault Information'!T42</f>
        <v>130.69837647228795</v>
      </c>
      <c r="I42" s="57">
        <f>'Historical Fault Information'!U42</f>
        <v>134.89879439979276</v>
      </c>
      <c r="J42" s="57">
        <f>'Historical Fault Information'!V42</f>
        <v>137.90610290971333</v>
      </c>
      <c r="K42" s="57">
        <f>'Historical Fault Information'!W42</f>
        <v>85.503549739115556</v>
      </c>
      <c r="L42" s="201">
        <f>'Model parameters'!$G42</f>
        <v>130.14851248899083</v>
      </c>
      <c r="M42" s="99">
        <f>'Model parameters'!$G42+'Model parameters'!$H42*('Modelled Duration'!AW42-'Modelled Duration'!$AV42)</f>
        <v>129.72675383099516</v>
      </c>
      <c r="N42" s="99">
        <f>'Model parameters'!$G42+'Model parameters'!$H42*('Modelled Duration'!AX42-'Modelled Duration'!$AV42)</f>
        <v>129.3049951729995</v>
      </c>
      <c r="O42" s="99">
        <f>'Model parameters'!$G42+'Model parameters'!$H42*('Modelled Duration'!AY42-'Modelled Duration'!$AV42)</f>
        <v>128.88323651500383</v>
      </c>
      <c r="P42" s="99">
        <f>'Model parameters'!$G42+'Model parameters'!$H42*('Modelled Duration'!AZ42-'Modelled Duration'!$AV42)</f>
        <v>128.46147785700816</v>
      </c>
      <c r="Q42" s="99">
        <f>'Model parameters'!$G42+'Model parameters'!$H42*('Modelled Duration'!BA42-'Modelled Duration'!$AV42)</f>
        <v>128.0397191990125</v>
      </c>
      <c r="R42" s="201">
        <f>Q42+'Model parameters'!$H42*('Modelled Duration'!BB42-'Modelled Duration'!$BA42)*R$4</f>
        <v>127.82883987001466</v>
      </c>
      <c r="S42" s="97">
        <f>R42+'Model parameters'!$H42*('Modelled Duration'!BC42-'Modelled Duration'!$BA42)*S$4</f>
        <v>127.49143294361812</v>
      </c>
      <c r="T42" s="97">
        <f>S42+'Model parameters'!$H42*('Modelled Duration'!BD42-'Modelled Duration'!$BA42)*T$4</f>
        <v>127.23837774882072</v>
      </c>
      <c r="U42" s="97">
        <f>T42+'Model parameters'!$H42*('Modelled Duration'!BE42-'Modelled Duration'!$BA42)*U$4</f>
        <v>127.23837774882072</v>
      </c>
      <c r="V42" s="97">
        <f>U42+'Model parameters'!$H42*('Modelled Duration'!BF42-'Modelled Duration'!$BA42)*V$4</f>
        <v>127.23837774882072</v>
      </c>
      <c r="AL42" s="201">
        <f t="shared" si="17"/>
        <v>80.85819250551063</v>
      </c>
      <c r="AM42" s="201">
        <f t="shared" si="18"/>
        <v>170.93818544366866</v>
      </c>
      <c r="AN42" s="201">
        <f t="shared" si="19"/>
        <v>132.67235362543627</v>
      </c>
      <c r="AO42" s="201">
        <f t="shared" si="20"/>
        <v>169.11672040877244</v>
      </c>
      <c r="AP42" s="201">
        <f t="shared" si="21"/>
        <v>144.68761944316427</v>
      </c>
      <c r="AQ42" s="201">
        <f t="shared" si="22"/>
        <v>90.275917169652956</v>
      </c>
      <c r="AR42" s="201">
        <f t="shared" si="23"/>
        <v>130.69837647228795</v>
      </c>
      <c r="AS42" s="201">
        <f t="shared" si="24"/>
        <v>134.89879439979276</v>
      </c>
      <c r="AT42" s="201">
        <f t="shared" si="25"/>
        <v>137.90610290971333</v>
      </c>
      <c r="AU42" s="201">
        <f t="shared" si="26"/>
        <v>85.503549739115556</v>
      </c>
      <c r="AV42" s="41">
        <f t="shared" si="28"/>
        <v>116.15721811683062</v>
      </c>
      <c r="AW42" s="41">
        <f t="shared" si="28"/>
        <v>114.04842482685228</v>
      </c>
      <c r="AX42" s="41">
        <f t="shared" si="28"/>
        <v>111.93963153687395</v>
      </c>
      <c r="AY42" s="41">
        <f t="shared" si="28"/>
        <v>109.83083824689561</v>
      </c>
      <c r="AZ42" s="41">
        <f t="shared" si="28"/>
        <v>107.72204495691727</v>
      </c>
      <c r="BA42" s="41">
        <f t="shared" si="28"/>
        <v>105.61325166693894</v>
      </c>
      <c r="BB42" s="41">
        <f t="shared" si="28"/>
        <v>103.5044583769606</v>
      </c>
      <c r="BC42" s="41">
        <f t="shared" si="28"/>
        <v>101.39566508698226</v>
      </c>
      <c r="BD42" s="41">
        <f t="shared" si="28"/>
        <v>99.286871797003926</v>
      </c>
      <c r="BE42" s="41">
        <f t="shared" si="28"/>
        <v>97.178078507025589</v>
      </c>
      <c r="BF42" s="41">
        <f t="shared" si="28"/>
        <v>95.069285217047252</v>
      </c>
    </row>
    <row r="43" spans="1:58">
      <c r="A43" s="53" t="s">
        <v>57</v>
      </c>
      <c r="B43" s="57">
        <f>'Historical Fault Information'!N43</f>
        <v>78.060143301729497</v>
      </c>
      <c r="C43" s="57">
        <f>'Historical Fault Information'!O43</f>
        <v>65.49266166762807</v>
      </c>
      <c r="D43" s="57">
        <f>'Historical Fault Information'!P43</f>
        <v>87.008391504529797</v>
      </c>
      <c r="E43" s="57">
        <f>'Historical Fault Information'!Q43</f>
        <v>109.5387016580048</v>
      </c>
      <c r="F43" s="57">
        <f>'Historical Fault Information'!R43</f>
        <v>123.45701933686551</v>
      </c>
      <c r="G43" s="57">
        <f>'Historical Fault Information'!S43</f>
        <v>63.397186007344231</v>
      </c>
      <c r="H43" s="57">
        <f>'Historical Fault Information'!T43</f>
        <v>109.2200350224938</v>
      </c>
      <c r="I43" s="57">
        <f>'Historical Fault Information'!U43</f>
        <v>110.2681249433312</v>
      </c>
      <c r="J43" s="57">
        <f>'Historical Fault Information'!V43</f>
        <v>73.257712633075784</v>
      </c>
      <c r="K43" s="57">
        <f>'Historical Fault Information'!W43</f>
        <v>78.721345301693788</v>
      </c>
      <c r="L43" s="201">
        <f>'Model parameters'!$G43</f>
        <v>91.68863562696778</v>
      </c>
      <c r="M43" s="99">
        <f>'Model parameters'!$G43+'Model parameters'!$H43*('Modelled Duration'!AW43-'Modelled Duration'!$AV43)</f>
        <v>91.82874351632023</v>
      </c>
      <c r="N43" s="99">
        <f>'Model parameters'!$G43+'Model parameters'!$H43*('Modelled Duration'!AX43-'Modelled Duration'!$AV43)</f>
        <v>91.968851405672666</v>
      </c>
      <c r="O43" s="99">
        <f>'Model parameters'!$G43+'Model parameters'!$H43*('Modelled Duration'!AY43-'Modelled Duration'!$AV43)</f>
        <v>92.108959295025116</v>
      </c>
      <c r="P43" s="99">
        <f>'Model parameters'!$G43+'Model parameters'!$H43*('Modelled Duration'!AZ43-'Modelled Duration'!$AV43)</f>
        <v>92.249067184377552</v>
      </c>
      <c r="Q43" s="99">
        <f>'Model parameters'!$G43+'Model parameters'!$H43*('Modelled Duration'!BA43-'Modelled Duration'!$AV43)</f>
        <v>92.389175073730001</v>
      </c>
      <c r="R43" s="201">
        <f>Q43+'Model parameters'!$H43*('Modelled Duration'!BB43-'Modelled Duration'!$BA43)*R$4</f>
        <v>92.459229018406219</v>
      </c>
      <c r="S43" s="97">
        <f>R43+'Model parameters'!$H43*('Modelled Duration'!BC43-'Modelled Duration'!$BA43)*S$4</f>
        <v>92.571315329888179</v>
      </c>
      <c r="T43" s="97">
        <f>S43+'Model parameters'!$H43*('Modelled Duration'!BD43-'Modelled Duration'!$BA43)*T$4</f>
        <v>92.655380063499649</v>
      </c>
      <c r="U43" s="97">
        <f>T43+'Model parameters'!$H43*('Modelled Duration'!BE43-'Modelled Duration'!$BA43)*U$4</f>
        <v>92.655380063499649</v>
      </c>
      <c r="V43" s="97">
        <f>U43+'Model parameters'!$H43*('Modelled Duration'!BF43-'Modelled Duration'!$BA43)*V$4</f>
        <v>92.655380063499649</v>
      </c>
      <c r="AL43" s="201">
        <f t="shared" si="17"/>
        <v>78.060143301729497</v>
      </c>
      <c r="AM43" s="201">
        <f t="shared" si="18"/>
        <v>65.49266166762807</v>
      </c>
      <c r="AN43" s="201">
        <f t="shared" si="19"/>
        <v>87.008391504529797</v>
      </c>
      <c r="AO43" s="201">
        <f t="shared" si="20"/>
        <v>109.5387016580048</v>
      </c>
      <c r="AP43" s="201">
        <f t="shared" si="21"/>
        <v>123.45701933686551</v>
      </c>
      <c r="AQ43" s="201">
        <f t="shared" si="22"/>
        <v>63.397186007344231</v>
      </c>
      <c r="AR43" s="201">
        <f t="shared" si="23"/>
        <v>109.2200350224938</v>
      </c>
      <c r="AS43" s="201">
        <f t="shared" si="24"/>
        <v>110.2681249433312</v>
      </c>
      <c r="AT43" s="201">
        <f t="shared" si="25"/>
        <v>73.257712633075784</v>
      </c>
      <c r="AU43" s="201">
        <f t="shared" si="26"/>
        <v>78.721345301693788</v>
      </c>
      <c r="AV43" s="41">
        <f t="shared" si="28"/>
        <v>93.695099094861845</v>
      </c>
      <c r="AW43" s="41">
        <f t="shared" si="28"/>
        <v>94.395638541624066</v>
      </c>
      <c r="AX43" s="41">
        <f t="shared" si="28"/>
        <v>95.096177988386287</v>
      </c>
      <c r="AY43" s="41">
        <f t="shared" si="28"/>
        <v>95.796717435148494</v>
      </c>
      <c r="AZ43" s="41">
        <f t="shared" si="28"/>
        <v>96.497256881910715</v>
      </c>
      <c r="BA43" s="41">
        <f t="shared" si="28"/>
        <v>97.197796328672922</v>
      </c>
      <c r="BB43" s="41">
        <f t="shared" si="28"/>
        <v>97.898335775435143</v>
      </c>
      <c r="BC43" s="41">
        <f t="shared" si="28"/>
        <v>98.598875222197364</v>
      </c>
      <c r="BD43" s="41">
        <f t="shared" si="28"/>
        <v>99.299414668959571</v>
      </c>
      <c r="BE43" s="41">
        <f t="shared" si="28"/>
        <v>99.999954115721792</v>
      </c>
      <c r="BF43" s="41">
        <f t="shared" si="28"/>
        <v>100.700493562484</v>
      </c>
    </row>
    <row r="44" spans="1:58">
      <c r="A44" s="53" t="s">
        <v>55</v>
      </c>
      <c r="B44" s="57">
        <f>'Historical Fault Information'!N44</f>
        <v>137.15313098167903</v>
      </c>
      <c r="C44" s="57">
        <f>'Historical Fault Information'!O44</f>
        <v>154.79243732018102</v>
      </c>
      <c r="D44" s="57">
        <f>'Historical Fault Information'!P44</f>
        <v>78.115687008611147</v>
      </c>
      <c r="E44" s="57">
        <f>'Historical Fault Information'!Q44</f>
        <v>140.09822335376833</v>
      </c>
      <c r="F44" s="57">
        <f>'Historical Fault Information'!R44</f>
        <v>132.42373739435854</v>
      </c>
      <c r="G44" s="57">
        <f>'Historical Fault Information'!S44</f>
        <v>107.32457115132446</v>
      </c>
      <c r="H44" s="57">
        <f>'Historical Fault Information'!T44</f>
        <v>88.462036667774612</v>
      </c>
      <c r="I44" s="57">
        <f>'Historical Fault Information'!U44</f>
        <v>69.237080302696356</v>
      </c>
      <c r="J44" s="57">
        <f>'Historical Fault Information'!V44</f>
        <v>204.13081671415026</v>
      </c>
      <c r="K44" s="57">
        <f>'Historical Fault Information'!W44</f>
        <v>140.60276575796911</v>
      </c>
      <c r="L44" s="201">
        <f>'Model parameters'!$G44</f>
        <v>126.48119597616032</v>
      </c>
      <c r="M44" s="99">
        <f>'Model parameters'!$G44+'Model parameters'!$H44*('Modelled Duration'!AW44-'Modelled Duration'!$AV44)</f>
        <v>126.66545610817705</v>
      </c>
      <c r="N44" s="99">
        <f>'Model parameters'!$G44+'Model parameters'!$H44*('Modelled Duration'!AX44-'Modelled Duration'!$AV44)</f>
        <v>126.84971624019379</v>
      </c>
      <c r="O44" s="99">
        <f>'Model parameters'!$G44+'Model parameters'!$H44*('Modelled Duration'!AY44-'Modelled Duration'!$AV44)</f>
        <v>127.03397637221052</v>
      </c>
      <c r="P44" s="99">
        <f>'Model parameters'!$G44+'Model parameters'!$H44*('Modelled Duration'!AZ44-'Modelled Duration'!$AV44)</f>
        <v>127.21823650422726</v>
      </c>
      <c r="Q44" s="99">
        <f>'Model parameters'!$G44+'Model parameters'!$H44*('Modelled Duration'!BA44-'Modelled Duration'!$AV44)</f>
        <v>127.402496636244</v>
      </c>
      <c r="R44" s="201">
        <f>Q44+'Model parameters'!$H44*('Modelled Duration'!BB44-'Modelled Duration'!$BA44)*R$4</f>
        <v>127.49462670225236</v>
      </c>
      <c r="S44" s="97">
        <f>R44+'Model parameters'!$H44*('Modelled Duration'!BC44-'Modelled Duration'!$BA44)*S$4</f>
        <v>127.64203480786576</v>
      </c>
      <c r="T44" s="97">
        <f>S44+'Model parameters'!$H44*('Modelled Duration'!BD44-'Modelled Duration'!$BA44)*T$4</f>
        <v>127.7525908870758</v>
      </c>
      <c r="U44" s="97">
        <f>T44+'Model parameters'!$H44*('Modelled Duration'!BE44-'Modelled Duration'!$BA44)*U$4</f>
        <v>127.7525908870758</v>
      </c>
      <c r="V44" s="97">
        <f>U44+'Model parameters'!$H44*('Modelled Duration'!BF44-'Modelled Duration'!$BA44)*V$4</f>
        <v>127.7525908870758</v>
      </c>
      <c r="AL44" s="201">
        <f t="shared" si="17"/>
        <v>137.15313098167903</v>
      </c>
      <c r="AM44" s="201">
        <f t="shared" si="18"/>
        <v>154.79243732018102</v>
      </c>
      <c r="AN44" s="201">
        <f t="shared" si="19"/>
        <v>78.115687008611147</v>
      </c>
      <c r="AO44" s="201">
        <f t="shared" si="20"/>
        <v>140.09822335376833</v>
      </c>
      <c r="AP44" s="201">
        <f t="shared" si="21"/>
        <v>132.42373739435854</v>
      </c>
      <c r="AQ44" s="201">
        <f t="shared" si="22"/>
        <v>107.32457115132446</v>
      </c>
      <c r="AR44" s="201">
        <f t="shared" si="23"/>
        <v>88.462036667774612</v>
      </c>
      <c r="AS44" s="201">
        <f t="shared" si="24"/>
        <v>69.237080302696356</v>
      </c>
      <c r="AT44" s="201">
        <f t="shared" si="25"/>
        <v>204.13081671415026</v>
      </c>
      <c r="AU44" s="201">
        <f t="shared" si="26"/>
        <v>140.60276575796911</v>
      </c>
      <c r="AV44" s="41">
        <f t="shared" si="28"/>
        <v>130.30120229571151</v>
      </c>
      <c r="AW44" s="41">
        <f t="shared" si="28"/>
        <v>131.22250295579516</v>
      </c>
      <c r="AX44" s="41">
        <f t="shared" si="28"/>
        <v>132.14380361587885</v>
      </c>
      <c r="AY44" s="41">
        <f t="shared" si="28"/>
        <v>133.06510427596251</v>
      </c>
      <c r="AZ44" s="41">
        <f t="shared" si="28"/>
        <v>133.9864049360462</v>
      </c>
      <c r="BA44" s="41">
        <f t="shared" si="28"/>
        <v>134.90770559612986</v>
      </c>
      <c r="BB44" s="41">
        <f t="shared" si="28"/>
        <v>135.82900625621355</v>
      </c>
      <c r="BC44" s="41">
        <f t="shared" si="28"/>
        <v>136.75030691629721</v>
      </c>
      <c r="BD44" s="41">
        <f t="shared" si="28"/>
        <v>137.67160757638089</v>
      </c>
      <c r="BE44" s="41">
        <f t="shared" si="28"/>
        <v>138.59290823646455</v>
      </c>
      <c r="BF44" s="41">
        <f t="shared" si="28"/>
        <v>139.51420889654824</v>
      </c>
    </row>
    <row r="45" spans="1:58">
      <c r="A45" s="53" t="s">
        <v>47</v>
      </c>
      <c r="B45" s="57">
        <f>'Historical Fault Information'!N45</f>
        <v>84.039629313498395</v>
      </c>
      <c r="C45" s="57">
        <f>'Historical Fault Information'!O45</f>
        <v>68.783949243098547</v>
      </c>
      <c r="D45" s="57">
        <f>'Historical Fault Information'!P45</f>
        <v>41.300991131977</v>
      </c>
      <c r="E45" s="57">
        <f>'Historical Fault Information'!Q45</f>
        <v>82.882196775842203</v>
      </c>
      <c r="F45" s="57">
        <f>'Historical Fault Information'!R45</f>
        <v>98.064608090878195</v>
      </c>
      <c r="G45" s="57">
        <f>'Historical Fault Information'!S45</f>
        <v>68.627804225500142</v>
      </c>
      <c r="H45" s="57">
        <f>'Historical Fault Information'!T45</f>
        <v>63.51791177762685</v>
      </c>
      <c r="I45" s="57">
        <f>'Historical Fault Information'!U45</f>
        <v>59.353302534944248</v>
      </c>
      <c r="J45" s="57">
        <f>'Historical Fault Information'!V45</f>
        <v>86.355019085938295</v>
      </c>
      <c r="K45" s="57">
        <f>'Historical Fault Information'!W45</f>
        <v>53.202600069917821</v>
      </c>
      <c r="L45" s="201">
        <f>'Model parameters'!$G45</f>
        <v>71.578951756270328</v>
      </c>
      <c r="M45" s="99">
        <f>'Model parameters'!$G45+'Model parameters'!$H45*('Modelled Duration'!AW45-'Modelled Duration'!$AV45)</f>
        <v>71.394947057921797</v>
      </c>
      <c r="N45" s="99">
        <f>'Model parameters'!$G45+'Model parameters'!$H45*('Modelled Duration'!AX45-'Modelled Duration'!$AV45)</f>
        <v>71.210942359573266</v>
      </c>
      <c r="O45" s="99">
        <f>'Model parameters'!$G45+'Model parameters'!$H45*('Modelled Duration'!AY45-'Modelled Duration'!$AV45)</f>
        <v>71.02693766122475</v>
      </c>
      <c r="P45" s="99">
        <f>'Model parameters'!$G45+'Model parameters'!$H45*('Modelled Duration'!AZ45-'Modelled Duration'!$AV45)</f>
        <v>70.842932962876219</v>
      </c>
      <c r="Q45" s="99">
        <f>'Model parameters'!$G45+'Model parameters'!$H45*('Modelled Duration'!BA45-'Modelled Duration'!$AV45)</f>
        <v>70.658928264527688</v>
      </c>
      <c r="R45" s="201">
        <f>Q45+'Model parameters'!$H45*('Modelled Duration'!BB45-'Modelled Duration'!$BA45)*R$4</f>
        <v>70.566925915353423</v>
      </c>
      <c r="S45" s="97">
        <f>R45+'Model parameters'!$H45*('Modelled Duration'!BC45-'Modelled Duration'!$BA45)*S$4</f>
        <v>70.419722156674595</v>
      </c>
      <c r="T45" s="97">
        <f>S45+'Model parameters'!$H45*('Modelled Duration'!BD45-'Modelled Duration'!$BA45)*T$4</f>
        <v>70.309319337665485</v>
      </c>
      <c r="U45" s="97">
        <f>T45+'Model parameters'!$H45*('Modelled Duration'!BE45-'Modelled Duration'!$BA45)*U$4</f>
        <v>70.309319337665485</v>
      </c>
      <c r="V45" s="97">
        <f>U45+'Model parameters'!$H45*('Modelled Duration'!BF45-'Modelled Duration'!$BA45)*V$4</f>
        <v>70.309319337665485</v>
      </c>
      <c r="AL45" s="201">
        <f t="shared" si="17"/>
        <v>84.039629313498395</v>
      </c>
      <c r="AM45" s="201">
        <f t="shared" si="18"/>
        <v>68.783949243098547</v>
      </c>
      <c r="AN45" s="201">
        <f t="shared" si="19"/>
        <v>41.300991131977</v>
      </c>
      <c r="AO45" s="201">
        <f t="shared" si="20"/>
        <v>82.882196775842203</v>
      </c>
      <c r="AP45" s="201">
        <f t="shared" si="21"/>
        <v>98.064608090878195</v>
      </c>
      <c r="AQ45" s="201">
        <f t="shared" si="22"/>
        <v>68.627804225500142</v>
      </c>
      <c r="AR45" s="201">
        <f t="shared" si="23"/>
        <v>63.51791177762685</v>
      </c>
      <c r="AS45" s="201">
        <f t="shared" si="24"/>
        <v>59.353302534944248</v>
      </c>
      <c r="AT45" s="201">
        <f t="shared" si="25"/>
        <v>86.355019085938295</v>
      </c>
      <c r="AU45" s="201">
        <f t="shared" si="26"/>
        <v>53.202600069917821</v>
      </c>
      <c r="AV45" s="41">
        <f t="shared" si="28"/>
        <v>65.552672020337695</v>
      </c>
      <c r="AW45" s="41">
        <f t="shared" si="28"/>
        <v>64.632648528595055</v>
      </c>
      <c r="AX45" s="41">
        <f t="shared" si="28"/>
        <v>63.712625036852415</v>
      </c>
      <c r="AY45" s="41">
        <f t="shared" si="28"/>
        <v>62.792601545109783</v>
      </c>
      <c r="AZ45" s="41">
        <f t="shared" si="28"/>
        <v>61.87257805336715</v>
      </c>
      <c r="BA45" s="41">
        <f t="shared" si="28"/>
        <v>60.95255456162451</v>
      </c>
      <c r="BB45" s="41">
        <f t="shared" si="28"/>
        <v>60.032531069881877</v>
      </c>
      <c r="BC45" s="41">
        <f t="shared" si="28"/>
        <v>59.112507578139244</v>
      </c>
      <c r="BD45" s="41">
        <f t="shared" si="28"/>
        <v>58.192484086396604</v>
      </c>
      <c r="BE45" s="41">
        <f t="shared" si="28"/>
        <v>57.272460594653971</v>
      </c>
      <c r="BF45" s="41">
        <f t="shared" si="28"/>
        <v>56.352437102911338</v>
      </c>
    </row>
    <row r="46" spans="1:58">
      <c r="A46" s="53" t="s">
        <v>52</v>
      </c>
      <c r="B46" s="57">
        <f>'Historical Fault Information'!N46</f>
        <v>83.654214559386901</v>
      </c>
      <c r="C46" s="57">
        <f>'Historical Fault Information'!O46</f>
        <v>92.596705882353007</v>
      </c>
      <c r="D46" s="57">
        <f>'Historical Fault Information'!P46</f>
        <v>81.645931283905909</v>
      </c>
      <c r="E46" s="57">
        <f>'Historical Fault Information'!Q46</f>
        <v>88.029296379052468</v>
      </c>
      <c r="F46" s="57">
        <f>'Historical Fault Information'!R46</f>
        <v>75.50323706600139</v>
      </c>
      <c r="G46" s="57">
        <f>'Historical Fault Information'!S46</f>
        <v>74.289633872522117</v>
      </c>
      <c r="H46" s="57">
        <f>'Historical Fault Information'!T46</f>
        <v>55.109044965680617</v>
      </c>
      <c r="I46" s="57">
        <f>'Historical Fault Information'!U46</f>
        <v>94.603126426289379</v>
      </c>
      <c r="J46" s="57">
        <f>'Historical Fault Information'!V46</f>
        <v>59.666872547594913</v>
      </c>
      <c r="K46" s="57">
        <f>'Historical Fault Information'!W46</f>
        <v>55.501947011706669</v>
      </c>
      <c r="L46" s="201">
        <f>'Model parameters'!$G46</f>
        <v>74.874968611317826</v>
      </c>
      <c r="M46" s="99">
        <f>'Model parameters'!$G46+'Model parameters'!$H46*('Modelled Duration'!AW46-'Modelled Duration'!$AV46)</f>
        <v>74.245795734961334</v>
      </c>
      <c r="N46" s="99">
        <f>'Model parameters'!$G46+'Model parameters'!$H46*('Modelled Duration'!AX46-'Modelled Duration'!$AV46)</f>
        <v>73.616622858604842</v>
      </c>
      <c r="O46" s="99">
        <f>'Model parameters'!$G46+'Model parameters'!$H46*('Modelled Duration'!AY46-'Modelled Duration'!$AV46)</f>
        <v>72.98744998224835</v>
      </c>
      <c r="P46" s="99">
        <f>'Model parameters'!$G46+'Model parameters'!$H46*('Modelled Duration'!AZ46-'Modelled Duration'!$AV46)</f>
        <v>72.358277105891858</v>
      </c>
      <c r="Q46" s="99">
        <f>'Model parameters'!$G46+'Model parameters'!$H46*('Modelled Duration'!BA46-'Modelled Duration'!$AV46)</f>
        <v>71.729104229535366</v>
      </c>
      <c r="R46" s="201">
        <f>Q46+'Model parameters'!$H46*('Modelled Duration'!BB46-'Modelled Duration'!$BA46)*R$4</f>
        <v>71.414517791357127</v>
      </c>
      <c r="S46" s="97">
        <f>R46+'Model parameters'!$H46*('Modelled Duration'!BC46-'Modelled Duration'!$BA46)*S$4</f>
        <v>70.911179490271934</v>
      </c>
      <c r="T46" s="97">
        <f>S46+'Model parameters'!$H46*('Modelled Duration'!BD46-'Modelled Duration'!$BA46)*T$4</f>
        <v>70.533675764458039</v>
      </c>
      <c r="U46" s="97">
        <f>T46+'Model parameters'!$H46*('Modelled Duration'!BE46-'Modelled Duration'!$BA46)*U$4</f>
        <v>70.533675764458039</v>
      </c>
      <c r="V46" s="97">
        <f>U46+'Model parameters'!$H46*('Modelled Duration'!BF46-'Modelled Duration'!$BA46)*V$4</f>
        <v>70.533675764458039</v>
      </c>
      <c r="AL46" s="201">
        <f t="shared" si="17"/>
        <v>83.654214559386901</v>
      </c>
      <c r="AM46" s="201">
        <f t="shared" si="18"/>
        <v>92.596705882353007</v>
      </c>
      <c r="AN46" s="201">
        <f t="shared" si="19"/>
        <v>81.645931283905909</v>
      </c>
      <c r="AO46" s="201">
        <f t="shared" si="20"/>
        <v>88.029296379052468</v>
      </c>
      <c r="AP46" s="201">
        <f t="shared" si="21"/>
        <v>75.50323706600139</v>
      </c>
      <c r="AQ46" s="201">
        <f t="shared" si="22"/>
        <v>74.289633872522117</v>
      </c>
      <c r="AR46" s="201">
        <f t="shared" si="23"/>
        <v>55.109044965680617</v>
      </c>
      <c r="AS46" s="201">
        <f t="shared" si="24"/>
        <v>94.603126426289379</v>
      </c>
      <c r="AT46" s="201">
        <f t="shared" si="25"/>
        <v>59.666872547594913</v>
      </c>
      <c r="AU46" s="201">
        <f t="shared" si="26"/>
        <v>55.501947011706669</v>
      </c>
      <c r="AV46" s="41">
        <f t="shared" si="28"/>
        <v>58.757746899645788</v>
      </c>
      <c r="AW46" s="41">
        <f t="shared" si="28"/>
        <v>55.611882517863329</v>
      </c>
      <c r="AX46" s="41">
        <f t="shared" si="28"/>
        <v>52.466018136080862</v>
      </c>
      <c r="AY46" s="41">
        <f t="shared" si="28"/>
        <v>49.320153754298403</v>
      </c>
      <c r="AZ46" s="41">
        <f t="shared" si="28"/>
        <v>46.174289372515936</v>
      </c>
      <c r="BA46" s="41">
        <f t="shared" si="28"/>
        <v>43.028424990733477</v>
      </c>
      <c r="BB46" s="41">
        <f t="shared" si="28"/>
        <v>39.882560608951017</v>
      </c>
      <c r="BC46" s="41">
        <f t="shared" si="28"/>
        <v>36.736696227168551</v>
      </c>
      <c r="BD46" s="41">
        <f t="shared" si="28"/>
        <v>33.590831845386091</v>
      </c>
      <c r="BE46" s="41">
        <f t="shared" si="28"/>
        <v>30.444967463603625</v>
      </c>
      <c r="BF46" s="41">
        <f t="shared" si="28"/>
        <v>27.299103081821158</v>
      </c>
    </row>
    <row r="47" spans="1:58">
      <c r="A47" s="53" t="s">
        <v>53</v>
      </c>
      <c r="B47" s="57">
        <f>'Historical Fault Information'!N47</f>
        <v>86.939326837909718</v>
      </c>
      <c r="C47" s="57">
        <f>'Historical Fault Information'!O47</f>
        <v>42.736097465120849</v>
      </c>
      <c r="D47" s="57">
        <f>'Historical Fault Information'!P47</f>
        <v>89.787259615384585</v>
      </c>
      <c r="E47" s="57">
        <f>'Historical Fault Information'!Q47</f>
        <v>110.41122097017799</v>
      </c>
      <c r="F47" s="57">
        <f>'Historical Fault Information'!R47</f>
        <v>72.235308567612037</v>
      </c>
      <c r="G47" s="57">
        <f>'Historical Fault Information'!S47</f>
        <v>111.50040889808187</v>
      </c>
      <c r="H47" s="57">
        <f>'Historical Fault Information'!T47</f>
        <v>55.778063880652269</v>
      </c>
      <c r="I47" s="57">
        <f>'Historical Fault Information'!U47</f>
        <v>162.9046164491894</v>
      </c>
      <c r="J47" s="57">
        <f>'Historical Fault Information'!V47</f>
        <v>32.749028629856809</v>
      </c>
      <c r="K47" s="57">
        <f>'Historical Fault Information'!W47</f>
        <v>55.026126126125995</v>
      </c>
      <c r="L47" s="201">
        <f>'Model parameters'!$G47</f>
        <v>79.038949733013609</v>
      </c>
      <c r="M47" s="99">
        <f>'Model parameters'!$G47+'Model parameters'!$H47*('Modelled Duration'!AW47-'Modelled Duration'!$AV47)</f>
        <v>78.898130490562721</v>
      </c>
      <c r="N47" s="99">
        <f>'Model parameters'!$G47+'Model parameters'!$H47*('Modelled Duration'!AX47-'Modelled Duration'!$AV47)</f>
        <v>78.757311248111833</v>
      </c>
      <c r="O47" s="99">
        <f>'Model parameters'!$G47+'Model parameters'!$H47*('Modelled Duration'!AY47-'Modelled Duration'!$AV47)</f>
        <v>78.616492005660945</v>
      </c>
      <c r="P47" s="99">
        <f>'Model parameters'!$G47+'Model parameters'!$H47*('Modelled Duration'!AZ47-'Modelled Duration'!$AV47)</f>
        <v>78.475672763210042</v>
      </c>
      <c r="Q47" s="99">
        <f>'Model parameters'!$G47+'Model parameters'!$H47*('Modelled Duration'!BA47-'Modelled Duration'!$AV47)</f>
        <v>78.334853520759154</v>
      </c>
      <c r="R47" s="201">
        <f>Q47+'Model parameters'!$H47*('Modelled Duration'!BB47-'Modelled Duration'!$BA47)*R$4</f>
        <v>78.264443899533703</v>
      </c>
      <c r="S47" s="97">
        <f>R47+'Model parameters'!$H47*('Modelled Duration'!BC47-'Modelled Duration'!$BA47)*S$4</f>
        <v>78.151788505572995</v>
      </c>
      <c r="T47" s="97">
        <f>S47+'Model parameters'!$H47*('Modelled Duration'!BD47-'Modelled Duration'!$BA47)*T$4</f>
        <v>78.067296960102453</v>
      </c>
      <c r="U47" s="97">
        <f>T47+'Model parameters'!$H47*('Modelled Duration'!BE47-'Modelled Duration'!$BA47)*U$4</f>
        <v>78.067296960102453</v>
      </c>
      <c r="V47" s="97">
        <f>U47+'Model parameters'!$H47*('Modelled Duration'!BF47-'Modelled Duration'!$BA47)*V$4</f>
        <v>78.067296960102453</v>
      </c>
      <c r="AL47" s="201">
        <f t="shared" si="17"/>
        <v>86.939326837909718</v>
      </c>
      <c r="AM47" s="201">
        <f t="shared" si="18"/>
        <v>42.736097465120849</v>
      </c>
      <c r="AN47" s="201">
        <f t="shared" si="19"/>
        <v>89.787259615384585</v>
      </c>
      <c r="AO47" s="201">
        <f t="shared" si="20"/>
        <v>110.41122097017799</v>
      </c>
      <c r="AP47" s="201">
        <f t="shared" si="21"/>
        <v>72.235308567612037</v>
      </c>
      <c r="AQ47" s="201">
        <f t="shared" si="22"/>
        <v>111.50040889808187</v>
      </c>
      <c r="AR47" s="201">
        <f t="shared" si="23"/>
        <v>55.778063880652269</v>
      </c>
      <c r="AS47" s="201">
        <f t="shared" si="24"/>
        <v>162.9046164491894</v>
      </c>
      <c r="AT47" s="201">
        <f t="shared" si="25"/>
        <v>32.749028629856809</v>
      </c>
      <c r="AU47" s="201">
        <f t="shared" si="26"/>
        <v>55.026126126125995</v>
      </c>
      <c r="AV47" s="41">
        <f t="shared" si="28"/>
        <v>78.134216576611664</v>
      </c>
      <c r="AW47" s="41">
        <f t="shared" si="28"/>
        <v>77.430120364357208</v>
      </c>
      <c r="AX47" s="41">
        <f t="shared" si="28"/>
        <v>76.726024152102767</v>
      </c>
      <c r="AY47" s="41">
        <f t="shared" si="28"/>
        <v>76.021927939848311</v>
      </c>
      <c r="AZ47" s="41">
        <f t="shared" si="28"/>
        <v>75.317831727593855</v>
      </c>
      <c r="BA47" s="41">
        <f t="shared" si="28"/>
        <v>74.6137355153394</v>
      </c>
      <c r="BB47" s="41">
        <f t="shared" si="28"/>
        <v>73.909639303084944</v>
      </c>
      <c r="BC47" s="41">
        <f t="shared" si="28"/>
        <v>73.205543090830488</v>
      </c>
      <c r="BD47" s="41">
        <f t="shared" si="28"/>
        <v>72.501446878576033</v>
      </c>
      <c r="BE47" s="41">
        <f t="shared" si="28"/>
        <v>71.797350666321591</v>
      </c>
      <c r="BF47" s="41">
        <f t="shared" si="28"/>
        <v>71.093254454067136</v>
      </c>
    </row>
    <row r="48" spans="1:58">
      <c r="A48" s="53" t="s">
        <v>58</v>
      </c>
      <c r="B48" s="57">
        <f>'Historical Fault Information'!N48</f>
        <v>101.58153180975908</v>
      </c>
      <c r="C48" s="57">
        <f>'Historical Fault Information'!O48</f>
        <v>62.272382397571981</v>
      </c>
      <c r="D48" s="57">
        <f>'Historical Fault Information'!P48</f>
        <v>40.897458760588478</v>
      </c>
      <c r="E48" s="57">
        <f>'Historical Fault Information'!Q48</f>
        <v>74.6746076425746</v>
      </c>
      <c r="F48" s="57">
        <f>'Historical Fault Information'!R48</f>
        <v>123.50031458843225</v>
      </c>
      <c r="G48" s="57">
        <f>'Historical Fault Information'!S48</f>
        <v>126.09074531933624</v>
      </c>
      <c r="H48" s="57">
        <f>'Historical Fault Information'!T48</f>
        <v>140.52277246647162</v>
      </c>
      <c r="I48" s="57">
        <f>'Historical Fault Information'!U48</f>
        <v>129.87827679052245</v>
      </c>
      <c r="J48" s="57">
        <f>'Historical Fault Information'!V48</f>
        <v>102.86508247422675</v>
      </c>
      <c r="K48" s="57">
        <f>'Historical Fault Information'!W48</f>
        <v>77.24423950056763</v>
      </c>
      <c r="L48" s="201">
        <f>'Model parameters'!$G48</f>
        <v>100.15594796178118</v>
      </c>
      <c r="M48" s="99">
        <f>'Model parameters'!$G48+'Model parameters'!$H48*('Modelled Duration'!AW48-'Modelled Duration'!$AV48)</f>
        <v>101.01673861039467</v>
      </c>
      <c r="N48" s="99">
        <f>'Model parameters'!$G48+'Model parameters'!$H48*('Modelled Duration'!AX48-'Modelled Duration'!$AV48)</f>
        <v>101.87752925900816</v>
      </c>
      <c r="O48" s="99">
        <f>'Model parameters'!$G48+'Model parameters'!$H48*('Modelled Duration'!AY48-'Modelled Duration'!$AV48)</f>
        <v>102.73831990762164</v>
      </c>
      <c r="P48" s="99">
        <f>'Model parameters'!$G48+'Model parameters'!$H48*('Modelled Duration'!AZ48-'Modelled Duration'!$AV48)</f>
        <v>103.59911055623512</v>
      </c>
      <c r="Q48" s="99">
        <f>'Model parameters'!$G48+'Model parameters'!$H48*('Modelled Duration'!BA48-'Modelled Duration'!$AV48)</f>
        <v>104.45990120484861</v>
      </c>
      <c r="R48" s="201">
        <f>Q48+'Model parameters'!$H48*('Modelled Duration'!BB48-'Modelled Duration'!$BA48)*R$4</f>
        <v>104.89029652915535</v>
      </c>
      <c r="S48" s="97">
        <f>R48+'Model parameters'!$H48*('Modelled Duration'!BC48-'Modelled Duration'!$BA48)*S$4</f>
        <v>105.57892904804613</v>
      </c>
      <c r="T48" s="97">
        <f>S48+'Model parameters'!$H48*('Modelled Duration'!BD48-'Modelled Duration'!$BA48)*T$4</f>
        <v>106.09540343721423</v>
      </c>
      <c r="U48" s="97">
        <f>T48+'Model parameters'!$H48*('Modelled Duration'!BE48-'Modelled Duration'!$BA48)*U$4</f>
        <v>106.09540343721423</v>
      </c>
      <c r="V48" s="97">
        <f>U48+'Model parameters'!$H48*('Modelled Duration'!BF48-'Modelled Duration'!$BA48)*V$4</f>
        <v>106.09540343721423</v>
      </c>
      <c r="AL48" s="201">
        <f t="shared" si="17"/>
        <v>101.58153180975908</v>
      </c>
      <c r="AM48" s="201">
        <f t="shared" si="18"/>
        <v>62.272382397571981</v>
      </c>
      <c r="AN48" s="201">
        <f t="shared" si="19"/>
        <v>40.897458760588478</v>
      </c>
      <c r="AO48" s="201">
        <f t="shared" si="20"/>
        <v>74.6746076425746</v>
      </c>
      <c r="AP48" s="201">
        <f t="shared" si="21"/>
        <v>123.50031458843225</v>
      </c>
      <c r="AQ48" s="201">
        <f t="shared" si="22"/>
        <v>126.09074531933624</v>
      </c>
      <c r="AR48" s="201">
        <f t="shared" si="23"/>
        <v>140.52277246647162</v>
      </c>
      <c r="AS48" s="201">
        <f t="shared" si="24"/>
        <v>129.87827679052245</v>
      </c>
      <c r="AT48" s="201">
        <f t="shared" si="25"/>
        <v>102.86508247422675</v>
      </c>
      <c r="AU48" s="201">
        <f t="shared" si="26"/>
        <v>77.24423950056763</v>
      </c>
      <c r="AV48" s="41">
        <f t="shared" si="28"/>
        <v>121.62448401187595</v>
      </c>
      <c r="AW48" s="41">
        <f t="shared" si="28"/>
        <v>125.92843725494339</v>
      </c>
      <c r="AX48" s="41">
        <f t="shared" si="28"/>
        <v>130.2323904980108</v>
      </c>
      <c r="AY48" s="41">
        <f t="shared" si="28"/>
        <v>134.53634374107824</v>
      </c>
      <c r="AZ48" s="41">
        <f t="shared" si="28"/>
        <v>138.84029698414565</v>
      </c>
      <c r="BA48" s="41">
        <f t="shared" si="28"/>
        <v>143.14425022721309</v>
      </c>
      <c r="BB48" s="41">
        <f t="shared" si="28"/>
        <v>147.44820347028053</v>
      </c>
      <c r="BC48" s="41">
        <f t="shared" si="28"/>
        <v>151.75215671334794</v>
      </c>
      <c r="BD48" s="41">
        <f t="shared" si="28"/>
        <v>156.05610995641536</v>
      </c>
      <c r="BE48" s="41">
        <f t="shared" si="28"/>
        <v>160.36006319948279</v>
      </c>
      <c r="BF48" s="41">
        <f t="shared" si="28"/>
        <v>164.66401644255023</v>
      </c>
    </row>
    <row r="49" spans="1:58">
      <c r="A49" s="53" t="s">
        <v>60</v>
      </c>
      <c r="B49" s="57">
        <f>'Historical Fault Information'!N49</f>
        <v>44.411154565550021</v>
      </c>
      <c r="C49" s="57">
        <f>'Historical Fault Information'!O49</f>
        <v>52.358036890645629</v>
      </c>
      <c r="D49" s="57">
        <f>'Historical Fault Information'!P49</f>
        <v>73.828917486752331</v>
      </c>
      <c r="E49" s="57">
        <f>'Historical Fault Information'!Q49</f>
        <v>76.203472082624458</v>
      </c>
      <c r="F49" s="57">
        <f>'Historical Fault Information'!R49</f>
        <v>76.766671567441335</v>
      </c>
      <c r="G49" s="57">
        <f>'Historical Fault Information'!S49</f>
        <v>77.988953709495647</v>
      </c>
      <c r="H49" s="57">
        <f>'Historical Fault Information'!T49</f>
        <v>106.37446173462277</v>
      </c>
      <c r="I49" s="57">
        <f>'Historical Fault Information'!U49</f>
        <v>140.56189026864689</v>
      </c>
      <c r="J49" s="57">
        <f>'Historical Fault Information'!V49</f>
        <v>97.694113955823312</v>
      </c>
      <c r="K49" s="57">
        <f>'Historical Fault Information'!W49</f>
        <v>66.030028652372664</v>
      </c>
      <c r="L49" s="201">
        <f>'Model parameters'!$G49</f>
        <v>85.24489997730501</v>
      </c>
      <c r="M49" s="99">
        <f>'Model parameters'!$G49+'Model parameters'!$H49*('Modelled Duration'!AW49-'Modelled Duration'!$AV49)</f>
        <v>86.381048487905218</v>
      </c>
      <c r="N49" s="99">
        <f>'Model parameters'!$G49+'Model parameters'!$H49*('Modelled Duration'!AX49-'Modelled Duration'!$AV49)</f>
        <v>87.517196998505426</v>
      </c>
      <c r="O49" s="99">
        <f>'Model parameters'!$G49+'Model parameters'!$H49*('Modelled Duration'!AY49-'Modelled Duration'!$AV49)</f>
        <v>88.653345509105634</v>
      </c>
      <c r="P49" s="99">
        <f>'Model parameters'!$G49+'Model parameters'!$H49*('Modelled Duration'!AZ49-'Modelled Duration'!$AV49)</f>
        <v>89.789494019705842</v>
      </c>
      <c r="Q49" s="99">
        <f>'Model parameters'!$G49+'Model parameters'!$H49*('Modelled Duration'!BA49-'Modelled Duration'!$AV49)</f>
        <v>90.925642530306035</v>
      </c>
      <c r="R49" s="201">
        <f>Q49+'Model parameters'!$H49*('Modelled Duration'!BB49-'Modelled Duration'!$BA49)*R$4</f>
        <v>91.493716785606139</v>
      </c>
      <c r="S49" s="97">
        <f>R49+'Model parameters'!$H49*('Modelled Duration'!BC49-'Modelled Duration'!$BA49)*S$4</f>
        <v>92.402635594086306</v>
      </c>
      <c r="T49" s="97">
        <f>S49+'Model parameters'!$H49*('Modelled Duration'!BD49-'Modelled Duration'!$BA49)*T$4</f>
        <v>93.08432470044643</v>
      </c>
      <c r="U49" s="97">
        <f>T49+'Model parameters'!$H49*('Modelled Duration'!BE49-'Modelled Duration'!$BA49)*U$4</f>
        <v>93.08432470044643</v>
      </c>
      <c r="V49" s="97">
        <f>U49+'Model parameters'!$H49*('Modelled Duration'!BF49-'Modelled Duration'!$BA49)*V$4</f>
        <v>93.08432470044643</v>
      </c>
      <c r="AL49" s="201">
        <f t="shared" si="17"/>
        <v>44.411154565550021</v>
      </c>
      <c r="AM49" s="201">
        <f t="shared" si="18"/>
        <v>52.358036890645629</v>
      </c>
      <c r="AN49" s="201">
        <f t="shared" si="19"/>
        <v>73.828917486752331</v>
      </c>
      <c r="AO49" s="201">
        <f t="shared" si="20"/>
        <v>76.203472082624458</v>
      </c>
      <c r="AP49" s="201">
        <f t="shared" si="21"/>
        <v>76.766671567441335</v>
      </c>
      <c r="AQ49" s="201">
        <f t="shared" si="22"/>
        <v>77.988953709495647</v>
      </c>
      <c r="AR49" s="201">
        <f t="shared" si="23"/>
        <v>106.37446173462277</v>
      </c>
      <c r="AS49" s="201">
        <f t="shared" si="24"/>
        <v>140.56189026864689</v>
      </c>
      <c r="AT49" s="201">
        <f t="shared" si="25"/>
        <v>97.694113955823312</v>
      </c>
      <c r="AU49" s="201">
        <f t="shared" si="26"/>
        <v>66.030028652372664</v>
      </c>
      <c r="AV49" s="41">
        <f t="shared" si="28"/>
        <v>112.46585413290316</v>
      </c>
      <c r="AW49" s="41">
        <f t="shared" si="28"/>
        <v>118.14659668590419</v>
      </c>
      <c r="AX49" s="41">
        <f t="shared" si="28"/>
        <v>123.82733923890521</v>
      </c>
      <c r="AY49" s="41">
        <f t="shared" si="28"/>
        <v>129.50808179190625</v>
      </c>
      <c r="AZ49" s="41">
        <f t="shared" si="28"/>
        <v>135.18882434490729</v>
      </c>
      <c r="BA49" s="41">
        <f t="shared" si="28"/>
        <v>140.8695668979083</v>
      </c>
      <c r="BB49" s="41">
        <f t="shared" si="28"/>
        <v>146.55030945090931</v>
      </c>
      <c r="BC49" s="41">
        <f t="shared" si="28"/>
        <v>152.23105200391035</v>
      </c>
      <c r="BD49" s="41">
        <f t="shared" si="28"/>
        <v>157.91179455691139</v>
      </c>
      <c r="BE49" s="41">
        <f t="shared" si="28"/>
        <v>163.59253710991243</v>
      </c>
      <c r="BF49" s="41">
        <f t="shared" si="28"/>
        <v>169.27327966291344</v>
      </c>
    </row>
    <row r="50" spans="1:58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</row>
    <row r="51" spans="1:58">
      <c r="B51" s="42"/>
      <c r="C51" s="42"/>
      <c r="D51" s="42"/>
      <c r="E51" s="42"/>
      <c r="F51" s="42"/>
      <c r="G51" s="42"/>
      <c r="H51" s="42"/>
      <c r="I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</row>
    <row r="53" spans="1:5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3" customFormat="1" ht="18">
      <c r="A54" s="1"/>
      <c r="B54" s="55"/>
      <c r="C54" s="55"/>
      <c r="D54" s="55"/>
      <c r="E54" s="55"/>
      <c r="F54" s="55"/>
      <c r="G54" s="55"/>
      <c r="H54" s="55"/>
      <c r="I54" s="39"/>
      <c r="J54" s="1"/>
      <c r="N54"/>
      <c r="O54"/>
      <c r="P54"/>
      <c r="Q54"/>
      <c r="R54"/>
      <c r="S54"/>
      <c r="T54"/>
      <c r="U54"/>
      <c r="V54"/>
    </row>
    <row r="55" spans="1:58" s="3" customFormat="1" ht="15.95" customHeight="1">
      <c r="B55" s="129" t="s">
        <v>5</v>
      </c>
      <c r="C55" s="59"/>
      <c r="D55" s="59"/>
      <c r="E55" s="59"/>
      <c r="F55" s="59"/>
      <c r="G55" s="59"/>
      <c r="H55" s="59"/>
      <c r="I55" s="59"/>
      <c r="J55" s="59"/>
      <c r="K55" s="59"/>
      <c r="L55" s="69" t="s">
        <v>32</v>
      </c>
      <c r="M55" s="59" t="str">
        <f>'Model parameters'!G58</f>
        <v>Weighted average 2009 to 2017 with moderated trend</v>
      </c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69" t="s">
        <v>48</v>
      </c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</row>
    <row r="56" spans="1:58" s="60" customFormat="1">
      <c r="A56" s="60" t="s">
        <v>6</v>
      </c>
      <c r="B56" s="61">
        <f t="shared" ref="B56:K56" si="29">AVERAGEIF(B60:B72,"&lt;&gt;0")</f>
        <v>95.116704280951055</v>
      </c>
      <c r="C56" s="61">
        <f t="shared" si="29"/>
        <v>115.9301260052856</v>
      </c>
      <c r="D56" s="61">
        <f t="shared" si="29"/>
        <v>131.58835663276778</v>
      </c>
      <c r="E56" s="61">
        <f t="shared" si="29"/>
        <v>155.86203222593744</v>
      </c>
      <c r="F56" s="61">
        <f t="shared" si="29"/>
        <v>182.06038299990098</v>
      </c>
      <c r="G56" s="61">
        <f t="shared" si="29"/>
        <v>142.27673019468133</v>
      </c>
      <c r="H56" s="61">
        <f t="shared" si="29"/>
        <v>168.71294094522321</v>
      </c>
      <c r="I56" s="61">
        <f t="shared" si="29"/>
        <v>182.13994104972414</v>
      </c>
      <c r="J56" s="61">
        <f t="shared" si="29"/>
        <v>127.34459673434237</v>
      </c>
      <c r="K56" s="61">
        <f t="shared" si="29"/>
        <v>117.31599537512548</v>
      </c>
    </row>
    <row r="57" spans="1:58">
      <c r="B57" s="94"/>
      <c r="C57" s="94"/>
      <c r="D57" s="94"/>
      <c r="E57" s="94"/>
      <c r="F57" s="94"/>
      <c r="G57" s="94"/>
      <c r="H57" s="94"/>
      <c r="I57" s="94"/>
      <c r="J57" s="94"/>
      <c r="K57" s="68"/>
      <c r="L57" s="68">
        <f t="shared" ref="L57:V57" si="30">AVERAGEIF(L60:L72,"&lt;&gt;0")</f>
        <v>154.84484684225635</v>
      </c>
      <c r="M57" s="68">
        <f t="shared" si="30"/>
        <v>155.40383846275057</v>
      </c>
      <c r="N57" s="68">
        <f t="shared" si="30"/>
        <v>155.96283008324474</v>
      </c>
      <c r="O57" s="68">
        <f t="shared" si="30"/>
        <v>156.52182170373899</v>
      </c>
      <c r="P57" s="68">
        <f t="shared" si="30"/>
        <v>157.08081332423316</v>
      </c>
      <c r="Q57" s="68">
        <f t="shared" si="30"/>
        <v>157.63980494472739</v>
      </c>
      <c r="R57" s="68">
        <f t="shared" si="30"/>
        <v>157.91930075497447</v>
      </c>
      <c r="S57" s="68">
        <f t="shared" si="30"/>
        <v>158.36649405136984</v>
      </c>
      <c r="T57" s="68">
        <f t="shared" si="30"/>
        <v>158.70188902366638</v>
      </c>
      <c r="U57" s="68">
        <f t="shared" si="30"/>
        <v>158.70188902366638</v>
      </c>
      <c r="V57" s="68">
        <f t="shared" si="30"/>
        <v>158.70188902366638</v>
      </c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72"/>
      <c r="AM57" s="201"/>
      <c r="AN57" s="201"/>
      <c r="AO57" s="201"/>
      <c r="AP57" s="201"/>
      <c r="AQ57" s="201"/>
      <c r="AR57" s="201"/>
      <c r="AS57" s="201"/>
      <c r="AT57" s="201"/>
      <c r="AU57" s="68"/>
      <c r="AV57" s="68">
        <f t="shared" ref="AV57:BF57" si="31">AVERAGE(AV60:AV72)</f>
        <v>155.80597373837145</v>
      </c>
      <c r="AW57" s="68">
        <f t="shared" si="31"/>
        <v>158.60093184084249</v>
      </c>
      <c r="AX57" s="68">
        <f t="shared" si="31"/>
        <v>161.39588994331356</v>
      </c>
      <c r="AY57" s="68">
        <f t="shared" si="31"/>
        <v>164.19084804578463</v>
      </c>
      <c r="AZ57" s="68">
        <f t="shared" si="31"/>
        <v>166.9858061482557</v>
      </c>
      <c r="BA57" s="68">
        <f t="shared" si="31"/>
        <v>169.78076425072672</v>
      </c>
      <c r="BB57" s="68">
        <f t="shared" si="31"/>
        <v>172.57572235319779</v>
      </c>
      <c r="BC57" s="68">
        <f t="shared" si="31"/>
        <v>175.3706804556688</v>
      </c>
      <c r="BD57" s="68">
        <f t="shared" si="31"/>
        <v>178.16563855813988</v>
      </c>
      <c r="BE57" s="68">
        <f t="shared" si="31"/>
        <v>180.96059666061095</v>
      </c>
      <c r="BF57" s="68">
        <f t="shared" si="31"/>
        <v>183.75555476308199</v>
      </c>
    </row>
    <row r="58" spans="1:58">
      <c r="B58" s="94"/>
      <c r="C58" s="94"/>
      <c r="D58" s="94"/>
      <c r="E58" s="94"/>
      <c r="F58" s="94"/>
      <c r="G58" s="94"/>
      <c r="H58" s="94"/>
      <c r="I58" s="94"/>
      <c r="J58" s="94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72"/>
      <c r="AM58" s="201"/>
      <c r="AN58" s="201"/>
      <c r="AO58" s="201"/>
      <c r="AP58" s="201"/>
      <c r="AQ58" s="201"/>
      <c r="AR58" s="201"/>
      <c r="AS58" s="201"/>
      <c r="AT58" s="201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>
        <v>2018</v>
      </c>
      <c r="M59" s="1">
        <v>2019</v>
      </c>
      <c r="N59" s="1">
        <v>2020</v>
      </c>
      <c r="O59" s="1">
        <v>2021</v>
      </c>
      <c r="P59" s="1">
        <v>2022</v>
      </c>
      <c r="Q59" s="1">
        <v>2023</v>
      </c>
      <c r="R59" s="1">
        <v>2024</v>
      </c>
      <c r="S59" s="1">
        <v>2025</v>
      </c>
      <c r="T59" s="1">
        <v>2026</v>
      </c>
      <c r="U59" s="1">
        <v>2027</v>
      </c>
      <c r="V59" s="1">
        <v>2028</v>
      </c>
      <c r="AL59" s="200">
        <v>2008</v>
      </c>
      <c r="AM59" s="200">
        <v>2009</v>
      </c>
      <c r="AN59" s="200">
        <v>2010</v>
      </c>
      <c r="AO59" s="200">
        <v>2011</v>
      </c>
      <c r="AP59" s="200">
        <v>2012</v>
      </c>
      <c r="AQ59" s="200">
        <v>2013</v>
      </c>
      <c r="AR59" s="200">
        <v>2014</v>
      </c>
      <c r="AS59" s="200">
        <v>2015</v>
      </c>
      <c r="AT59" s="200">
        <v>2016</v>
      </c>
      <c r="AU59" s="200">
        <v>2017</v>
      </c>
      <c r="AV59" s="200">
        <v>2018</v>
      </c>
      <c r="AW59" s="200">
        <v>2019</v>
      </c>
      <c r="AX59" s="200">
        <v>2020</v>
      </c>
      <c r="AY59" s="200">
        <v>2021</v>
      </c>
      <c r="AZ59" s="200">
        <v>2022</v>
      </c>
      <c r="BA59" s="200">
        <v>2023</v>
      </c>
      <c r="BB59" s="200">
        <v>2024</v>
      </c>
      <c r="BC59" s="200">
        <v>2025</v>
      </c>
      <c r="BD59" s="200">
        <v>2026</v>
      </c>
      <c r="BE59" s="200">
        <v>2027</v>
      </c>
      <c r="BF59" s="200">
        <v>2028</v>
      </c>
    </row>
    <row r="60" spans="1:58">
      <c r="A60" s="53" t="s">
        <v>50</v>
      </c>
      <c r="B60" s="57">
        <f>'Historical Fault Information'!N60</f>
        <v>70.466866466866506</v>
      </c>
      <c r="C60" s="57">
        <f>'Historical Fault Information'!O60</f>
        <v>106.32237266279817</v>
      </c>
      <c r="D60" s="57">
        <f>'Historical Fault Information'!P60</f>
        <v>185.31780366056543</v>
      </c>
      <c r="E60" s="57">
        <f>'Historical Fault Information'!Q60</f>
        <v>226.72579266122466</v>
      </c>
      <c r="F60" s="57">
        <f>'Historical Fault Information'!R60</f>
        <v>52.530243167592936</v>
      </c>
      <c r="G60" s="57">
        <f>'Historical Fault Information'!S60</f>
        <v>213.0961062306155</v>
      </c>
      <c r="H60" s="57">
        <f>'Historical Fault Information'!T60</f>
        <v>187.32304332644804</v>
      </c>
      <c r="I60" s="57">
        <f>'Historical Fault Information'!U60</f>
        <v>108.79664513132312</v>
      </c>
      <c r="J60" s="57">
        <f>'Historical Fault Information'!V60</f>
        <v>59.814859864588449</v>
      </c>
      <c r="K60" s="57">
        <f>'Historical Fault Information'!W60</f>
        <v>102.08642377567126</v>
      </c>
      <c r="L60" s="201">
        <f>'Model parameters'!$G60</f>
        <v>147.00890291246108</v>
      </c>
      <c r="M60" s="99">
        <f>'Model parameters'!$G60+'Model parameters'!$H60*('Modelled Duration'!AW60-'Modelled Duration'!$AV60)</f>
        <v>146.54681230470865</v>
      </c>
      <c r="N60" s="99">
        <f>'Model parameters'!$G60+'Model parameters'!$H60*('Modelled Duration'!AX60-'Modelled Duration'!$AV60)</f>
        <v>146.08472169695625</v>
      </c>
      <c r="O60" s="99">
        <f>'Model parameters'!$G60+'Model parameters'!$H60*('Modelled Duration'!AY60-'Modelled Duration'!$AV60)</f>
        <v>145.62263108920382</v>
      </c>
      <c r="P60" s="99">
        <f>'Model parameters'!$G60+'Model parameters'!$H60*('Modelled Duration'!AZ60-'Modelled Duration'!$AV60)</f>
        <v>145.16054048145142</v>
      </c>
      <c r="Q60" s="99">
        <f>'Model parameters'!$G60+'Model parameters'!$H60*('Modelled Duration'!BA60-'Modelled Duration'!$AV60)</f>
        <v>144.69844987369899</v>
      </c>
      <c r="R60" s="201">
        <f>Q60+'Model parameters'!$H60*('Modelled Duration'!BB60-'Modelled Duration'!$BA60)*R$4</f>
        <v>144.46740456982278</v>
      </c>
      <c r="S60" s="97">
        <f>R60+'Model parameters'!$H60*('Modelled Duration'!BC60-'Modelled Duration'!$BA60)*S$4</f>
        <v>144.09773208362085</v>
      </c>
      <c r="T60" s="97">
        <f>S60+'Model parameters'!$H60*('Modelled Duration'!BD60-'Modelled Duration'!$BA60)*T$4</f>
        <v>143.82047771896941</v>
      </c>
      <c r="U60" s="97">
        <f>T60+'Model parameters'!$H60*('Modelled Duration'!BE60-'Modelled Duration'!$BA60)*U$4</f>
        <v>143.82047771896941</v>
      </c>
      <c r="V60" s="97">
        <f>U60+'Model parameters'!$H60*('Modelled Duration'!BF60-'Modelled Duration'!$BA60)*V$4</f>
        <v>143.82047771896941</v>
      </c>
      <c r="AL60" s="201">
        <f t="shared" ref="AL60:AL72" si="32">B60</f>
        <v>70.466866466866506</v>
      </c>
      <c r="AM60" s="201">
        <f t="shared" ref="AM60:AM72" si="33">C60</f>
        <v>106.32237266279817</v>
      </c>
      <c r="AN60" s="201">
        <f t="shared" ref="AN60:AN72" si="34">D60</f>
        <v>185.31780366056543</v>
      </c>
      <c r="AO60" s="201">
        <f t="shared" ref="AO60:AO72" si="35">E60</f>
        <v>226.72579266122466</v>
      </c>
      <c r="AP60" s="201">
        <f t="shared" ref="AP60:AP72" si="36">F60</f>
        <v>52.530243167592936</v>
      </c>
      <c r="AQ60" s="201">
        <f t="shared" ref="AQ60:AQ72" si="37">G60</f>
        <v>213.0961062306155</v>
      </c>
      <c r="AR60" s="201">
        <f t="shared" ref="AR60:AR72" si="38">H60</f>
        <v>187.32304332644804</v>
      </c>
      <c r="AS60" s="201">
        <f t="shared" ref="AS60:AS72" si="39">I60</f>
        <v>108.79664513132312</v>
      </c>
      <c r="AT60" s="201">
        <f t="shared" ref="AT60:AT72" si="40">J60</f>
        <v>59.814859864588449</v>
      </c>
      <c r="AU60" s="201">
        <f t="shared" ref="AU60:AU72" si="41">K60</f>
        <v>102.08642377567126</v>
      </c>
      <c r="AV60" s="41">
        <f>LINEST($B60:$K60)*(AV$6-$AL$6+1)+INDEX(LINEST($B60:$K60,,TRUE,TRUE),1,2)</f>
        <v>118.54052398157796</v>
      </c>
      <c r="AW60" s="41">
        <f t="shared" ref="AW60:BF60" si="42">LINEST($B60:$K60)*(AW$6-$AL$6+1)+INDEX(LINEST($B60:$K60,,TRUE,TRUE),1,2)</f>
        <v>116.23007094281587</v>
      </c>
      <c r="AX60" s="41">
        <f t="shared" si="42"/>
        <v>113.91961790405379</v>
      </c>
      <c r="AY60" s="41">
        <f t="shared" si="42"/>
        <v>111.6091648652917</v>
      </c>
      <c r="AZ60" s="41">
        <f t="shared" si="42"/>
        <v>109.29871182652963</v>
      </c>
      <c r="BA60" s="41">
        <f t="shared" si="42"/>
        <v>106.98825878776753</v>
      </c>
      <c r="BB60" s="41">
        <f t="shared" si="42"/>
        <v>104.67780574900544</v>
      </c>
      <c r="BC60" s="41">
        <f t="shared" si="42"/>
        <v>102.36735271024337</v>
      </c>
      <c r="BD60" s="41">
        <f t="shared" si="42"/>
        <v>100.05689967148128</v>
      </c>
      <c r="BE60" s="41">
        <f t="shared" si="42"/>
        <v>97.746446632719199</v>
      </c>
      <c r="BF60" s="41">
        <f t="shared" si="42"/>
        <v>95.435993593957107</v>
      </c>
    </row>
    <row r="61" spans="1:58">
      <c r="A61" s="53" t="s">
        <v>56</v>
      </c>
      <c r="B61" s="57">
        <f>'Historical Fault Information'!N61</f>
        <v>128.60317902956021</v>
      </c>
      <c r="C61" s="57">
        <f>'Historical Fault Information'!O61</f>
        <v>71.923343092893475</v>
      </c>
      <c r="D61" s="57">
        <f>'Historical Fault Information'!P61</f>
        <v>101.40535133783446</v>
      </c>
      <c r="E61" s="57">
        <f>'Historical Fault Information'!Q61</f>
        <v>116.72423965332406</v>
      </c>
      <c r="F61" s="57">
        <f>'Historical Fault Information'!R61</f>
        <v>319.49387614026421</v>
      </c>
      <c r="G61" s="57">
        <f>'Historical Fault Information'!S61</f>
        <v>63.083918014877007</v>
      </c>
      <c r="H61" s="57">
        <f>'Historical Fault Information'!T61</f>
        <v>141.78046379064727</v>
      </c>
      <c r="I61" s="57">
        <f>'Historical Fault Information'!U61</f>
        <v>105.97735154176962</v>
      </c>
      <c r="J61" s="57">
        <f>'Historical Fault Information'!V61</f>
        <v>121.59824761284746</v>
      </c>
      <c r="K61" s="57">
        <f>'Historical Fault Information'!W61</f>
        <v>131.31121671947093</v>
      </c>
      <c r="L61" s="201">
        <f>'Model parameters'!$G61</f>
        <v>154.17988272025724</v>
      </c>
      <c r="M61" s="99">
        <f>'Model parameters'!$G61+'Model parameters'!$H61*('Modelled Duration'!AW61-'Modelled Duration'!$AV61)</f>
        <v>154.43893167317256</v>
      </c>
      <c r="N61" s="99">
        <f>'Model parameters'!$G61+'Model parameters'!$H61*('Modelled Duration'!AX61-'Modelled Duration'!$AV61)</f>
        <v>154.69798062608785</v>
      </c>
      <c r="O61" s="99">
        <f>'Model parameters'!$G61+'Model parameters'!$H61*('Modelled Duration'!AY61-'Modelled Duration'!$AV61)</f>
        <v>154.95702957900318</v>
      </c>
      <c r="P61" s="99">
        <f>'Model parameters'!$G61+'Model parameters'!$H61*('Modelled Duration'!AZ61-'Modelled Duration'!$AV61)</f>
        <v>155.2160785319185</v>
      </c>
      <c r="Q61" s="99">
        <f>'Model parameters'!$G61+'Model parameters'!$H61*('Modelled Duration'!BA61-'Modelled Duration'!$AV61)</f>
        <v>155.47512748483379</v>
      </c>
      <c r="R61" s="201">
        <f>Q61+'Model parameters'!$H61*('Modelled Duration'!BB61-'Modelled Duration'!$BA61)*R$4</f>
        <v>155.60465196129144</v>
      </c>
      <c r="S61" s="97">
        <f>R61+'Model parameters'!$H61*('Modelled Duration'!BC61-'Modelled Duration'!$BA61)*S$4</f>
        <v>155.8118911236237</v>
      </c>
      <c r="T61" s="97">
        <f>S61+'Model parameters'!$H61*('Modelled Duration'!BD61-'Modelled Duration'!$BA61)*T$4</f>
        <v>155.96732049537289</v>
      </c>
      <c r="U61" s="97">
        <f>T61+'Model parameters'!$H61*('Modelled Duration'!BE61-'Modelled Duration'!$BA61)*U$4</f>
        <v>155.96732049537289</v>
      </c>
      <c r="V61" s="97">
        <f>U61+'Model parameters'!$H61*('Modelled Duration'!BF61-'Modelled Duration'!$BA61)*V$4</f>
        <v>155.96732049537289</v>
      </c>
      <c r="AL61" s="201">
        <f t="shared" si="32"/>
        <v>128.60317902956021</v>
      </c>
      <c r="AM61" s="201">
        <f t="shared" si="33"/>
        <v>71.923343092893475</v>
      </c>
      <c r="AN61" s="201">
        <f t="shared" si="34"/>
        <v>101.40535133783446</v>
      </c>
      <c r="AO61" s="201">
        <f t="shared" si="35"/>
        <v>116.72423965332406</v>
      </c>
      <c r="AP61" s="201">
        <f t="shared" si="36"/>
        <v>319.49387614026421</v>
      </c>
      <c r="AQ61" s="201">
        <f t="shared" si="37"/>
        <v>63.083918014877007</v>
      </c>
      <c r="AR61" s="201">
        <f t="shared" si="38"/>
        <v>141.78046379064727</v>
      </c>
      <c r="AS61" s="201">
        <f t="shared" si="39"/>
        <v>105.97735154176962</v>
      </c>
      <c r="AT61" s="201">
        <f t="shared" si="40"/>
        <v>121.59824761284746</v>
      </c>
      <c r="AU61" s="201">
        <f t="shared" si="41"/>
        <v>131.31121671947093</v>
      </c>
      <c r="AV61" s="41">
        <f t="shared" ref="AV61:BF72" si="43">LINEST($B61:$K61)*(AV$6-$AL$6+1)+INDEX(LINEST($B61:$K61,,TRUE,TRUE),1,2)</f>
        <v>137.31396489851994</v>
      </c>
      <c r="AW61" s="41">
        <f t="shared" si="43"/>
        <v>138.60920966309652</v>
      </c>
      <c r="AX61" s="41">
        <f t="shared" si="43"/>
        <v>139.90445442767307</v>
      </c>
      <c r="AY61" s="41">
        <f t="shared" si="43"/>
        <v>141.19969919224962</v>
      </c>
      <c r="AZ61" s="41">
        <f t="shared" si="43"/>
        <v>142.49494395682621</v>
      </c>
      <c r="BA61" s="41">
        <f t="shared" si="43"/>
        <v>143.79018872140276</v>
      </c>
      <c r="BB61" s="41">
        <f t="shared" si="43"/>
        <v>145.08543348597931</v>
      </c>
      <c r="BC61" s="41">
        <f t="shared" si="43"/>
        <v>146.38067825055589</v>
      </c>
      <c r="BD61" s="41">
        <f t="shared" si="43"/>
        <v>147.67592301513244</v>
      </c>
      <c r="BE61" s="41">
        <f t="shared" si="43"/>
        <v>148.97116777970899</v>
      </c>
      <c r="BF61" s="41">
        <f t="shared" si="43"/>
        <v>150.26641254428557</v>
      </c>
    </row>
    <row r="62" spans="1:58">
      <c r="A62" s="53" t="s">
        <v>51</v>
      </c>
      <c r="B62" s="57">
        <f>'Historical Fault Information'!N62</f>
        <v>50.276470588235313</v>
      </c>
      <c r="C62" s="57">
        <f>'Historical Fault Information'!O62</f>
        <v>82.932862190812656</v>
      </c>
      <c r="D62" s="57">
        <f>'Historical Fault Information'!P62</f>
        <v>191.37924151696674</v>
      </c>
      <c r="E62" s="57">
        <f>'Historical Fault Information'!Q62</f>
        <v>83.696231343283799</v>
      </c>
      <c r="F62" s="57">
        <f>'Historical Fault Information'!R62</f>
        <v>111.70232511019609</v>
      </c>
      <c r="G62" s="57">
        <f>'Historical Fault Information'!S62</f>
        <v>150.38810354132931</v>
      </c>
      <c r="H62" s="57">
        <f>'Historical Fault Information'!T62</f>
        <v>82.922760770975032</v>
      </c>
      <c r="I62" s="57">
        <f>'Historical Fault Information'!U62</f>
        <v>0</v>
      </c>
      <c r="J62" s="57">
        <f>'Historical Fault Information'!V62</f>
        <v>185.58439306358395</v>
      </c>
      <c r="K62" s="57">
        <f>'Historical Fault Information'!W62</f>
        <v>160.58107142857131</v>
      </c>
      <c r="L62" s="201">
        <f>'Model parameters'!$G62</f>
        <v>131.96543047105993</v>
      </c>
      <c r="M62" s="99">
        <f>'Model parameters'!$G62+'Model parameters'!$H62*('Modelled Duration'!AW62-'Modelled Duration'!$AV62)</f>
        <v>132.92394111688029</v>
      </c>
      <c r="N62" s="99">
        <f>'Model parameters'!$G62+'Model parameters'!$H62*('Modelled Duration'!AX62-'Modelled Duration'!$AV62)</f>
        <v>133.88245176270064</v>
      </c>
      <c r="O62" s="99">
        <f>'Model parameters'!$G62+'Model parameters'!$H62*('Modelled Duration'!AY62-'Modelled Duration'!$AV62)</f>
        <v>134.84096240852099</v>
      </c>
      <c r="P62" s="99">
        <f>'Model parameters'!$G62+'Model parameters'!$H62*('Modelled Duration'!AZ62-'Modelled Duration'!$AV62)</f>
        <v>135.79947305434138</v>
      </c>
      <c r="Q62" s="99">
        <f>'Model parameters'!$G62+'Model parameters'!$H62*('Modelled Duration'!BA62-'Modelled Duration'!$AV62)</f>
        <v>136.75798370016173</v>
      </c>
      <c r="R62" s="201">
        <f>Q62+'Model parameters'!$H62*('Modelled Duration'!BB62-'Modelled Duration'!$BA62)*R$4</f>
        <v>137.23723902307191</v>
      </c>
      <c r="S62" s="97">
        <f>R62+'Model parameters'!$H62*('Modelled Duration'!BC62-'Modelled Duration'!$BA62)*S$4</f>
        <v>138.00404753972819</v>
      </c>
      <c r="T62" s="97">
        <f>S62+'Model parameters'!$H62*('Modelled Duration'!BD62-'Modelled Duration'!$BA62)*T$4</f>
        <v>138.5791539272204</v>
      </c>
      <c r="U62" s="97">
        <f>T62+'Model parameters'!$H62*('Modelled Duration'!BE62-'Modelled Duration'!$BA62)*U$4</f>
        <v>138.5791539272204</v>
      </c>
      <c r="V62" s="97">
        <f>U62+'Model parameters'!$H62*('Modelled Duration'!BF62-'Modelled Duration'!$BA62)*V$4</f>
        <v>138.5791539272204</v>
      </c>
      <c r="AL62" s="201">
        <f t="shared" si="32"/>
        <v>50.276470588235313</v>
      </c>
      <c r="AM62" s="201">
        <f t="shared" si="33"/>
        <v>82.932862190812656</v>
      </c>
      <c r="AN62" s="201">
        <f t="shared" si="34"/>
        <v>191.37924151696674</v>
      </c>
      <c r="AO62" s="201">
        <f t="shared" si="35"/>
        <v>83.696231343283799</v>
      </c>
      <c r="AP62" s="201">
        <f t="shared" si="36"/>
        <v>111.70232511019609</v>
      </c>
      <c r="AQ62" s="201">
        <f t="shared" si="37"/>
        <v>150.38810354132931</v>
      </c>
      <c r="AR62" s="201">
        <f t="shared" si="38"/>
        <v>82.922760770975032</v>
      </c>
      <c r="AS62" s="201">
        <f t="shared" si="39"/>
        <v>0</v>
      </c>
      <c r="AT62" s="201">
        <f t="shared" si="40"/>
        <v>185.58439306358395</v>
      </c>
      <c r="AU62" s="201">
        <f t="shared" si="41"/>
        <v>160.58107142857131</v>
      </c>
      <c r="AV62" s="41">
        <f t="shared" si="43"/>
        <v>136.30538871545531</v>
      </c>
      <c r="AW62" s="41">
        <f t="shared" si="43"/>
        <v>141.09794194455708</v>
      </c>
      <c r="AX62" s="41">
        <f t="shared" si="43"/>
        <v>145.89049517365888</v>
      </c>
      <c r="AY62" s="41">
        <f t="shared" si="43"/>
        <v>150.68304840276068</v>
      </c>
      <c r="AZ62" s="41">
        <f t="shared" si="43"/>
        <v>155.47560163186247</v>
      </c>
      <c r="BA62" s="41">
        <f t="shared" si="43"/>
        <v>160.26815486096427</v>
      </c>
      <c r="BB62" s="41">
        <f t="shared" si="43"/>
        <v>165.06070809006607</v>
      </c>
      <c r="BC62" s="41">
        <f t="shared" si="43"/>
        <v>169.85326131916787</v>
      </c>
      <c r="BD62" s="41">
        <f t="shared" si="43"/>
        <v>174.64581454826964</v>
      </c>
      <c r="BE62" s="41">
        <f t="shared" si="43"/>
        <v>179.43836777737147</v>
      </c>
      <c r="BF62" s="41">
        <f t="shared" si="43"/>
        <v>184.23092100647324</v>
      </c>
    </row>
    <row r="63" spans="1:58">
      <c r="A63" s="53" t="s">
        <v>54</v>
      </c>
      <c r="B63" s="57">
        <f>'Historical Fault Information'!N63</f>
        <v>66.38823529411772</v>
      </c>
      <c r="C63" s="57">
        <f>'Historical Fault Information'!O63</f>
        <v>76.857860732232595</v>
      </c>
      <c r="D63" s="57">
        <f>'Historical Fault Information'!P63</f>
        <v>81.151150566522546</v>
      </c>
      <c r="E63" s="57">
        <f>'Historical Fault Information'!Q63</f>
        <v>86.462264015653503</v>
      </c>
      <c r="F63" s="57">
        <f>'Historical Fault Information'!R63</f>
        <v>90.112471553707095</v>
      </c>
      <c r="G63" s="57">
        <f>'Historical Fault Information'!S63</f>
        <v>89.413186322931452</v>
      </c>
      <c r="H63" s="57">
        <f>'Historical Fault Information'!T63</f>
        <v>85.946506874465371</v>
      </c>
      <c r="I63" s="57">
        <f>'Historical Fault Information'!U63</f>
        <v>85.863025083106578</v>
      </c>
      <c r="J63" s="57">
        <f>'Historical Fault Information'!V63</f>
        <v>62.851847001691191</v>
      </c>
      <c r="K63" s="57">
        <f>'Historical Fault Information'!W63</f>
        <v>73.214099545439794</v>
      </c>
      <c r="L63" s="201">
        <f>'Model parameters'!$G63</f>
        <v>81.614691020414227</v>
      </c>
      <c r="M63" s="99">
        <f>'Model parameters'!$G63+'Model parameters'!$H63*('Modelled Duration'!AW63-'Modelled Duration'!$AV63)</f>
        <v>81.59614980596173</v>
      </c>
      <c r="N63" s="99">
        <f>'Model parameters'!$G63+'Model parameters'!$H63*('Modelled Duration'!AX63-'Modelled Duration'!$AV63)</f>
        <v>81.577608591509232</v>
      </c>
      <c r="O63" s="99">
        <f>'Model parameters'!$G63+'Model parameters'!$H63*('Modelled Duration'!AY63-'Modelled Duration'!$AV63)</f>
        <v>81.559067377056735</v>
      </c>
      <c r="P63" s="99">
        <f>'Model parameters'!$G63+'Model parameters'!$H63*('Modelled Duration'!AZ63-'Modelled Duration'!$AV63)</f>
        <v>81.540526162604237</v>
      </c>
      <c r="Q63" s="99">
        <f>'Model parameters'!$G63+'Model parameters'!$H63*('Modelled Duration'!BA63-'Modelled Duration'!$AV63)</f>
        <v>81.52198494815174</v>
      </c>
      <c r="R63" s="201">
        <f>Q63+'Model parameters'!$H63*('Modelled Duration'!BB63-'Modelled Duration'!$BA63)*R$4</f>
        <v>81.512714340925484</v>
      </c>
      <c r="S63" s="97">
        <f>R63+'Model parameters'!$H63*('Modelled Duration'!BC63-'Modelled Duration'!$BA63)*S$4</f>
        <v>81.497881369363483</v>
      </c>
      <c r="T63" s="97">
        <f>S63+'Model parameters'!$H63*('Modelled Duration'!BD63-'Modelled Duration'!$BA63)*T$4</f>
        <v>81.486756640691979</v>
      </c>
      <c r="U63" s="97">
        <f>T63+'Model parameters'!$H63*('Modelled Duration'!BE63-'Modelled Duration'!$BA63)*U$4</f>
        <v>81.486756640691979</v>
      </c>
      <c r="V63" s="97">
        <f>U63+'Model parameters'!$H63*('Modelled Duration'!BF63-'Modelled Duration'!$BA63)*V$4</f>
        <v>81.486756640691979</v>
      </c>
      <c r="AL63" s="201">
        <f t="shared" si="32"/>
        <v>66.38823529411772</v>
      </c>
      <c r="AM63" s="201">
        <f t="shared" si="33"/>
        <v>76.857860732232595</v>
      </c>
      <c r="AN63" s="201">
        <f t="shared" si="34"/>
        <v>81.151150566522546</v>
      </c>
      <c r="AO63" s="201">
        <f t="shared" si="35"/>
        <v>86.462264015653503</v>
      </c>
      <c r="AP63" s="201">
        <f t="shared" si="36"/>
        <v>90.112471553707095</v>
      </c>
      <c r="AQ63" s="201">
        <f t="shared" si="37"/>
        <v>89.413186322931452</v>
      </c>
      <c r="AR63" s="201">
        <f t="shared" si="38"/>
        <v>85.946506874465371</v>
      </c>
      <c r="AS63" s="201">
        <f t="shared" si="39"/>
        <v>85.863025083106578</v>
      </c>
      <c r="AT63" s="201">
        <f t="shared" si="40"/>
        <v>62.851847001691191</v>
      </c>
      <c r="AU63" s="201">
        <f t="shared" si="41"/>
        <v>73.214099545439794</v>
      </c>
      <c r="AV63" s="41">
        <f t="shared" si="43"/>
        <v>79.316181301543082</v>
      </c>
      <c r="AW63" s="41">
        <f t="shared" si="43"/>
        <v>79.223475229280595</v>
      </c>
      <c r="AX63" s="41">
        <f t="shared" si="43"/>
        <v>79.130769157018094</v>
      </c>
      <c r="AY63" s="41">
        <f t="shared" si="43"/>
        <v>79.038063084755606</v>
      </c>
      <c r="AZ63" s="41">
        <f t="shared" si="43"/>
        <v>78.945357012493119</v>
      </c>
      <c r="BA63" s="41">
        <f t="shared" si="43"/>
        <v>78.852650940230632</v>
      </c>
      <c r="BB63" s="41">
        <f t="shared" si="43"/>
        <v>78.75994486796813</v>
      </c>
      <c r="BC63" s="41">
        <f t="shared" si="43"/>
        <v>78.667238795705643</v>
      </c>
      <c r="BD63" s="41">
        <f t="shared" si="43"/>
        <v>78.574532723443156</v>
      </c>
      <c r="BE63" s="41">
        <f t="shared" si="43"/>
        <v>78.481826651180654</v>
      </c>
      <c r="BF63" s="41">
        <f t="shared" si="43"/>
        <v>78.389120578918167</v>
      </c>
    </row>
    <row r="64" spans="1:58">
      <c r="A64" s="53" t="s">
        <v>49</v>
      </c>
      <c r="B64" s="57">
        <f>'Historical Fault Information'!N64</f>
        <v>81.280637254901904</v>
      </c>
      <c r="C64" s="57">
        <f>'Historical Fault Information'!O64</f>
        <v>113.83553597650518</v>
      </c>
      <c r="D64" s="57">
        <f>'Historical Fault Information'!P64</f>
        <v>83.60052760504982</v>
      </c>
      <c r="E64" s="57">
        <f>'Historical Fault Information'!Q64</f>
        <v>187.5210717454726</v>
      </c>
      <c r="F64" s="57">
        <f>'Historical Fault Information'!R64</f>
        <v>123.32305218366596</v>
      </c>
      <c r="G64" s="57">
        <f>'Historical Fault Information'!S64</f>
        <v>110.78555072327323</v>
      </c>
      <c r="H64" s="57">
        <f>'Historical Fault Information'!T64</f>
        <v>106.94444058105229</v>
      </c>
      <c r="I64" s="57">
        <f>'Historical Fault Information'!U64</f>
        <v>241.45128712871195</v>
      </c>
      <c r="J64" s="57">
        <f>'Historical Fault Information'!V64</f>
        <v>102.18943767042245</v>
      </c>
      <c r="K64" s="57">
        <f>'Historical Fault Information'!W64</f>
        <v>70.822531486145877</v>
      </c>
      <c r="L64" s="201">
        <f>'Model parameters'!$G64</f>
        <v>134.54508710080714</v>
      </c>
      <c r="M64" s="99">
        <f>'Model parameters'!$G64+'Model parameters'!$H64*('Modelled Duration'!AW64-'Modelled Duration'!$AV64)</f>
        <v>134.98065166153839</v>
      </c>
      <c r="N64" s="99">
        <f>'Model parameters'!$G64+'Model parameters'!$H64*('Modelled Duration'!AX64-'Modelled Duration'!$AV64)</f>
        <v>135.41621622226961</v>
      </c>
      <c r="O64" s="99">
        <f>'Model parameters'!$G64+'Model parameters'!$H64*('Modelled Duration'!AY64-'Modelled Duration'!$AV64)</f>
        <v>135.85178078300086</v>
      </c>
      <c r="P64" s="99">
        <f>'Model parameters'!$G64+'Model parameters'!$H64*('Modelled Duration'!AZ64-'Modelled Duration'!$AV64)</f>
        <v>136.28734534373211</v>
      </c>
      <c r="Q64" s="99">
        <f>'Model parameters'!$G64+'Model parameters'!$H64*('Modelled Duration'!BA64-'Modelled Duration'!$AV64)</f>
        <v>136.72290990446334</v>
      </c>
      <c r="R64" s="201">
        <f>Q64+'Model parameters'!$H64*('Modelled Duration'!BB64-'Modelled Duration'!$BA64)*R$4</f>
        <v>136.94069218482895</v>
      </c>
      <c r="S64" s="97">
        <f>R64+'Model parameters'!$H64*('Modelled Duration'!BC64-'Modelled Duration'!$BA64)*S$4</f>
        <v>137.28914383341393</v>
      </c>
      <c r="T64" s="97">
        <f>S64+'Model parameters'!$H64*('Modelled Duration'!BD64-'Modelled Duration'!$BA64)*T$4</f>
        <v>137.55048256985268</v>
      </c>
      <c r="U64" s="97">
        <f>T64+'Model parameters'!$H64*('Modelled Duration'!BE64-'Modelled Duration'!$BA64)*U$4</f>
        <v>137.55048256985268</v>
      </c>
      <c r="V64" s="97">
        <f>U64+'Model parameters'!$H64*('Modelled Duration'!BF64-'Modelled Duration'!$BA64)*V$4</f>
        <v>137.55048256985268</v>
      </c>
      <c r="AL64" s="201">
        <f t="shared" si="32"/>
        <v>81.280637254901904</v>
      </c>
      <c r="AM64" s="201">
        <f t="shared" si="33"/>
        <v>113.83553597650518</v>
      </c>
      <c r="AN64" s="201">
        <f t="shared" si="34"/>
        <v>83.60052760504982</v>
      </c>
      <c r="AO64" s="201">
        <f t="shared" si="35"/>
        <v>187.5210717454726</v>
      </c>
      <c r="AP64" s="201">
        <f t="shared" si="36"/>
        <v>123.32305218366596</v>
      </c>
      <c r="AQ64" s="201">
        <f t="shared" si="37"/>
        <v>110.78555072327323</v>
      </c>
      <c r="AR64" s="201">
        <f t="shared" si="38"/>
        <v>106.94444058105229</v>
      </c>
      <c r="AS64" s="201">
        <f t="shared" si="39"/>
        <v>241.45128712871195</v>
      </c>
      <c r="AT64" s="201">
        <f t="shared" si="40"/>
        <v>102.18943767042245</v>
      </c>
      <c r="AU64" s="201">
        <f t="shared" si="41"/>
        <v>70.822531486145877</v>
      </c>
      <c r="AV64" s="41">
        <f t="shared" si="43"/>
        <v>134.15343265562925</v>
      </c>
      <c r="AW64" s="41">
        <f t="shared" si="43"/>
        <v>136.33125545928544</v>
      </c>
      <c r="AX64" s="41">
        <f t="shared" si="43"/>
        <v>138.50907826294164</v>
      </c>
      <c r="AY64" s="41">
        <f t="shared" si="43"/>
        <v>140.68690106659784</v>
      </c>
      <c r="AZ64" s="41">
        <f t="shared" si="43"/>
        <v>142.86472387025407</v>
      </c>
      <c r="BA64" s="41">
        <f t="shared" si="43"/>
        <v>145.04254667391027</v>
      </c>
      <c r="BB64" s="41">
        <f t="shared" si="43"/>
        <v>147.22036947756646</v>
      </c>
      <c r="BC64" s="41">
        <f t="shared" si="43"/>
        <v>149.39819228122266</v>
      </c>
      <c r="BD64" s="41">
        <f t="shared" si="43"/>
        <v>151.57601508487886</v>
      </c>
      <c r="BE64" s="41">
        <f t="shared" si="43"/>
        <v>153.75383788853509</v>
      </c>
      <c r="BF64" s="41">
        <f t="shared" si="43"/>
        <v>155.93166069219129</v>
      </c>
    </row>
    <row r="65" spans="1:58">
      <c r="A65" s="53" t="s">
        <v>59</v>
      </c>
      <c r="B65" s="57">
        <f>'Historical Fault Information'!N65</f>
        <v>174.86152099886522</v>
      </c>
      <c r="C65" s="57">
        <f>'Historical Fault Information'!O65</f>
        <v>102.54264972776761</v>
      </c>
      <c r="D65" s="57">
        <f>'Historical Fault Information'!P65</f>
        <v>87.045972915181721</v>
      </c>
      <c r="E65" s="57">
        <f>'Historical Fault Information'!Q65</f>
        <v>184.31557242610501</v>
      </c>
      <c r="F65" s="57">
        <f>'Historical Fault Information'!R65</f>
        <v>222.52684749950194</v>
      </c>
      <c r="G65" s="57">
        <f>'Historical Fault Information'!S65</f>
        <v>140.15113548728712</v>
      </c>
      <c r="H65" s="57">
        <f>'Historical Fault Information'!T65</f>
        <v>268.53327954427198</v>
      </c>
      <c r="I65" s="57">
        <f>'Historical Fault Information'!U65</f>
        <v>216.00955075445813</v>
      </c>
      <c r="J65" s="57">
        <f>'Historical Fault Information'!V65</f>
        <v>172.46706367041199</v>
      </c>
      <c r="K65" s="57">
        <f>'Historical Fault Information'!W65</f>
        <v>127.5543481975056</v>
      </c>
      <c r="L65" s="201">
        <f>'Model parameters'!$G65</f>
        <v>175.70666731956612</v>
      </c>
      <c r="M65" s="99">
        <f>'Model parameters'!$G65+'Model parameters'!$H65*('Modelled Duration'!AW65-'Modelled Duration'!$AV65)</f>
        <v>176.77188142977818</v>
      </c>
      <c r="N65" s="99">
        <f>'Model parameters'!$G65+'Model parameters'!$H65*('Modelled Duration'!AX65-'Modelled Duration'!$AV65)</f>
        <v>177.83709553999023</v>
      </c>
      <c r="O65" s="99">
        <f>'Model parameters'!$G65+'Model parameters'!$H65*('Modelled Duration'!AY65-'Modelled Duration'!$AV65)</f>
        <v>178.90230965020228</v>
      </c>
      <c r="P65" s="99">
        <f>'Model parameters'!$G65+'Model parameters'!$H65*('Modelled Duration'!AZ65-'Modelled Duration'!$AV65)</f>
        <v>179.96752376041434</v>
      </c>
      <c r="Q65" s="99">
        <f>'Model parameters'!$G65+'Model parameters'!$H65*('Modelled Duration'!BA65-'Modelled Duration'!$AV65)</f>
        <v>181.03273787062639</v>
      </c>
      <c r="R65" s="201">
        <f>Q65+'Model parameters'!$H65*('Modelled Duration'!BB65-'Modelled Duration'!$BA65)*R$4</f>
        <v>181.56534492573243</v>
      </c>
      <c r="S65" s="97">
        <f>R65+'Model parameters'!$H65*('Modelled Duration'!BC65-'Modelled Duration'!$BA65)*S$4</f>
        <v>182.41751621390208</v>
      </c>
      <c r="T65" s="97">
        <f>S65+'Model parameters'!$H65*('Modelled Duration'!BD65-'Modelled Duration'!$BA65)*T$4</f>
        <v>183.05664468002931</v>
      </c>
      <c r="U65" s="97">
        <f>T65+'Model parameters'!$H65*('Modelled Duration'!BE65-'Modelled Duration'!$BA65)*U$4</f>
        <v>183.05664468002931</v>
      </c>
      <c r="V65" s="97">
        <f>U65+'Model parameters'!$H65*('Modelled Duration'!BF65-'Modelled Duration'!$BA65)*V$4</f>
        <v>183.05664468002931</v>
      </c>
      <c r="AL65" s="201">
        <f t="shared" si="32"/>
        <v>174.86152099886522</v>
      </c>
      <c r="AM65" s="201">
        <f t="shared" si="33"/>
        <v>102.54264972776761</v>
      </c>
      <c r="AN65" s="201">
        <f t="shared" si="34"/>
        <v>87.045972915181721</v>
      </c>
      <c r="AO65" s="201">
        <f t="shared" si="35"/>
        <v>184.31557242610501</v>
      </c>
      <c r="AP65" s="201">
        <f t="shared" si="36"/>
        <v>222.52684749950194</v>
      </c>
      <c r="AQ65" s="201">
        <f t="shared" si="37"/>
        <v>140.15113548728712</v>
      </c>
      <c r="AR65" s="201">
        <f t="shared" si="38"/>
        <v>268.53327954427198</v>
      </c>
      <c r="AS65" s="201">
        <f t="shared" si="39"/>
        <v>216.00955075445813</v>
      </c>
      <c r="AT65" s="201">
        <f t="shared" si="40"/>
        <v>172.46706367041199</v>
      </c>
      <c r="AU65" s="201">
        <f t="shared" si="41"/>
        <v>127.5543481975056</v>
      </c>
      <c r="AV65" s="41">
        <f t="shared" si="43"/>
        <v>198.89418215296706</v>
      </c>
      <c r="AW65" s="41">
        <f t="shared" si="43"/>
        <v>204.22025270402736</v>
      </c>
      <c r="AX65" s="41">
        <f t="shared" si="43"/>
        <v>209.5463232550876</v>
      </c>
      <c r="AY65" s="41">
        <f t="shared" si="43"/>
        <v>214.87239380614787</v>
      </c>
      <c r="AZ65" s="41">
        <f t="shared" si="43"/>
        <v>220.19846435720814</v>
      </c>
      <c r="BA65" s="41">
        <f t="shared" si="43"/>
        <v>225.52453490826838</v>
      </c>
      <c r="BB65" s="41">
        <f t="shared" si="43"/>
        <v>230.85060545932868</v>
      </c>
      <c r="BC65" s="41">
        <f t="shared" si="43"/>
        <v>236.17667601038892</v>
      </c>
      <c r="BD65" s="41">
        <f t="shared" si="43"/>
        <v>241.50274656144919</v>
      </c>
      <c r="BE65" s="41">
        <f t="shared" si="43"/>
        <v>246.82881711250946</v>
      </c>
      <c r="BF65" s="41">
        <f t="shared" si="43"/>
        <v>252.1548876635697</v>
      </c>
    </row>
    <row r="66" spans="1:58">
      <c r="A66" s="53" t="s">
        <v>57</v>
      </c>
      <c r="B66" s="57">
        <f>'Historical Fault Information'!N66</f>
        <v>72.374437218609287</v>
      </c>
      <c r="C66" s="57">
        <f>'Historical Fault Information'!O66</f>
        <v>118.16406249999996</v>
      </c>
      <c r="D66" s="57">
        <f>'Historical Fault Information'!P66</f>
        <v>94.389415950192671</v>
      </c>
      <c r="E66" s="57">
        <f>'Historical Fault Information'!Q66</f>
        <v>271.29482814403235</v>
      </c>
      <c r="F66" s="57">
        <f>'Historical Fault Information'!R66</f>
        <v>380.35366634870547</v>
      </c>
      <c r="G66" s="57">
        <f>'Historical Fault Information'!S66</f>
        <v>69.050359588052928</v>
      </c>
      <c r="H66" s="57">
        <f>'Historical Fault Information'!T66</f>
        <v>204.89393624172197</v>
      </c>
      <c r="I66" s="57">
        <f>'Historical Fault Information'!U66</f>
        <v>123.7320591363539</v>
      </c>
      <c r="J66" s="57">
        <f>'Historical Fault Information'!V66</f>
        <v>93.652187571395871</v>
      </c>
      <c r="K66" s="57">
        <f>'Historical Fault Information'!W66</f>
        <v>134.5791575091574</v>
      </c>
      <c r="L66" s="201">
        <f>'Model parameters'!$G66</f>
        <v>191.18810939157052</v>
      </c>
      <c r="M66" s="99">
        <f>'Model parameters'!$G66+'Model parameters'!$H66*('Modelled Duration'!AW66-'Modelled Duration'!$AV66)</f>
        <v>191.21776586621044</v>
      </c>
      <c r="N66" s="99">
        <f>'Model parameters'!$G66+'Model parameters'!$H66*('Modelled Duration'!AX66-'Modelled Duration'!$AV66)</f>
        <v>191.24742234085033</v>
      </c>
      <c r="O66" s="99">
        <f>'Model parameters'!$G66+'Model parameters'!$H66*('Modelled Duration'!AY66-'Modelled Duration'!$AV66)</f>
        <v>191.27707881549026</v>
      </c>
      <c r="P66" s="99">
        <f>'Model parameters'!$G66+'Model parameters'!$H66*('Modelled Duration'!AZ66-'Modelled Duration'!$AV66)</f>
        <v>191.30673529013018</v>
      </c>
      <c r="Q66" s="99">
        <f>'Model parameters'!$G66+'Model parameters'!$H66*('Modelled Duration'!BA66-'Modelled Duration'!$AV66)</f>
        <v>191.33639176477007</v>
      </c>
      <c r="R66" s="201">
        <f>Q66+'Model parameters'!$H66*('Modelled Duration'!BB66-'Modelled Duration'!$BA66)*R$4</f>
        <v>191.35122000209003</v>
      </c>
      <c r="S66" s="97">
        <f>R66+'Model parameters'!$H66*('Modelled Duration'!BC66-'Modelled Duration'!$BA66)*S$4</f>
        <v>191.37494518180196</v>
      </c>
      <c r="T66" s="97">
        <f>S66+'Model parameters'!$H66*('Modelled Duration'!BD66-'Modelled Duration'!$BA66)*T$4</f>
        <v>191.3927390665859</v>
      </c>
      <c r="U66" s="97">
        <f>T66+'Model parameters'!$H66*('Modelled Duration'!BE66-'Modelled Duration'!$BA66)*U$4</f>
        <v>191.3927390665859</v>
      </c>
      <c r="V66" s="97">
        <f>U66+'Model parameters'!$H66*('Modelled Duration'!BF66-'Modelled Duration'!$BA66)*V$4</f>
        <v>191.3927390665859</v>
      </c>
      <c r="AL66" s="201">
        <f t="shared" si="32"/>
        <v>72.374437218609287</v>
      </c>
      <c r="AM66" s="201">
        <f t="shared" si="33"/>
        <v>118.16406249999996</v>
      </c>
      <c r="AN66" s="201">
        <f t="shared" si="34"/>
        <v>94.389415950192671</v>
      </c>
      <c r="AO66" s="201">
        <f t="shared" si="35"/>
        <v>271.29482814403235</v>
      </c>
      <c r="AP66" s="201">
        <f t="shared" si="36"/>
        <v>380.35366634870547</v>
      </c>
      <c r="AQ66" s="201">
        <f t="shared" si="37"/>
        <v>69.050359588052928</v>
      </c>
      <c r="AR66" s="201">
        <f t="shared" si="38"/>
        <v>204.89393624172197</v>
      </c>
      <c r="AS66" s="201">
        <f t="shared" si="39"/>
        <v>123.7320591363539</v>
      </c>
      <c r="AT66" s="201">
        <f t="shared" si="40"/>
        <v>93.652187571395871</v>
      </c>
      <c r="AU66" s="201">
        <f t="shared" si="41"/>
        <v>134.5791575091574</v>
      </c>
      <c r="AV66" s="41">
        <f t="shared" si="43"/>
        <v>157.06396407341973</v>
      </c>
      <c r="AW66" s="41">
        <f t="shared" si="43"/>
        <v>157.21224644661928</v>
      </c>
      <c r="AX66" s="41">
        <f t="shared" si="43"/>
        <v>157.36052881981885</v>
      </c>
      <c r="AY66" s="41">
        <f t="shared" si="43"/>
        <v>157.5088111930184</v>
      </c>
      <c r="AZ66" s="41">
        <f t="shared" si="43"/>
        <v>157.65709356621795</v>
      </c>
      <c r="BA66" s="41">
        <f t="shared" si="43"/>
        <v>157.8053759394175</v>
      </c>
      <c r="BB66" s="41">
        <f t="shared" si="43"/>
        <v>157.95365831261708</v>
      </c>
      <c r="BC66" s="41">
        <f t="shared" si="43"/>
        <v>158.10194068581663</v>
      </c>
      <c r="BD66" s="41">
        <f t="shared" si="43"/>
        <v>158.25022305901618</v>
      </c>
      <c r="BE66" s="41">
        <f t="shared" si="43"/>
        <v>158.39850543221573</v>
      </c>
      <c r="BF66" s="41">
        <f t="shared" si="43"/>
        <v>158.54678780541531</v>
      </c>
    </row>
    <row r="67" spans="1:58">
      <c r="A67" s="53" t="s">
        <v>55</v>
      </c>
      <c r="B67" s="57">
        <f>'Historical Fault Information'!N67</f>
        <v>105.32957559681684</v>
      </c>
      <c r="C67" s="57">
        <f>'Historical Fault Information'!O67</f>
        <v>203.91142191142234</v>
      </c>
      <c r="D67" s="57">
        <f>'Historical Fault Information'!P67</f>
        <v>138.5804511278198</v>
      </c>
      <c r="E67" s="57">
        <f>'Historical Fault Information'!Q67</f>
        <v>142.05536365151934</v>
      </c>
      <c r="F67" s="57">
        <f>'Historical Fault Information'!R67</f>
        <v>208.00334396035436</v>
      </c>
      <c r="G67" s="57">
        <f>'Historical Fault Information'!S67</f>
        <v>271.47038603491302</v>
      </c>
      <c r="H67" s="57">
        <f>'Historical Fault Information'!T67</f>
        <v>204.63674562371455</v>
      </c>
      <c r="I67" s="57">
        <f>'Historical Fault Information'!U67</f>
        <v>496.04347535505445</v>
      </c>
      <c r="J67" s="57">
        <f>'Historical Fault Information'!V67</f>
        <v>293.81611549851874</v>
      </c>
      <c r="K67" s="57">
        <f>'Historical Fault Information'!W67</f>
        <v>210.0829494128279</v>
      </c>
      <c r="L67" s="201">
        <f>'Model parameters'!$G67</f>
        <v>246.70872475723672</v>
      </c>
      <c r="M67" s="99">
        <f>'Model parameters'!$G67+'Model parameters'!$H67*('Modelled Duration'!AW67-'Modelled Duration'!$AV67)</f>
        <v>251.0852575191532</v>
      </c>
      <c r="N67" s="99">
        <f>'Model parameters'!$G67+'Model parameters'!$H67*('Modelled Duration'!AX67-'Modelled Duration'!$AV67)</f>
        <v>255.46179028106968</v>
      </c>
      <c r="O67" s="99">
        <f>'Model parameters'!$G67+'Model parameters'!$H67*('Modelled Duration'!AY67-'Modelled Duration'!$AV67)</f>
        <v>259.83832304298619</v>
      </c>
      <c r="P67" s="99">
        <f>'Model parameters'!$G67+'Model parameters'!$H67*('Modelled Duration'!AZ67-'Modelled Duration'!$AV67)</f>
        <v>264.21485580490264</v>
      </c>
      <c r="Q67" s="99">
        <f>'Model parameters'!$G67+'Model parameters'!$H67*('Modelled Duration'!BA67-'Modelled Duration'!$AV67)</f>
        <v>268.59138856681909</v>
      </c>
      <c r="R67" s="201">
        <f>Q67+'Model parameters'!$H67*('Modelled Duration'!BB67-'Modelled Duration'!$BA67)*R$4</f>
        <v>270.77965494777732</v>
      </c>
      <c r="S67" s="97">
        <f>R67+'Model parameters'!$H67*('Modelled Duration'!BC67-'Modelled Duration'!$BA67)*S$4</f>
        <v>274.28088115731049</v>
      </c>
      <c r="T67" s="97">
        <f>S67+'Model parameters'!$H67*('Modelled Duration'!BD67-'Modelled Duration'!$BA67)*T$4</f>
        <v>276.90680081446038</v>
      </c>
      <c r="U67" s="97">
        <f>T67+'Model parameters'!$H67*('Modelled Duration'!BE67-'Modelled Duration'!$BA67)*U$4</f>
        <v>276.90680081446038</v>
      </c>
      <c r="V67" s="97">
        <f>U67+'Model parameters'!$H67*('Modelled Duration'!BF67-'Modelled Duration'!$BA67)*V$4</f>
        <v>276.90680081446038</v>
      </c>
      <c r="AL67" s="201">
        <f t="shared" si="32"/>
        <v>105.32957559681684</v>
      </c>
      <c r="AM67" s="201">
        <f t="shared" si="33"/>
        <v>203.91142191142234</v>
      </c>
      <c r="AN67" s="201">
        <f t="shared" si="34"/>
        <v>138.5804511278198</v>
      </c>
      <c r="AO67" s="201">
        <f t="shared" si="35"/>
        <v>142.05536365151934</v>
      </c>
      <c r="AP67" s="201">
        <f t="shared" si="36"/>
        <v>208.00334396035436</v>
      </c>
      <c r="AQ67" s="201">
        <f t="shared" si="37"/>
        <v>271.47038603491302</v>
      </c>
      <c r="AR67" s="201">
        <f t="shared" si="38"/>
        <v>204.63674562371455</v>
      </c>
      <c r="AS67" s="201">
        <f t="shared" si="39"/>
        <v>496.04347535505445</v>
      </c>
      <c r="AT67" s="201">
        <f t="shared" si="40"/>
        <v>293.81611549851874</v>
      </c>
      <c r="AU67" s="201">
        <f t="shared" si="41"/>
        <v>210.0829494128279</v>
      </c>
      <c r="AV67" s="41">
        <f t="shared" si="43"/>
        <v>347.7476337699992</v>
      </c>
      <c r="AW67" s="41">
        <f t="shared" si="43"/>
        <v>369.63029757958157</v>
      </c>
      <c r="AX67" s="41">
        <f t="shared" si="43"/>
        <v>391.51296138916393</v>
      </c>
      <c r="AY67" s="41">
        <f t="shared" si="43"/>
        <v>413.39562519874642</v>
      </c>
      <c r="AZ67" s="41">
        <f t="shared" si="43"/>
        <v>435.27828900832878</v>
      </c>
      <c r="BA67" s="41">
        <f t="shared" si="43"/>
        <v>457.16095281791115</v>
      </c>
      <c r="BB67" s="41">
        <f t="shared" si="43"/>
        <v>479.04361662749352</v>
      </c>
      <c r="BC67" s="41">
        <f t="shared" si="43"/>
        <v>500.92628043707589</v>
      </c>
      <c r="BD67" s="41">
        <f t="shared" si="43"/>
        <v>522.80894424665826</v>
      </c>
      <c r="BE67" s="41">
        <f t="shared" si="43"/>
        <v>544.69160805624063</v>
      </c>
      <c r="BF67" s="41">
        <f t="shared" si="43"/>
        <v>566.57427186582299</v>
      </c>
    </row>
    <row r="68" spans="1:58">
      <c r="A68" s="53" t="s">
        <v>47</v>
      </c>
      <c r="B68" s="57">
        <f>'Historical Fault Information'!N68</f>
        <v>137.81026333558407</v>
      </c>
      <c r="C68" s="57">
        <f>'Historical Fault Information'!O68</f>
        <v>84.015415415415532</v>
      </c>
      <c r="D68" s="57">
        <f>'Historical Fault Information'!P68</f>
        <v>87.878545454545446</v>
      </c>
      <c r="E68" s="57">
        <f>'Historical Fault Information'!Q68</f>
        <v>108.33029712575372</v>
      </c>
      <c r="F68" s="57">
        <f>'Historical Fault Information'!R68</f>
        <v>116.14313916663741</v>
      </c>
      <c r="G68" s="57">
        <f>'Historical Fault Information'!S68</f>
        <v>103.36831608008814</v>
      </c>
      <c r="H68" s="57">
        <f>'Historical Fault Information'!T68</f>
        <v>111.13264485355731</v>
      </c>
      <c r="I68" s="57">
        <f>'Historical Fault Information'!U68</f>
        <v>102.81548750630091</v>
      </c>
      <c r="J68" s="57">
        <f>'Historical Fault Information'!V68</f>
        <v>107.35475883415009</v>
      </c>
      <c r="K68" s="57">
        <f>'Historical Fault Information'!W68</f>
        <v>110.28104127284216</v>
      </c>
      <c r="L68" s="201">
        <f>'Model parameters'!$G68</f>
        <v>106.45546516937243</v>
      </c>
      <c r="M68" s="99">
        <f>'Model parameters'!$G68+'Model parameters'!$H68*('Modelled Duration'!AW68-'Modelled Duration'!$AV68)</f>
        <v>106.43840981873255</v>
      </c>
      <c r="N68" s="99">
        <f>'Model parameters'!$G68+'Model parameters'!$H68*('Modelled Duration'!AX68-'Modelled Duration'!$AV68)</f>
        <v>106.42135446809269</v>
      </c>
      <c r="O68" s="99">
        <f>'Model parameters'!$G68+'Model parameters'!$H68*('Modelled Duration'!AY68-'Modelled Duration'!$AV68)</f>
        <v>106.40429911745281</v>
      </c>
      <c r="P68" s="99">
        <f>'Model parameters'!$G68+'Model parameters'!$H68*('Modelled Duration'!AZ68-'Modelled Duration'!$AV68)</f>
        <v>106.38724376681293</v>
      </c>
      <c r="Q68" s="99">
        <f>'Model parameters'!$G68+'Model parameters'!$H68*('Modelled Duration'!BA68-'Modelled Duration'!$AV68)</f>
        <v>106.37018841617306</v>
      </c>
      <c r="R68" s="201">
        <f>Q68+'Model parameters'!$H68*('Modelled Duration'!BB68-'Modelled Duration'!$BA68)*R$4</f>
        <v>106.36166074085313</v>
      </c>
      <c r="S68" s="97">
        <f>R68+'Model parameters'!$H68*('Modelled Duration'!BC68-'Modelled Duration'!$BA68)*S$4</f>
        <v>106.34801646034123</v>
      </c>
      <c r="T68" s="97">
        <f>S68+'Model parameters'!$H68*('Modelled Duration'!BD68-'Modelled Duration'!$BA68)*T$4</f>
        <v>106.3377832499573</v>
      </c>
      <c r="U68" s="97">
        <f>T68+'Model parameters'!$H68*('Modelled Duration'!BE68-'Modelled Duration'!$BA68)*U$4</f>
        <v>106.3377832499573</v>
      </c>
      <c r="V68" s="97">
        <f>U68+'Model parameters'!$H68*('Modelled Duration'!BF68-'Modelled Duration'!$BA68)*V$4</f>
        <v>106.3377832499573</v>
      </c>
      <c r="AL68" s="201">
        <f t="shared" si="32"/>
        <v>137.81026333558407</v>
      </c>
      <c r="AM68" s="201">
        <f t="shared" si="33"/>
        <v>84.015415415415532</v>
      </c>
      <c r="AN68" s="201">
        <f t="shared" si="34"/>
        <v>87.878545454545446</v>
      </c>
      <c r="AO68" s="201">
        <f t="shared" si="35"/>
        <v>108.33029712575372</v>
      </c>
      <c r="AP68" s="201">
        <f t="shared" si="36"/>
        <v>116.14313916663741</v>
      </c>
      <c r="AQ68" s="201">
        <f t="shared" si="37"/>
        <v>103.36831608008814</v>
      </c>
      <c r="AR68" s="201">
        <f t="shared" si="38"/>
        <v>111.13264485355731</v>
      </c>
      <c r="AS68" s="201">
        <f t="shared" si="39"/>
        <v>102.81548750630091</v>
      </c>
      <c r="AT68" s="201">
        <f t="shared" si="40"/>
        <v>107.35475883415009</v>
      </c>
      <c r="AU68" s="201">
        <f t="shared" si="41"/>
        <v>110.28104127284216</v>
      </c>
      <c r="AV68" s="41">
        <f t="shared" si="43"/>
        <v>106.44396876189093</v>
      </c>
      <c r="AW68" s="41">
        <f t="shared" si="43"/>
        <v>106.35869200869156</v>
      </c>
      <c r="AX68" s="41">
        <f t="shared" si="43"/>
        <v>106.27341525549218</v>
      </c>
      <c r="AY68" s="41">
        <f t="shared" si="43"/>
        <v>106.18813850229282</v>
      </c>
      <c r="AZ68" s="41">
        <f t="shared" si="43"/>
        <v>106.10286174909345</v>
      </c>
      <c r="BA68" s="41">
        <f t="shared" si="43"/>
        <v>106.01758499589407</v>
      </c>
      <c r="BB68" s="41">
        <f t="shared" si="43"/>
        <v>105.9323082426947</v>
      </c>
      <c r="BC68" s="41">
        <f t="shared" si="43"/>
        <v>105.84703148949532</v>
      </c>
      <c r="BD68" s="41">
        <f t="shared" si="43"/>
        <v>105.76175473629596</v>
      </c>
      <c r="BE68" s="41">
        <f t="shared" si="43"/>
        <v>105.67647798309659</v>
      </c>
      <c r="BF68" s="41">
        <f t="shared" si="43"/>
        <v>105.59120122989721</v>
      </c>
    </row>
    <row r="69" spans="1:58">
      <c r="A69" s="53" t="s">
        <v>52</v>
      </c>
      <c r="B69" s="57">
        <f>'Historical Fault Information'!N69</f>
        <v>52.721219414360192</v>
      </c>
      <c r="C69" s="57">
        <f>'Historical Fault Information'!O69</f>
        <v>166.44083044982702</v>
      </c>
      <c r="D69" s="57">
        <f>'Historical Fault Information'!P69</f>
        <v>74.564984227129344</v>
      </c>
      <c r="E69" s="57">
        <f>'Historical Fault Information'!Q69</f>
        <v>114.77025031507246</v>
      </c>
      <c r="F69" s="57">
        <f>'Historical Fault Information'!R69</f>
        <v>132.06549764174639</v>
      </c>
      <c r="G69" s="57">
        <f>'Historical Fault Information'!S69</f>
        <v>48.62877452614422</v>
      </c>
      <c r="H69" s="57">
        <f>'Historical Fault Information'!T69</f>
        <v>62.156725317420651</v>
      </c>
      <c r="I69" s="57">
        <f>'Historical Fault Information'!U69</f>
        <v>176.9193968343165</v>
      </c>
      <c r="J69" s="57">
        <f>'Historical Fault Information'!V69</f>
        <v>62.316156202143496</v>
      </c>
      <c r="K69" s="57">
        <f>'Historical Fault Information'!W69</f>
        <v>58.622617302052802</v>
      </c>
      <c r="L69" s="201">
        <f>'Model parameters'!$G69</f>
        <v>102.33541167490637</v>
      </c>
      <c r="M69" s="99">
        <f>'Model parameters'!$G69+'Model parameters'!$H69*('Modelled Duration'!AW69-'Modelled Duration'!$AV69)</f>
        <v>101.84418091876434</v>
      </c>
      <c r="N69" s="99">
        <f>'Model parameters'!$G69+'Model parameters'!$H69*('Modelled Duration'!AX69-'Modelled Duration'!$AV69)</f>
        <v>101.35295016262231</v>
      </c>
      <c r="O69" s="99">
        <f>'Model parameters'!$G69+'Model parameters'!$H69*('Modelled Duration'!AY69-'Modelled Duration'!$AV69)</f>
        <v>100.86171940648029</v>
      </c>
      <c r="P69" s="99">
        <f>'Model parameters'!$G69+'Model parameters'!$H69*('Modelled Duration'!AZ69-'Modelled Duration'!$AV69)</f>
        <v>100.37048865033826</v>
      </c>
      <c r="Q69" s="99">
        <f>'Model parameters'!$G69+'Model parameters'!$H69*('Modelled Duration'!BA69-'Modelled Duration'!$AV69)</f>
        <v>99.879257894196229</v>
      </c>
      <c r="R69" s="201">
        <f>Q69+'Model parameters'!$H69*('Modelled Duration'!BB69-'Modelled Duration'!$BA69)*R$4</f>
        <v>99.633642516125221</v>
      </c>
      <c r="S69" s="97">
        <f>R69+'Model parameters'!$H69*('Modelled Duration'!BC69-'Modelled Duration'!$BA69)*S$4</f>
        <v>99.240657911211599</v>
      </c>
      <c r="T69" s="97">
        <f>S69+'Model parameters'!$H69*('Modelled Duration'!BD69-'Modelled Duration'!$BA69)*T$4</f>
        <v>98.945919457526387</v>
      </c>
      <c r="U69" s="97">
        <f>T69+'Model parameters'!$H69*('Modelled Duration'!BE69-'Modelled Duration'!$BA69)*U$4</f>
        <v>98.945919457526387</v>
      </c>
      <c r="V69" s="97">
        <f>U69+'Model parameters'!$H69*('Modelled Duration'!BF69-'Modelled Duration'!$BA69)*V$4</f>
        <v>98.945919457526387</v>
      </c>
      <c r="AL69" s="201">
        <f t="shared" si="32"/>
        <v>52.721219414360192</v>
      </c>
      <c r="AM69" s="201">
        <f t="shared" si="33"/>
        <v>166.44083044982702</v>
      </c>
      <c r="AN69" s="201">
        <f t="shared" si="34"/>
        <v>74.564984227129344</v>
      </c>
      <c r="AO69" s="201">
        <f t="shared" si="35"/>
        <v>114.77025031507246</v>
      </c>
      <c r="AP69" s="201">
        <f t="shared" si="36"/>
        <v>132.06549764174639</v>
      </c>
      <c r="AQ69" s="201">
        <f t="shared" si="37"/>
        <v>48.62877452614422</v>
      </c>
      <c r="AR69" s="201">
        <f t="shared" si="38"/>
        <v>62.156725317420651</v>
      </c>
      <c r="AS69" s="201">
        <f t="shared" si="39"/>
        <v>176.9193968343165</v>
      </c>
      <c r="AT69" s="201">
        <f t="shared" si="40"/>
        <v>62.316156202143496</v>
      </c>
      <c r="AU69" s="201">
        <f t="shared" si="41"/>
        <v>58.622617302052802</v>
      </c>
      <c r="AV69" s="41">
        <f t="shared" si="43"/>
        <v>81.411799429115518</v>
      </c>
      <c r="AW69" s="41">
        <f t="shared" si="43"/>
        <v>78.95564564840538</v>
      </c>
      <c r="AX69" s="41">
        <f t="shared" si="43"/>
        <v>76.499491867695241</v>
      </c>
      <c r="AY69" s="41">
        <f t="shared" si="43"/>
        <v>74.043338086985102</v>
      </c>
      <c r="AZ69" s="41">
        <f t="shared" si="43"/>
        <v>71.587184306274949</v>
      </c>
      <c r="BA69" s="41">
        <f t="shared" si="43"/>
        <v>69.13103052556481</v>
      </c>
      <c r="BB69" s="41">
        <f t="shared" si="43"/>
        <v>66.674876744854672</v>
      </c>
      <c r="BC69" s="41">
        <f t="shared" si="43"/>
        <v>64.218722964144519</v>
      </c>
      <c r="BD69" s="41">
        <f t="shared" si="43"/>
        <v>61.76256918343438</v>
      </c>
      <c r="BE69" s="41">
        <f t="shared" si="43"/>
        <v>59.306415402724241</v>
      </c>
      <c r="BF69" s="41">
        <f t="shared" si="43"/>
        <v>56.850261622014102</v>
      </c>
    </row>
    <row r="70" spans="1:58">
      <c r="A70" s="53" t="s">
        <v>53</v>
      </c>
      <c r="B70" s="57">
        <f>'Historical Fault Information'!N70</f>
        <v>124.03984323971245</v>
      </c>
      <c r="C70" s="57">
        <f>'Historical Fault Information'!O70</f>
        <v>86.146446518305908</v>
      </c>
      <c r="D70" s="57">
        <f>'Historical Fault Information'!P70</f>
        <v>283.85795301107208</v>
      </c>
      <c r="E70" s="57">
        <f>'Historical Fault Information'!Q70</f>
        <v>51.704413053565041</v>
      </c>
      <c r="F70" s="57">
        <f>'Historical Fault Information'!R70</f>
        <v>85.088759659790867</v>
      </c>
      <c r="G70" s="57">
        <f>'Historical Fault Information'!S70</f>
        <v>182.44965051675092</v>
      </c>
      <c r="H70" s="57">
        <f>'Historical Fault Information'!T70</f>
        <v>80.991133963993249</v>
      </c>
      <c r="I70" s="57">
        <f>'Historical Fault Information'!U70</f>
        <v>85.669516407599431</v>
      </c>
      <c r="J70" s="57">
        <f>'Historical Fault Information'!V70</f>
        <v>181.4059878587199</v>
      </c>
      <c r="K70" s="57">
        <f>'Historical Fault Information'!W70</f>
        <v>98.26460983884644</v>
      </c>
      <c r="L70" s="201">
        <f>'Model parameters'!$G70</f>
        <v>121.7777727161333</v>
      </c>
      <c r="M70" s="99">
        <f>'Model parameters'!$G70+'Model parameters'!$H70*('Modelled Duration'!AW70-'Modelled Duration'!$AV70)</f>
        <v>121.32821945473449</v>
      </c>
      <c r="N70" s="99">
        <f>'Model parameters'!$G70+'Model parameters'!$H70*('Modelled Duration'!AX70-'Modelled Duration'!$AV70)</f>
        <v>120.87866619333569</v>
      </c>
      <c r="O70" s="99">
        <f>'Model parameters'!$G70+'Model parameters'!$H70*('Modelled Duration'!AY70-'Modelled Duration'!$AV70)</f>
        <v>120.42911293193688</v>
      </c>
      <c r="P70" s="99">
        <f>'Model parameters'!$G70+'Model parameters'!$H70*('Modelled Duration'!AZ70-'Modelled Duration'!$AV70)</f>
        <v>119.97955967053808</v>
      </c>
      <c r="Q70" s="99">
        <f>'Model parameters'!$G70+'Model parameters'!$H70*('Modelled Duration'!BA70-'Modelled Duration'!$AV70)</f>
        <v>119.53000640913928</v>
      </c>
      <c r="R70" s="201">
        <f>Q70+'Model parameters'!$H70*('Modelled Duration'!BB70-'Modelled Duration'!$BA70)*R$4</f>
        <v>119.30522977843987</v>
      </c>
      <c r="S70" s="97">
        <f>R70+'Model parameters'!$H70*('Modelled Duration'!BC70-'Modelled Duration'!$BA70)*S$4</f>
        <v>118.94558716932082</v>
      </c>
      <c r="T70" s="97">
        <f>S70+'Model parameters'!$H70*('Modelled Duration'!BD70-'Modelled Duration'!$BA70)*T$4</f>
        <v>118.67585521248154</v>
      </c>
      <c r="U70" s="97">
        <f>T70+'Model parameters'!$H70*('Modelled Duration'!BE70-'Modelled Duration'!$BA70)*U$4</f>
        <v>118.67585521248154</v>
      </c>
      <c r="V70" s="97">
        <f>U70+'Model parameters'!$H70*('Modelled Duration'!BF70-'Modelled Duration'!$BA70)*V$4</f>
        <v>118.67585521248154</v>
      </c>
      <c r="AL70" s="201">
        <f t="shared" si="32"/>
        <v>124.03984323971245</v>
      </c>
      <c r="AM70" s="201">
        <f t="shared" si="33"/>
        <v>86.146446518305908</v>
      </c>
      <c r="AN70" s="201">
        <f t="shared" si="34"/>
        <v>283.85795301107208</v>
      </c>
      <c r="AO70" s="201">
        <f t="shared" si="35"/>
        <v>51.704413053565041</v>
      </c>
      <c r="AP70" s="201">
        <f t="shared" si="36"/>
        <v>85.088759659790867</v>
      </c>
      <c r="AQ70" s="201">
        <f t="shared" si="37"/>
        <v>182.44965051675092</v>
      </c>
      <c r="AR70" s="201">
        <f t="shared" si="38"/>
        <v>80.991133963993249</v>
      </c>
      <c r="AS70" s="201">
        <f t="shared" si="39"/>
        <v>85.669516407599431</v>
      </c>
      <c r="AT70" s="201">
        <f t="shared" si="40"/>
        <v>181.4059878587199</v>
      </c>
      <c r="AU70" s="201">
        <f t="shared" si="41"/>
        <v>98.26460983884644</v>
      </c>
      <c r="AV70" s="41">
        <f t="shared" si="43"/>
        <v>113.59911671836846</v>
      </c>
      <c r="AW70" s="41">
        <f t="shared" si="43"/>
        <v>111.35135041137443</v>
      </c>
      <c r="AX70" s="41">
        <f t="shared" si="43"/>
        <v>109.1035841043804</v>
      </c>
      <c r="AY70" s="41">
        <f t="shared" si="43"/>
        <v>106.85581779738638</v>
      </c>
      <c r="AZ70" s="41">
        <f t="shared" si="43"/>
        <v>104.60805149039234</v>
      </c>
      <c r="BA70" s="41">
        <f t="shared" si="43"/>
        <v>102.36028518339832</v>
      </c>
      <c r="BB70" s="41">
        <f t="shared" si="43"/>
        <v>100.11251887640429</v>
      </c>
      <c r="BC70" s="41">
        <f t="shared" si="43"/>
        <v>97.864752569410257</v>
      </c>
      <c r="BD70" s="41">
        <f t="shared" si="43"/>
        <v>95.616986262416233</v>
      </c>
      <c r="BE70" s="41">
        <f t="shared" si="43"/>
        <v>93.36921995542221</v>
      </c>
      <c r="BF70" s="41">
        <f t="shared" si="43"/>
        <v>91.121453648428172</v>
      </c>
    </row>
    <row r="71" spans="1:58">
      <c r="A71" s="53" t="s">
        <v>58</v>
      </c>
      <c r="B71" s="57">
        <f>'Historical Fault Information'!N71</f>
        <v>89.752268244575959</v>
      </c>
      <c r="C71" s="57">
        <f>'Historical Fault Information'!O71</f>
        <v>197.92488619119879</v>
      </c>
      <c r="D71" s="57">
        <f>'Historical Fault Information'!P71</f>
        <v>152.77504105090307</v>
      </c>
      <c r="E71" s="57">
        <f>'Historical Fault Information'!Q71</f>
        <v>146.98334565363115</v>
      </c>
      <c r="F71" s="57">
        <f>'Historical Fault Information'!R71</f>
        <v>152.26488831159793</v>
      </c>
      <c r="G71" s="57">
        <f>'Historical Fault Information'!S71</f>
        <v>262.32026554384151</v>
      </c>
      <c r="H71" s="57">
        <f>'Historical Fault Information'!T71</f>
        <v>394.57873134298171</v>
      </c>
      <c r="I71" s="57">
        <f>'Historical Fault Information'!U71</f>
        <v>118.96231643114426</v>
      </c>
      <c r="J71" s="57">
        <f>'Historical Fault Information'!V71</f>
        <v>67.702028107380173</v>
      </c>
      <c r="K71" s="57">
        <f>'Historical Fault Information'!W71</f>
        <v>132.04860600490184</v>
      </c>
      <c r="L71" s="201">
        <f>'Model parameters'!$G71</f>
        <v>190.13096733769785</v>
      </c>
      <c r="M71" s="99">
        <f>'Model parameters'!$G71+'Model parameters'!$H71*('Modelled Duration'!AW71-'Modelled Duration'!$AV71)</f>
        <v>190.31628242188901</v>
      </c>
      <c r="N71" s="99">
        <f>'Model parameters'!$G71+'Model parameters'!$H71*('Modelled Duration'!AX71-'Modelled Duration'!$AV71)</f>
        <v>190.50159750608017</v>
      </c>
      <c r="O71" s="99">
        <f>'Model parameters'!$G71+'Model parameters'!$H71*('Modelled Duration'!AY71-'Modelled Duration'!$AV71)</f>
        <v>190.68691259027133</v>
      </c>
      <c r="P71" s="99">
        <f>'Model parameters'!$G71+'Model parameters'!$H71*('Modelled Duration'!AZ71-'Modelled Duration'!$AV71)</f>
        <v>190.87222767446247</v>
      </c>
      <c r="Q71" s="99">
        <f>'Model parameters'!$G71+'Model parameters'!$H71*('Modelled Duration'!BA71-'Modelled Duration'!$AV71)</f>
        <v>191.05754275865363</v>
      </c>
      <c r="R71" s="201">
        <f>Q71+'Model parameters'!$H71*('Modelled Duration'!BB71-'Modelled Duration'!$BA71)*R$4</f>
        <v>191.15020030074919</v>
      </c>
      <c r="S71" s="97">
        <f>R71+'Model parameters'!$H71*('Modelled Duration'!BC71-'Modelled Duration'!$BA71)*S$4</f>
        <v>191.29845236810212</v>
      </c>
      <c r="T71" s="97">
        <f>S71+'Model parameters'!$H71*('Modelled Duration'!BD71-'Modelled Duration'!$BA71)*T$4</f>
        <v>191.40964141861681</v>
      </c>
      <c r="U71" s="97">
        <f>T71+'Model parameters'!$H71*('Modelled Duration'!BE71-'Modelled Duration'!$BA71)*U$4</f>
        <v>191.40964141861681</v>
      </c>
      <c r="V71" s="97">
        <f>U71+'Model parameters'!$H71*('Modelled Duration'!BF71-'Modelled Duration'!$BA71)*V$4</f>
        <v>191.40964141861681</v>
      </c>
      <c r="AL71" s="201">
        <f t="shared" si="32"/>
        <v>89.752268244575959</v>
      </c>
      <c r="AM71" s="201">
        <f t="shared" si="33"/>
        <v>197.92488619119879</v>
      </c>
      <c r="AN71" s="201">
        <f t="shared" si="34"/>
        <v>152.77504105090307</v>
      </c>
      <c r="AO71" s="201">
        <f t="shared" si="35"/>
        <v>146.98334565363115</v>
      </c>
      <c r="AP71" s="201">
        <f t="shared" si="36"/>
        <v>152.26488831159793</v>
      </c>
      <c r="AQ71" s="201">
        <f t="shared" si="37"/>
        <v>262.32026554384151</v>
      </c>
      <c r="AR71" s="201">
        <f t="shared" si="38"/>
        <v>394.57873134298171</v>
      </c>
      <c r="AS71" s="201">
        <f t="shared" si="39"/>
        <v>118.96231643114426</v>
      </c>
      <c r="AT71" s="201">
        <f t="shared" si="40"/>
        <v>67.702028107380173</v>
      </c>
      <c r="AU71" s="201">
        <f t="shared" si="41"/>
        <v>132.04860600490184</v>
      </c>
      <c r="AV71" s="41">
        <f t="shared" si="43"/>
        <v>176.62740250347244</v>
      </c>
      <c r="AW71" s="41">
        <f t="shared" si="43"/>
        <v>177.55397792442821</v>
      </c>
      <c r="AX71" s="41">
        <f t="shared" si="43"/>
        <v>178.48055334538398</v>
      </c>
      <c r="AY71" s="41">
        <f t="shared" si="43"/>
        <v>179.40712876633978</v>
      </c>
      <c r="AZ71" s="41">
        <f t="shared" si="43"/>
        <v>180.33370418729555</v>
      </c>
      <c r="BA71" s="41">
        <f t="shared" si="43"/>
        <v>181.26027960825132</v>
      </c>
      <c r="BB71" s="41">
        <f t="shared" si="43"/>
        <v>182.18685502920712</v>
      </c>
      <c r="BC71" s="41">
        <f t="shared" si="43"/>
        <v>183.11343045016289</v>
      </c>
      <c r="BD71" s="41">
        <f t="shared" si="43"/>
        <v>184.04000587111867</v>
      </c>
      <c r="BE71" s="41">
        <f t="shared" si="43"/>
        <v>184.96658129207447</v>
      </c>
      <c r="BF71" s="41">
        <f t="shared" si="43"/>
        <v>185.89315671303024</v>
      </c>
    </row>
    <row r="72" spans="1:58">
      <c r="A72" s="53" t="s">
        <v>60</v>
      </c>
      <c r="B72" s="57">
        <f>'Historical Fault Information'!N72</f>
        <v>82.612638970158088</v>
      </c>
      <c r="C72" s="57">
        <f>'Historical Fault Information'!O72</f>
        <v>96.073950699533455</v>
      </c>
      <c r="D72" s="57">
        <f>'Historical Fault Information'!P72</f>
        <v>148.70219780219793</v>
      </c>
      <c r="E72" s="57">
        <f>'Historical Fault Information'!Q72</f>
        <v>305.62274914854885</v>
      </c>
      <c r="F72" s="57">
        <f>'Historical Fault Information'!R72</f>
        <v>373.17686825495201</v>
      </c>
      <c r="G72" s="57">
        <f>'Historical Fault Information'!S72</f>
        <v>145.39173992075283</v>
      </c>
      <c r="H72" s="57">
        <f>'Historical Fault Information'!T72</f>
        <v>261.42782005665225</v>
      </c>
      <c r="I72" s="57">
        <f>'Historical Fault Information'!U72</f>
        <v>323.43918128655048</v>
      </c>
      <c r="J72" s="57">
        <f>'Historical Fault Information'!V72</f>
        <v>144.72667459059724</v>
      </c>
      <c r="K72" s="57">
        <f>'Historical Fault Information'!W72</f>
        <v>115.6592673831981</v>
      </c>
      <c r="L72" s="201">
        <f>'Model parameters'!$G72</f>
        <v>229.36589635784935</v>
      </c>
      <c r="M72" s="99">
        <f>'Model parameters'!$G72+'Model parameters'!$H72*('Modelled Duration'!AW72-'Modelled Duration'!$AV72)</f>
        <v>230.7614160242332</v>
      </c>
      <c r="N72" s="99">
        <f>'Model parameters'!$G72+'Model parameters'!$H72*('Modelled Duration'!AX72-'Modelled Duration'!$AV72)</f>
        <v>232.15693569061708</v>
      </c>
      <c r="O72" s="99">
        <f>'Model parameters'!$G72+'Model parameters'!$H72*('Modelled Duration'!AY72-'Modelled Duration'!$AV72)</f>
        <v>233.55245535700092</v>
      </c>
      <c r="P72" s="99">
        <f>'Model parameters'!$G72+'Model parameters'!$H72*('Modelled Duration'!AZ72-'Modelled Duration'!$AV72)</f>
        <v>234.94797502338477</v>
      </c>
      <c r="Q72" s="99">
        <f>'Model parameters'!$G72+'Model parameters'!$H72*('Modelled Duration'!BA72-'Modelled Duration'!$AV72)</f>
        <v>236.34349468976862</v>
      </c>
      <c r="R72" s="201">
        <f>Q72+'Model parameters'!$H72*('Modelled Duration'!BB72-'Modelled Duration'!$BA72)*R$4</f>
        <v>237.04125452296054</v>
      </c>
      <c r="S72" s="97">
        <f>R72+'Model parameters'!$H72*('Modelled Duration'!BC72-'Modelled Duration'!$BA72)*S$4</f>
        <v>238.15767025606763</v>
      </c>
      <c r="T72" s="97">
        <f>S72+'Model parameters'!$H72*('Modelled Duration'!BD72-'Modelled Duration'!$BA72)*T$4</f>
        <v>238.99498205589794</v>
      </c>
      <c r="U72" s="97">
        <f>T72+'Model parameters'!$H72*('Modelled Duration'!BE72-'Modelled Duration'!$BA72)*U$4</f>
        <v>238.99498205589794</v>
      </c>
      <c r="V72" s="97">
        <f>U72+'Model parameters'!$H72*('Modelled Duration'!BF72-'Modelled Duration'!$BA72)*V$4</f>
        <v>238.99498205589794</v>
      </c>
      <c r="AL72" s="201">
        <f t="shared" si="32"/>
        <v>82.612638970158088</v>
      </c>
      <c r="AM72" s="201">
        <f t="shared" si="33"/>
        <v>96.073950699533455</v>
      </c>
      <c r="AN72" s="201">
        <f t="shared" si="34"/>
        <v>148.70219780219793</v>
      </c>
      <c r="AO72" s="201">
        <f t="shared" si="35"/>
        <v>305.62274914854885</v>
      </c>
      <c r="AP72" s="201">
        <f t="shared" si="36"/>
        <v>373.17686825495201</v>
      </c>
      <c r="AQ72" s="201">
        <f t="shared" si="37"/>
        <v>145.39173992075283</v>
      </c>
      <c r="AR72" s="201">
        <f t="shared" si="38"/>
        <v>261.42782005665225</v>
      </c>
      <c r="AS72" s="201">
        <f t="shared" si="39"/>
        <v>323.43918128655048</v>
      </c>
      <c r="AT72" s="201">
        <f t="shared" si="40"/>
        <v>144.72667459059724</v>
      </c>
      <c r="AU72" s="201">
        <f t="shared" si="41"/>
        <v>115.6592673831981</v>
      </c>
      <c r="AV72" s="41">
        <f t="shared" si="43"/>
        <v>238.06009963687015</v>
      </c>
      <c r="AW72" s="41">
        <f t="shared" si="43"/>
        <v>245.03769796878942</v>
      </c>
      <c r="AX72" s="41">
        <f t="shared" si="43"/>
        <v>252.01529630070871</v>
      </c>
      <c r="AY72" s="41">
        <f t="shared" si="43"/>
        <v>258.99289463262801</v>
      </c>
      <c r="AZ72" s="41">
        <f t="shared" si="43"/>
        <v>265.97049296454725</v>
      </c>
      <c r="BA72" s="41">
        <f t="shared" si="43"/>
        <v>272.94809129646654</v>
      </c>
      <c r="BB72" s="41">
        <f t="shared" si="43"/>
        <v>279.92568962838584</v>
      </c>
      <c r="BC72" s="41">
        <f t="shared" si="43"/>
        <v>286.90328796030508</v>
      </c>
      <c r="BD72" s="41">
        <f t="shared" si="43"/>
        <v>293.88088629222432</v>
      </c>
      <c r="BE72" s="41">
        <f t="shared" si="43"/>
        <v>300.85848462414367</v>
      </c>
      <c r="BF72" s="41">
        <f t="shared" si="43"/>
        <v>307.83608295606291</v>
      </c>
    </row>
    <row r="73" spans="1:58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</row>
    <row r="76" spans="1:58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3" customFormat="1" ht="18">
      <c r="A77" s="1"/>
      <c r="B77" s="55"/>
      <c r="C77" s="55"/>
      <c r="D77" s="55"/>
      <c r="E77" s="55"/>
      <c r="F77" s="55"/>
      <c r="G77" s="55"/>
      <c r="H77" s="55"/>
      <c r="I77" s="39"/>
      <c r="J77" s="1"/>
      <c r="N77"/>
      <c r="O77"/>
      <c r="P77"/>
      <c r="Q77"/>
      <c r="R77"/>
      <c r="S77"/>
      <c r="T77"/>
      <c r="U77"/>
      <c r="V77"/>
    </row>
    <row r="78" spans="1:58" s="3" customFormat="1" ht="15.95" customHeight="1">
      <c r="B78" s="129" t="s">
        <v>5</v>
      </c>
      <c r="C78" s="59"/>
      <c r="D78" s="59"/>
      <c r="E78" s="59"/>
      <c r="F78" s="59"/>
      <c r="G78" s="59"/>
      <c r="H78" s="59"/>
      <c r="I78" s="59"/>
      <c r="J78" s="59"/>
      <c r="K78" s="59"/>
      <c r="L78" s="69" t="s">
        <v>32</v>
      </c>
      <c r="M78" s="59" t="str">
        <f>'Model parameters'!G81</f>
        <v>Weighted average 2009 to 2017 with moderated trend</v>
      </c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69" t="s">
        <v>48</v>
      </c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</row>
    <row r="79" spans="1:58" s="60" customFormat="1">
      <c r="A79" s="60" t="s">
        <v>6</v>
      </c>
      <c r="B79" s="61">
        <f t="shared" ref="B79:K79" si="44">AVERAGEIF(B83:B95,"&lt;&gt;0")</f>
        <v>94.193001867746347</v>
      </c>
      <c r="C79" s="61">
        <f t="shared" si="44"/>
        <v>266.24296607171698</v>
      </c>
      <c r="D79" s="61">
        <f t="shared" si="44"/>
        <v>114.42268034853196</v>
      </c>
      <c r="E79" s="61">
        <f t="shared" si="44"/>
        <v>154.95325580465138</v>
      </c>
      <c r="F79" s="61">
        <f t="shared" si="44"/>
        <v>168.58143251765298</v>
      </c>
      <c r="G79" s="61">
        <f t="shared" si="44"/>
        <v>139.29093794835219</v>
      </c>
      <c r="H79" s="61">
        <f t="shared" si="44"/>
        <v>93.579464660807943</v>
      </c>
      <c r="I79" s="61">
        <f t="shared" si="44"/>
        <v>497.70793209073992</v>
      </c>
      <c r="J79" s="61">
        <f t="shared" si="44"/>
        <v>277.1069373056871</v>
      </c>
      <c r="K79" s="61">
        <f t="shared" si="44"/>
        <v>161.90576136055776</v>
      </c>
    </row>
    <row r="80" spans="1:58">
      <c r="B80" s="94"/>
      <c r="C80" s="94"/>
      <c r="D80" s="94"/>
      <c r="E80" s="94"/>
      <c r="F80" s="94"/>
      <c r="G80" s="94"/>
      <c r="H80" s="94"/>
      <c r="I80" s="94"/>
      <c r="J80" s="94"/>
      <c r="K80" s="68"/>
      <c r="L80" s="68">
        <f t="shared" ref="L80:V80" si="45">AVERAGEIF(L83:L95,"&lt;&gt;0")</f>
        <v>196.63819740017971</v>
      </c>
      <c r="M80" s="68">
        <f t="shared" si="45"/>
        <v>199.96647363763103</v>
      </c>
      <c r="N80" s="68">
        <f t="shared" si="45"/>
        <v>203.29474987508235</v>
      </c>
      <c r="O80" s="68">
        <f t="shared" si="45"/>
        <v>206.62302611253367</v>
      </c>
      <c r="P80" s="68">
        <f t="shared" si="45"/>
        <v>209.95130234998501</v>
      </c>
      <c r="Q80" s="68">
        <f t="shared" si="45"/>
        <v>213.27957858743633</v>
      </c>
      <c r="R80" s="68">
        <f t="shared" si="45"/>
        <v>214.94371670616198</v>
      </c>
      <c r="S80" s="68">
        <f t="shared" si="45"/>
        <v>217.60633769612301</v>
      </c>
      <c r="T80" s="68">
        <f t="shared" si="45"/>
        <v>219.60330343859383</v>
      </c>
      <c r="U80" s="68">
        <f t="shared" si="45"/>
        <v>219.60330343859383</v>
      </c>
      <c r="V80" s="68">
        <f t="shared" si="45"/>
        <v>219.60330343859383</v>
      </c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72"/>
      <c r="AM80" s="201"/>
      <c r="AN80" s="201"/>
      <c r="AO80" s="201"/>
      <c r="AP80" s="201"/>
      <c r="AQ80" s="201"/>
      <c r="AR80" s="201"/>
      <c r="AS80" s="201"/>
      <c r="AT80" s="201"/>
      <c r="AU80" s="68"/>
      <c r="AV80" s="68">
        <f t="shared" ref="AV80:BF80" si="46">AVERAGE(AV83:AV95)</f>
        <v>275.74758971836098</v>
      </c>
      <c r="AW80" s="68">
        <f t="shared" si="46"/>
        <v>292.38897090561755</v>
      </c>
      <c r="AX80" s="68">
        <f t="shared" si="46"/>
        <v>309.03035209287412</v>
      </c>
      <c r="AY80" s="68">
        <f t="shared" si="46"/>
        <v>325.67173328013064</v>
      </c>
      <c r="AZ80" s="68">
        <f t="shared" si="46"/>
        <v>342.31311446738732</v>
      </c>
      <c r="BA80" s="68">
        <f t="shared" si="46"/>
        <v>358.95449565464372</v>
      </c>
      <c r="BB80" s="68">
        <f t="shared" si="46"/>
        <v>375.59587684190035</v>
      </c>
      <c r="BC80" s="68">
        <f t="shared" si="46"/>
        <v>392.23725802915692</v>
      </c>
      <c r="BD80" s="68">
        <f t="shared" si="46"/>
        <v>408.87863921641349</v>
      </c>
      <c r="BE80" s="68">
        <f t="shared" si="46"/>
        <v>425.52002040367006</v>
      </c>
      <c r="BF80" s="68">
        <f t="shared" si="46"/>
        <v>442.16140159092657</v>
      </c>
    </row>
    <row r="81" spans="1:58">
      <c r="B81" s="94"/>
      <c r="C81" s="94"/>
      <c r="D81" s="94"/>
      <c r="E81" s="94"/>
      <c r="F81" s="94"/>
      <c r="G81" s="94"/>
      <c r="H81" s="94"/>
      <c r="I81" s="94"/>
      <c r="J81" s="94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72"/>
      <c r="AM81" s="201"/>
      <c r="AN81" s="201"/>
      <c r="AO81" s="201"/>
      <c r="AP81" s="201"/>
      <c r="AQ81" s="201"/>
      <c r="AR81" s="201"/>
      <c r="AS81" s="201"/>
      <c r="AT81" s="201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</row>
    <row r="82" spans="1:58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>
        <v>2018</v>
      </c>
      <c r="M82" s="1">
        <v>2019</v>
      </c>
      <c r="N82" s="1">
        <v>2020</v>
      </c>
      <c r="O82" s="1">
        <v>2021</v>
      </c>
      <c r="P82" s="1">
        <v>2022</v>
      </c>
      <c r="Q82" s="1">
        <v>2023</v>
      </c>
      <c r="R82" s="1">
        <v>2024</v>
      </c>
      <c r="S82" s="1">
        <v>2025</v>
      </c>
      <c r="T82" s="1">
        <v>2026</v>
      </c>
      <c r="U82" s="1">
        <v>2027</v>
      </c>
      <c r="V82" s="1">
        <v>2028</v>
      </c>
      <c r="AL82" s="200">
        <v>2008</v>
      </c>
      <c r="AM82" s="200">
        <v>2009</v>
      </c>
      <c r="AN82" s="200">
        <v>2010</v>
      </c>
      <c r="AO82" s="200">
        <v>2011</v>
      </c>
      <c r="AP82" s="200">
        <v>2012</v>
      </c>
      <c r="AQ82" s="200">
        <v>2013</v>
      </c>
      <c r="AR82" s="200">
        <v>2014</v>
      </c>
      <c r="AS82" s="200">
        <v>2015</v>
      </c>
      <c r="AT82" s="200">
        <v>2016</v>
      </c>
      <c r="AU82" s="200">
        <v>2017</v>
      </c>
      <c r="AV82" s="200">
        <v>2018</v>
      </c>
      <c r="AW82" s="200">
        <v>2019</v>
      </c>
      <c r="AX82" s="200">
        <v>2020</v>
      </c>
      <c r="AY82" s="200">
        <v>2021</v>
      </c>
      <c r="AZ82" s="200">
        <v>2022</v>
      </c>
      <c r="BA82" s="200">
        <v>2023</v>
      </c>
      <c r="BB82" s="200">
        <v>2024</v>
      </c>
      <c r="BC82" s="200">
        <v>2025</v>
      </c>
      <c r="BD82" s="200">
        <v>2026</v>
      </c>
      <c r="BE82" s="200">
        <v>2027</v>
      </c>
      <c r="BF82" s="200">
        <v>2028</v>
      </c>
    </row>
    <row r="83" spans="1:58">
      <c r="A83" s="53" t="s">
        <v>50</v>
      </c>
      <c r="B83" s="57">
        <f>'Historical Fault Information'!N83</f>
        <v>237.00000000000034</v>
      </c>
      <c r="C83" s="57">
        <f>'Historical Fault Information'!O83</f>
        <v>75.008917197452348</v>
      </c>
      <c r="D83" s="57">
        <f>'Historical Fault Information'!P83</f>
        <v>64.260288615713563</v>
      </c>
      <c r="E83" s="57">
        <f>'Historical Fault Information'!Q83</f>
        <v>123.00952380952377</v>
      </c>
      <c r="F83" s="57">
        <f>'Historical Fault Information'!R83</f>
        <v>108.76470928258533</v>
      </c>
      <c r="G83" s="57">
        <f>'Historical Fault Information'!S83</f>
        <v>199.95833333333314</v>
      </c>
      <c r="H83" s="57">
        <f>'Historical Fault Information'!T83</f>
        <v>51.053846153846195</v>
      </c>
      <c r="I83" s="57">
        <f>'Historical Fault Information'!U83</f>
        <v>431.69779249448169</v>
      </c>
      <c r="J83" s="57">
        <f>'Historical Fault Information'!V83</f>
        <v>607.97916666666526</v>
      </c>
      <c r="K83" s="57">
        <f>'Historical Fault Information'!W83</f>
        <v>104.84171649227697</v>
      </c>
      <c r="L83" s="201">
        <f>'Model parameters'!$G83</f>
        <v>196.28603267176425</v>
      </c>
      <c r="M83" s="99">
        <f>'Model parameters'!$G83+'Model parameters'!$H83*('Modelled Duration'!AW83-'Modelled Duration'!$AV83)</f>
        <v>201.44225243563397</v>
      </c>
      <c r="N83" s="99">
        <f>'Model parameters'!$G83+'Model parameters'!$H83*('Modelled Duration'!AX83-'Modelled Duration'!$AV83)</f>
        <v>206.59847219950373</v>
      </c>
      <c r="O83" s="99">
        <f>'Model parameters'!$G83+'Model parameters'!$H83*('Modelled Duration'!AY83-'Modelled Duration'!$AV83)</f>
        <v>211.75469196337349</v>
      </c>
      <c r="P83" s="99">
        <f>'Model parameters'!$G83+'Model parameters'!$H83*('Modelled Duration'!AZ83-'Modelled Duration'!$AV83)</f>
        <v>216.91091172724322</v>
      </c>
      <c r="Q83" s="99">
        <f>'Model parameters'!$G83+'Model parameters'!$H83*('Modelled Duration'!BA83-'Modelled Duration'!$AV83)</f>
        <v>222.06713149111295</v>
      </c>
      <c r="R83" s="201">
        <f>Q83+'Model parameters'!$H83*('Modelled Duration'!BB83-'Modelled Duration'!$BA83)*R$4</f>
        <v>224.64524137304781</v>
      </c>
      <c r="S83" s="97">
        <f>R83+'Model parameters'!$H83*('Modelled Duration'!BC83-'Modelled Duration'!$BA83)*S$4</f>
        <v>228.7702171841436</v>
      </c>
      <c r="T83" s="97">
        <f>S83+'Model parameters'!$H83*('Modelled Duration'!BD83-'Modelled Duration'!$BA83)*T$4</f>
        <v>231.86394904246544</v>
      </c>
      <c r="U83" s="97">
        <f>T83+'Model parameters'!$H83*('Modelled Duration'!BE83-'Modelled Duration'!$BA83)*U$4</f>
        <v>231.86394904246544</v>
      </c>
      <c r="V83" s="97">
        <f>U83+'Model parameters'!$H83*('Modelled Duration'!BF83-'Modelled Duration'!$BA83)*V$4</f>
        <v>231.86394904246544</v>
      </c>
      <c r="AL83" s="201">
        <f t="shared" ref="AL83:AL95" si="47">B83</f>
        <v>237.00000000000034</v>
      </c>
      <c r="AM83" s="201">
        <f t="shared" ref="AM83:AM95" si="48">C83</f>
        <v>75.008917197452348</v>
      </c>
      <c r="AN83" s="201">
        <f t="shared" ref="AN83:AN95" si="49">D83</f>
        <v>64.260288615713563</v>
      </c>
      <c r="AO83" s="201">
        <f t="shared" ref="AO83:AO95" si="50">E83</f>
        <v>123.00952380952377</v>
      </c>
      <c r="AP83" s="201">
        <f t="shared" ref="AP83:AP95" si="51">F83</f>
        <v>108.76470928258533</v>
      </c>
      <c r="AQ83" s="201">
        <f t="shared" ref="AQ83:AQ95" si="52">G83</f>
        <v>199.95833333333314</v>
      </c>
      <c r="AR83" s="201">
        <f t="shared" ref="AR83:AR95" si="53">H83</f>
        <v>51.053846153846195</v>
      </c>
      <c r="AS83" s="201">
        <f t="shared" ref="AS83:AS95" si="54">I83</f>
        <v>431.69779249448169</v>
      </c>
      <c r="AT83" s="201">
        <f t="shared" ref="AT83:AT95" si="55">J83</f>
        <v>607.97916666666526</v>
      </c>
      <c r="AU83" s="201">
        <f t="shared" ref="AU83:AU95" si="56">K83</f>
        <v>104.84171649227697</v>
      </c>
      <c r="AV83" s="41">
        <f>LINEST($B83:$K83)*(AV$6-$AL$6+1)+INDEX(LINEST($B83:$K83,,TRUE,TRUE),1,2)</f>
        <v>342.15347291100574</v>
      </c>
      <c r="AW83" s="41">
        <f t="shared" ref="AW83:BF83" si="57">LINEST($B83:$K83)*(AW$6-$AL$6+1)+INDEX(LINEST($B83:$K83,,TRUE,TRUE),1,2)</f>
        <v>367.93457173035443</v>
      </c>
      <c r="AX83" s="41">
        <f t="shared" si="57"/>
        <v>393.71567054970313</v>
      </c>
      <c r="AY83" s="41">
        <f t="shared" si="57"/>
        <v>419.49676936905189</v>
      </c>
      <c r="AZ83" s="41">
        <f t="shared" si="57"/>
        <v>445.27786818840059</v>
      </c>
      <c r="BA83" s="41">
        <f t="shared" si="57"/>
        <v>471.05896700774929</v>
      </c>
      <c r="BB83" s="41">
        <f t="shared" si="57"/>
        <v>496.84006582709799</v>
      </c>
      <c r="BC83" s="41">
        <f t="shared" si="57"/>
        <v>522.62116464644669</v>
      </c>
      <c r="BD83" s="41">
        <f t="shared" si="57"/>
        <v>548.40226346579539</v>
      </c>
      <c r="BE83" s="41">
        <f t="shared" si="57"/>
        <v>574.18336228514409</v>
      </c>
      <c r="BF83" s="41">
        <f t="shared" si="57"/>
        <v>599.96446110449278</v>
      </c>
    </row>
    <row r="84" spans="1:58">
      <c r="A84" s="53" t="s">
        <v>56</v>
      </c>
      <c r="B84" s="57">
        <f>'Historical Fault Information'!N84</f>
        <v>102.47738693467323</v>
      </c>
      <c r="C84" s="57">
        <f>'Historical Fault Information'!O84</f>
        <v>81.047942299533275</v>
      </c>
      <c r="D84" s="57">
        <f>'Historical Fault Information'!P84</f>
        <v>65.531111111111102</v>
      </c>
      <c r="E84" s="57">
        <f>'Historical Fault Information'!Q84</f>
        <v>64.06807499275952</v>
      </c>
      <c r="F84" s="57">
        <f>'Historical Fault Information'!R84</f>
        <v>152.44415791341487</v>
      </c>
      <c r="G84" s="57">
        <f>'Historical Fault Information'!S84</f>
        <v>71.289457506948438</v>
      </c>
      <c r="H84" s="57">
        <f>'Historical Fault Information'!T84</f>
        <v>109.0276657310164</v>
      </c>
      <c r="I84" s="57">
        <f>'Historical Fault Information'!U84</f>
        <v>69.808590144409749</v>
      </c>
      <c r="J84" s="57">
        <f>'Historical Fault Information'!V84</f>
        <v>38.861204629142428</v>
      </c>
      <c r="K84" s="57">
        <f>'Historical Fault Information'!W84</f>
        <v>77.636575963718997</v>
      </c>
      <c r="L84" s="201">
        <f>'Model parameters'!$G84</f>
        <v>81.079420032450528</v>
      </c>
      <c r="M84" s="99">
        <f>'Model parameters'!$G84+'Model parameters'!$H84*('Modelled Duration'!AW84-'Modelled Duration'!$AV84)</f>
        <v>80.541525492503226</v>
      </c>
      <c r="N84" s="99">
        <f>'Model parameters'!$G84+'Model parameters'!$H84*('Modelled Duration'!AX84-'Modelled Duration'!$AV84)</f>
        <v>80.003630952555909</v>
      </c>
      <c r="O84" s="99">
        <f>'Model parameters'!$G84+'Model parameters'!$H84*('Modelled Duration'!AY84-'Modelled Duration'!$AV84)</f>
        <v>79.465736412608607</v>
      </c>
      <c r="P84" s="99">
        <f>'Model parameters'!$G84+'Model parameters'!$H84*('Modelled Duration'!AZ84-'Modelled Duration'!$AV84)</f>
        <v>78.927841872661304</v>
      </c>
      <c r="Q84" s="99">
        <f>'Model parameters'!$G84+'Model parameters'!$H84*('Modelled Duration'!BA84-'Modelled Duration'!$AV84)</f>
        <v>78.389947332714002</v>
      </c>
      <c r="R84" s="201">
        <f>Q84+'Model parameters'!$H84*('Modelled Duration'!BB84-'Modelled Duration'!$BA84)*R$4</f>
        <v>78.12100006274035</v>
      </c>
      <c r="S84" s="97">
        <f>R84+'Model parameters'!$H84*('Modelled Duration'!BC84-'Modelled Duration'!$BA84)*S$4</f>
        <v>77.690684430782511</v>
      </c>
      <c r="T84" s="97">
        <f>S84+'Model parameters'!$H84*('Modelled Duration'!BD84-'Modelled Duration'!$BA84)*T$4</f>
        <v>77.367947706814135</v>
      </c>
      <c r="U84" s="97">
        <f>T84+'Model parameters'!$H84*('Modelled Duration'!BE84-'Modelled Duration'!$BA84)*U$4</f>
        <v>77.367947706814135</v>
      </c>
      <c r="V84" s="97">
        <f>U84+'Model parameters'!$H84*('Modelled Duration'!BF84-'Modelled Duration'!$BA84)*V$4</f>
        <v>77.367947706814135</v>
      </c>
      <c r="AL84" s="201">
        <f t="shared" si="47"/>
        <v>102.47738693467323</v>
      </c>
      <c r="AM84" s="201">
        <f t="shared" si="48"/>
        <v>81.047942299533275</v>
      </c>
      <c r="AN84" s="201">
        <f t="shared" si="49"/>
        <v>65.531111111111102</v>
      </c>
      <c r="AO84" s="201">
        <f t="shared" si="50"/>
        <v>64.06807499275952</v>
      </c>
      <c r="AP84" s="201">
        <f t="shared" si="51"/>
        <v>152.44415791341487</v>
      </c>
      <c r="AQ84" s="201">
        <f t="shared" si="52"/>
        <v>71.289457506948438</v>
      </c>
      <c r="AR84" s="201">
        <f t="shared" si="53"/>
        <v>109.0276657310164</v>
      </c>
      <c r="AS84" s="201">
        <f t="shared" si="54"/>
        <v>69.808590144409749</v>
      </c>
      <c r="AT84" s="201">
        <f t="shared" si="55"/>
        <v>38.861204629142428</v>
      </c>
      <c r="AU84" s="201">
        <f t="shared" si="56"/>
        <v>77.636575963718997</v>
      </c>
      <c r="AV84" s="41">
        <f t="shared" ref="AV84:BF95" si="58">LINEST($B84:$K84)*(AV$6-$AL$6+1)+INDEX(LINEST($B84:$K84,,TRUE,TRUE),1,2)</f>
        <v>68.427116874121936</v>
      </c>
      <c r="AW84" s="41">
        <f t="shared" si="58"/>
        <v>65.737644174385395</v>
      </c>
      <c r="AX84" s="41">
        <f t="shared" si="58"/>
        <v>63.048171474648875</v>
      </c>
      <c r="AY84" s="41">
        <f t="shared" si="58"/>
        <v>60.358698774912355</v>
      </c>
      <c r="AZ84" s="41">
        <f t="shared" si="58"/>
        <v>57.669226075175828</v>
      </c>
      <c r="BA84" s="41">
        <f t="shared" si="58"/>
        <v>54.979753375439302</v>
      </c>
      <c r="BB84" s="41">
        <f t="shared" si="58"/>
        <v>52.290280675702775</v>
      </c>
      <c r="BC84" s="41">
        <f t="shared" si="58"/>
        <v>49.600807975966248</v>
      </c>
      <c r="BD84" s="41">
        <f t="shared" si="58"/>
        <v>46.911335276229728</v>
      </c>
      <c r="BE84" s="41">
        <f t="shared" si="58"/>
        <v>44.221862576493201</v>
      </c>
      <c r="BF84" s="41">
        <f t="shared" si="58"/>
        <v>41.532389876756675</v>
      </c>
    </row>
    <row r="85" spans="1:58">
      <c r="A85" s="53" t="s">
        <v>51</v>
      </c>
      <c r="B85" s="57">
        <f>'Historical Fault Information'!N85</f>
        <v>69.550847457627242</v>
      </c>
      <c r="C85" s="57">
        <f>'Historical Fault Information'!O85</f>
        <v>40.297362110311802</v>
      </c>
      <c r="D85" s="57">
        <f>'Historical Fault Information'!P85</f>
        <v>135.59677419354824</v>
      </c>
      <c r="E85" s="57">
        <f>'Historical Fault Information'!Q85</f>
        <v>48.000000000000064</v>
      </c>
      <c r="F85" s="57">
        <f>'Historical Fault Information'!R85</f>
        <v>71.995102040816334</v>
      </c>
      <c r="G85" s="57">
        <f>'Historical Fault Information'!S85</f>
        <v>155.99999999999937</v>
      </c>
      <c r="H85" s="57">
        <f>'Historical Fault Information'!T85</f>
        <v>0</v>
      </c>
      <c r="I85" s="57">
        <f>'Historical Fault Information'!U85</f>
        <v>0</v>
      </c>
      <c r="J85" s="57">
        <f>'Historical Fault Information'!V85</f>
        <v>150.78458333333336</v>
      </c>
      <c r="K85" s="57">
        <f>'Historical Fault Information'!W85</f>
        <v>71.424807321772917</v>
      </c>
      <c r="L85" s="201">
        <f>'Model parameters'!$G85</f>
        <v>74.899847666642458</v>
      </c>
      <c r="M85" s="99">
        <f>'Model parameters'!$G85+'Model parameters'!$H85*('Modelled Duration'!AW85-'Modelled Duration'!$AV85)</f>
        <v>74.963238229466583</v>
      </c>
      <c r="N85" s="99">
        <f>'Model parameters'!$G85+'Model parameters'!$H85*('Modelled Duration'!AX85-'Modelled Duration'!$AV85)</f>
        <v>75.026628792290708</v>
      </c>
      <c r="O85" s="99">
        <f>'Model parameters'!$G85+'Model parameters'!$H85*('Modelled Duration'!AY85-'Modelled Duration'!$AV85)</f>
        <v>75.090019355114833</v>
      </c>
      <c r="P85" s="99">
        <f>'Model parameters'!$G85+'Model parameters'!$H85*('Modelled Duration'!AZ85-'Modelled Duration'!$AV85)</f>
        <v>75.153409917938959</v>
      </c>
      <c r="Q85" s="99">
        <f>'Model parameters'!$G85+'Model parameters'!$H85*('Modelled Duration'!BA85-'Modelled Duration'!$AV85)</f>
        <v>75.216800480763084</v>
      </c>
      <c r="R85" s="201">
        <f>Q85+'Model parameters'!$H85*('Modelled Duration'!BB85-'Modelled Duration'!$BA85)*R$4</f>
        <v>75.248495762175139</v>
      </c>
      <c r="S85" s="97">
        <f>R85+'Model parameters'!$H85*('Modelled Duration'!BC85-'Modelled Duration'!$BA85)*S$4</f>
        <v>75.299208212434436</v>
      </c>
      <c r="T85" s="97">
        <f>S85+'Model parameters'!$H85*('Modelled Duration'!BD85-'Modelled Duration'!$BA85)*T$4</f>
        <v>75.337242550128906</v>
      </c>
      <c r="U85" s="97">
        <f>T85+'Model parameters'!$H85*('Modelled Duration'!BE85-'Modelled Duration'!$BA85)*U$4</f>
        <v>75.337242550128906</v>
      </c>
      <c r="V85" s="97">
        <f>U85+'Model parameters'!$H85*('Modelled Duration'!BF85-'Modelled Duration'!$BA85)*V$4</f>
        <v>75.337242550128906</v>
      </c>
      <c r="AL85" s="201">
        <f t="shared" si="47"/>
        <v>69.550847457627242</v>
      </c>
      <c r="AM85" s="201">
        <f t="shared" si="48"/>
        <v>40.297362110311802</v>
      </c>
      <c r="AN85" s="201">
        <f t="shared" si="49"/>
        <v>135.59677419354824</v>
      </c>
      <c r="AO85" s="201">
        <f t="shared" si="50"/>
        <v>48.000000000000064</v>
      </c>
      <c r="AP85" s="201">
        <f t="shared" si="51"/>
        <v>71.995102040816334</v>
      </c>
      <c r="AQ85" s="201">
        <f t="shared" si="52"/>
        <v>155.99999999999937</v>
      </c>
      <c r="AR85" s="201">
        <f t="shared" si="53"/>
        <v>0</v>
      </c>
      <c r="AS85" s="201">
        <f t="shared" si="54"/>
        <v>0</v>
      </c>
      <c r="AT85" s="201">
        <f t="shared" si="55"/>
        <v>150.78458333333336</v>
      </c>
      <c r="AU85" s="201">
        <f t="shared" si="56"/>
        <v>71.424807321772917</v>
      </c>
      <c r="AV85" s="41">
        <f t="shared" si="58"/>
        <v>76.108188123404389</v>
      </c>
      <c r="AW85" s="41">
        <f t="shared" si="58"/>
        <v>76.425140937525015</v>
      </c>
      <c r="AX85" s="41">
        <f t="shared" si="58"/>
        <v>76.742093751645641</v>
      </c>
      <c r="AY85" s="41">
        <f t="shared" si="58"/>
        <v>77.05904656576628</v>
      </c>
      <c r="AZ85" s="41">
        <f t="shared" si="58"/>
        <v>77.375999379886906</v>
      </c>
      <c r="BA85" s="41">
        <f t="shared" si="58"/>
        <v>77.692952194007532</v>
      </c>
      <c r="BB85" s="41">
        <f t="shared" si="58"/>
        <v>78.009905008128158</v>
      </c>
      <c r="BC85" s="41">
        <f t="shared" si="58"/>
        <v>78.326857822248783</v>
      </c>
      <c r="BD85" s="41">
        <f t="shared" si="58"/>
        <v>78.643810636369409</v>
      </c>
      <c r="BE85" s="41">
        <f t="shared" si="58"/>
        <v>78.960763450490049</v>
      </c>
      <c r="BF85" s="41">
        <f t="shared" si="58"/>
        <v>79.277716264610675</v>
      </c>
    </row>
    <row r="86" spans="1:58">
      <c r="A86" s="53" t="s">
        <v>54</v>
      </c>
      <c r="B86" s="57">
        <f>'Historical Fault Information'!N86</f>
        <v>0</v>
      </c>
      <c r="C86" s="57">
        <f>'Historical Fault Information'!O86</f>
        <v>216.99999999999991</v>
      </c>
      <c r="D86" s="57">
        <f>'Historical Fault Information'!P86</f>
        <v>0</v>
      </c>
      <c r="E86" s="57">
        <f>'Historical Fault Information'!Q86</f>
        <v>66.842807369224886</v>
      </c>
      <c r="F86" s="57">
        <f>'Historical Fault Information'!R86</f>
        <v>52.814437929521397</v>
      </c>
      <c r="G86" s="57">
        <f>'Historical Fault Information'!S86</f>
        <v>88.51201522862354</v>
      </c>
      <c r="H86" s="57">
        <f>'Historical Fault Information'!T86</f>
        <v>138.35820895522394</v>
      </c>
      <c r="I86" s="57">
        <f>'Historical Fault Information'!U86</f>
        <v>2124.7578431372576</v>
      </c>
      <c r="J86" s="57">
        <f>'Historical Fault Information'!V86</f>
        <v>82.250032873109902</v>
      </c>
      <c r="K86" s="57">
        <f>'Historical Fault Information'!W86</f>
        <v>83.569597601083274</v>
      </c>
      <c r="L86" s="201">
        <f>'Model parameters'!$G86</f>
        <v>317.12277145489384</v>
      </c>
      <c r="M86" s="99">
        <f>'Model parameters'!$G86+'Model parameters'!$H86*('Modelled Duration'!AW86-'Modelled Duration'!$AV86)</f>
        <v>330.071752795821</v>
      </c>
      <c r="N86" s="99">
        <f>'Model parameters'!$G86+'Model parameters'!$H86*('Modelled Duration'!AX86-'Modelled Duration'!$AV86)</f>
        <v>343.02073413674816</v>
      </c>
      <c r="O86" s="99">
        <f>'Model parameters'!$G86+'Model parameters'!$H86*('Modelled Duration'!AY86-'Modelled Duration'!$AV86)</f>
        <v>355.96971547767532</v>
      </c>
      <c r="P86" s="99">
        <f>'Model parameters'!$G86+'Model parameters'!$H86*('Modelled Duration'!AZ86-'Modelled Duration'!$AV86)</f>
        <v>368.91869681860248</v>
      </c>
      <c r="Q86" s="99">
        <f>'Model parameters'!$G86+'Model parameters'!$H86*('Modelled Duration'!BA86-'Modelled Duration'!$AV86)</f>
        <v>381.86767815952965</v>
      </c>
      <c r="R86" s="201">
        <f>Q86+'Model parameters'!$H86*('Modelled Duration'!BB86-'Modelled Duration'!$BA86)*R$4</f>
        <v>388.34216882999323</v>
      </c>
      <c r="S86" s="97">
        <f>R86+'Model parameters'!$H86*('Modelled Duration'!BC86-'Modelled Duration'!$BA86)*S$4</f>
        <v>398.70135390273498</v>
      </c>
      <c r="T86" s="97">
        <f>S86+'Model parameters'!$H86*('Modelled Duration'!BD86-'Modelled Duration'!$BA86)*T$4</f>
        <v>406.47074270729127</v>
      </c>
      <c r="U86" s="97">
        <f>T86+'Model parameters'!$H86*('Modelled Duration'!BE86-'Modelled Duration'!$BA86)*U$4</f>
        <v>406.47074270729127</v>
      </c>
      <c r="V86" s="97">
        <f>U86+'Model parameters'!$H86*('Modelled Duration'!BF86-'Modelled Duration'!$BA86)*V$4</f>
        <v>406.47074270729127</v>
      </c>
      <c r="AL86" s="201">
        <f t="shared" si="47"/>
        <v>0</v>
      </c>
      <c r="AM86" s="201">
        <f t="shared" si="48"/>
        <v>216.99999999999991</v>
      </c>
      <c r="AN86" s="201">
        <f t="shared" si="49"/>
        <v>0</v>
      </c>
      <c r="AO86" s="201">
        <f t="shared" si="50"/>
        <v>66.842807369224886</v>
      </c>
      <c r="AP86" s="201">
        <f t="shared" si="51"/>
        <v>52.814437929521397</v>
      </c>
      <c r="AQ86" s="201">
        <f t="shared" si="52"/>
        <v>88.51201522862354</v>
      </c>
      <c r="AR86" s="201">
        <f t="shared" si="53"/>
        <v>138.35820895522394</v>
      </c>
      <c r="AS86" s="201">
        <f t="shared" si="54"/>
        <v>2124.7578431372576</v>
      </c>
      <c r="AT86" s="201">
        <f t="shared" si="55"/>
        <v>82.250032873109902</v>
      </c>
      <c r="AU86" s="201">
        <f t="shared" si="56"/>
        <v>83.569597601083274</v>
      </c>
      <c r="AV86" s="41">
        <f t="shared" si="58"/>
        <v>641.50748118490151</v>
      </c>
      <c r="AW86" s="41">
        <f t="shared" si="58"/>
        <v>706.2523878895372</v>
      </c>
      <c r="AX86" s="41">
        <f t="shared" si="58"/>
        <v>770.99729459417313</v>
      </c>
      <c r="AY86" s="41">
        <f t="shared" si="58"/>
        <v>835.74220129880882</v>
      </c>
      <c r="AZ86" s="41">
        <f t="shared" si="58"/>
        <v>900.48710800344475</v>
      </c>
      <c r="BA86" s="41">
        <f t="shared" si="58"/>
        <v>965.23201470808044</v>
      </c>
      <c r="BB86" s="41">
        <f t="shared" si="58"/>
        <v>1029.9769214127164</v>
      </c>
      <c r="BC86" s="41">
        <f t="shared" si="58"/>
        <v>1094.7218281173521</v>
      </c>
      <c r="BD86" s="41">
        <f t="shared" si="58"/>
        <v>1159.4667348219878</v>
      </c>
      <c r="BE86" s="41">
        <f t="shared" si="58"/>
        <v>1224.2116415266237</v>
      </c>
      <c r="BF86" s="41">
        <f t="shared" si="58"/>
        <v>1288.9565482312596</v>
      </c>
    </row>
    <row r="87" spans="1:58">
      <c r="A87" s="53" t="s">
        <v>49</v>
      </c>
      <c r="B87" s="57">
        <f>'Historical Fault Information'!N87</f>
        <v>0</v>
      </c>
      <c r="C87" s="57">
        <f>'Historical Fault Information'!O87</f>
        <v>43.000000000000092</v>
      </c>
      <c r="D87" s="57">
        <f>'Historical Fault Information'!P87</f>
        <v>61.028481012658276</v>
      </c>
      <c r="E87" s="57">
        <f>'Historical Fault Information'!Q87</f>
        <v>220.99038461538456</v>
      </c>
      <c r="F87" s="57">
        <f>'Historical Fault Information'!R87</f>
        <v>165.72914586505419</v>
      </c>
      <c r="G87" s="57">
        <f>'Historical Fault Information'!S87</f>
        <v>87.956521739130494</v>
      </c>
      <c r="H87" s="57">
        <f>'Historical Fault Information'!T87</f>
        <v>75.235412860595986</v>
      </c>
      <c r="I87" s="57">
        <f>'Historical Fault Information'!U87</f>
        <v>345.66481481481617</v>
      </c>
      <c r="J87" s="57">
        <f>'Historical Fault Information'!V87</f>
        <v>860.33120567375522</v>
      </c>
      <c r="K87" s="57">
        <f>'Historical Fault Information'!W87</f>
        <v>329.8561728395062</v>
      </c>
      <c r="L87" s="201">
        <f>'Model parameters'!$G87</f>
        <v>243.31023771343345</v>
      </c>
      <c r="M87" s="99">
        <f>'Model parameters'!$G87+'Model parameters'!$H87*('Modelled Duration'!AW87-'Modelled Duration'!$AV87)</f>
        <v>254.94438089512113</v>
      </c>
      <c r="N87" s="99">
        <f>'Model parameters'!$G87+'Model parameters'!$H87*('Modelled Duration'!AX87-'Modelled Duration'!$AV87)</f>
        <v>266.57852407680883</v>
      </c>
      <c r="O87" s="99">
        <f>'Model parameters'!$G87+'Model parameters'!$H87*('Modelled Duration'!AY87-'Modelled Duration'!$AV87)</f>
        <v>278.21266725849654</v>
      </c>
      <c r="P87" s="99">
        <f>'Model parameters'!$G87+'Model parameters'!$H87*('Modelled Duration'!AZ87-'Modelled Duration'!$AV87)</f>
        <v>289.84681044018419</v>
      </c>
      <c r="Q87" s="99">
        <f>'Model parameters'!$G87+'Model parameters'!$H87*('Modelled Duration'!BA87-'Modelled Duration'!$AV87)</f>
        <v>301.48095362187189</v>
      </c>
      <c r="R87" s="201">
        <f>Q87+'Model parameters'!$H87*('Modelled Duration'!BB87-'Modelled Duration'!$BA87)*R$4</f>
        <v>307.29802521271574</v>
      </c>
      <c r="S87" s="97">
        <f>R87+'Model parameters'!$H87*('Modelled Duration'!BC87-'Modelled Duration'!$BA87)*S$4</f>
        <v>316.6053397580659</v>
      </c>
      <c r="T87" s="97">
        <f>S87+'Model parameters'!$H87*('Modelled Duration'!BD87-'Modelled Duration'!$BA87)*T$4</f>
        <v>323.5858256670785</v>
      </c>
      <c r="U87" s="97">
        <f>T87+'Model parameters'!$H87*('Modelled Duration'!BE87-'Modelled Duration'!$BA87)*U$4</f>
        <v>323.5858256670785</v>
      </c>
      <c r="V87" s="97">
        <f>U87+'Model parameters'!$H87*('Modelled Duration'!BF87-'Modelled Duration'!$BA87)*V$4</f>
        <v>323.5858256670785</v>
      </c>
      <c r="AL87" s="201">
        <f t="shared" si="47"/>
        <v>0</v>
      </c>
      <c r="AM87" s="201">
        <f t="shared" si="48"/>
        <v>43.000000000000092</v>
      </c>
      <c r="AN87" s="201">
        <f t="shared" si="49"/>
        <v>61.028481012658276</v>
      </c>
      <c r="AO87" s="201">
        <f t="shared" si="50"/>
        <v>220.99038461538456</v>
      </c>
      <c r="AP87" s="201">
        <f t="shared" si="51"/>
        <v>165.72914586505419</v>
      </c>
      <c r="AQ87" s="201">
        <f t="shared" si="52"/>
        <v>87.956521739130494</v>
      </c>
      <c r="AR87" s="201">
        <f t="shared" si="53"/>
        <v>75.235412860595986</v>
      </c>
      <c r="AS87" s="201">
        <f t="shared" si="54"/>
        <v>345.66481481481617</v>
      </c>
      <c r="AT87" s="201">
        <f t="shared" si="55"/>
        <v>860.33120567375522</v>
      </c>
      <c r="AU87" s="201">
        <f t="shared" si="56"/>
        <v>329.8561728395062</v>
      </c>
      <c r="AV87" s="41">
        <f t="shared" si="58"/>
        <v>538.91815143850147</v>
      </c>
      <c r="AW87" s="41">
        <f t="shared" si="58"/>
        <v>597.08886734693988</v>
      </c>
      <c r="AX87" s="41">
        <f t="shared" si="58"/>
        <v>655.25958325537829</v>
      </c>
      <c r="AY87" s="41">
        <f t="shared" si="58"/>
        <v>713.43029916381681</v>
      </c>
      <c r="AZ87" s="41">
        <f t="shared" si="58"/>
        <v>771.60101507225522</v>
      </c>
      <c r="BA87" s="41">
        <f t="shared" si="58"/>
        <v>829.77173098069363</v>
      </c>
      <c r="BB87" s="41">
        <f t="shared" si="58"/>
        <v>887.94244688913204</v>
      </c>
      <c r="BC87" s="41">
        <f t="shared" si="58"/>
        <v>946.11316279757057</v>
      </c>
      <c r="BD87" s="41">
        <f t="shared" si="58"/>
        <v>1004.2838787060089</v>
      </c>
      <c r="BE87" s="41">
        <f t="shared" si="58"/>
        <v>1062.4545946144474</v>
      </c>
      <c r="BF87" s="41">
        <f t="shared" si="58"/>
        <v>1120.6253105228857</v>
      </c>
    </row>
    <row r="88" spans="1:58">
      <c r="A88" s="53" t="s">
        <v>59</v>
      </c>
      <c r="B88" s="57">
        <f>'Historical Fault Information'!N88</f>
        <v>92.818181818181444</v>
      </c>
      <c r="C88" s="57">
        <f>'Historical Fault Information'!O88</f>
        <v>1288.999999999997</v>
      </c>
      <c r="D88" s="57">
        <f>'Historical Fault Information'!P88</f>
        <v>109.99999999999987</v>
      </c>
      <c r="E88" s="57">
        <f>'Historical Fault Information'!Q88</f>
        <v>101.05013363974719</v>
      </c>
      <c r="F88" s="57">
        <f>'Historical Fault Information'!R88</f>
        <v>350.89277181847228</v>
      </c>
      <c r="G88" s="57">
        <f>'Historical Fault Information'!S88</f>
        <v>51.143268428202127</v>
      </c>
      <c r="H88" s="57">
        <f>'Historical Fault Information'!T88</f>
        <v>235.00000000000043</v>
      </c>
      <c r="I88" s="57">
        <f>'Historical Fault Information'!U88</f>
        <v>54.080422125181954</v>
      </c>
      <c r="J88" s="57">
        <f>'Historical Fault Information'!V88</f>
        <v>240.47433333333379</v>
      </c>
      <c r="K88" s="57">
        <f>'Historical Fault Information'!W88</f>
        <v>209.17428571428488</v>
      </c>
      <c r="L88" s="201">
        <f>'Model parameters'!$G88</f>
        <v>293.4239127843577</v>
      </c>
      <c r="M88" s="99">
        <f>'Model parameters'!$G88+'Model parameters'!$H88*('Modelled Duration'!AW88-'Modelled Duration'!$AV88)</f>
        <v>285.5815218446179</v>
      </c>
      <c r="N88" s="99">
        <f>'Model parameters'!$G88+'Model parameters'!$H88*('Modelled Duration'!AX88-'Modelled Duration'!$AV88)</f>
        <v>277.73913090487815</v>
      </c>
      <c r="O88" s="99">
        <f>'Model parameters'!$G88+'Model parameters'!$H88*('Modelled Duration'!AY88-'Modelled Duration'!$AV88)</f>
        <v>269.89673996513835</v>
      </c>
      <c r="P88" s="99">
        <f>'Model parameters'!$G88+'Model parameters'!$H88*('Modelled Duration'!AZ88-'Modelled Duration'!$AV88)</f>
        <v>262.05434902539861</v>
      </c>
      <c r="Q88" s="99">
        <f>'Model parameters'!$G88+'Model parameters'!$H88*('Modelled Duration'!BA88-'Modelled Duration'!$AV88)</f>
        <v>254.21195808565881</v>
      </c>
      <c r="R88" s="201">
        <f>Q88+'Model parameters'!$H88*('Modelled Duration'!BB88-'Modelled Duration'!$BA88)*R$4</f>
        <v>250.29076261578891</v>
      </c>
      <c r="S88" s="97">
        <f>R88+'Model parameters'!$H88*('Modelled Duration'!BC88-'Modelled Duration'!$BA88)*S$4</f>
        <v>244.01684986399709</v>
      </c>
      <c r="T88" s="97">
        <f>S88+'Model parameters'!$H88*('Modelled Duration'!BD88-'Modelled Duration'!$BA88)*T$4</f>
        <v>239.31141530015321</v>
      </c>
      <c r="U88" s="97">
        <f>T88+'Model parameters'!$H88*('Modelled Duration'!BE88-'Modelled Duration'!$BA88)*U$4</f>
        <v>239.31141530015321</v>
      </c>
      <c r="V88" s="97">
        <f>U88+'Model parameters'!$H88*('Modelled Duration'!BF88-'Modelled Duration'!$BA88)*V$4</f>
        <v>239.31141530015321</v>
      </c>
      <c r="AL88" s="201">
        <f t="shared" si="47"/>
        <v>92.818181818181444</v>
      </c>
      <c r="AM88" s="201">
        <f t="shared" si="48"/>
        <v>1288.999999999997</v>
      </c>
      <c r="AN88" s="201">
        <f t="shared" si="49"/>
        <v>109.99999999999987</v>
      </c>
      <c r="AO88" s="201">
        <f t="shared" si="50"/>
        <v>101.05013363974719</v>
      </c>
      <c r="AP88" s="201">
        <f t="shared" si="51"/>
        <v>350.89277181847228</v>
      </c>
      <c r="AQ88" s="201">
        <f t="shared" si="52"/>
        <v>51.143268428202127</v>
      </c>
      <c r="AR88" s="201">
        <f t="shared" si="53"/>
        <v>235.00000000000043</v>
      </c>
      <c r="AS88" s="201">
        <f t="shared" si="54"/>
        <v>54.080422125181954</v>
      </c>
      <c r="AT88" s="201">
        <f t="shared" si="55"/>
        <v>240.47433333333379</v>
      </c>
      <c r="AU88" s="201">
        <f t="shared" si="56"/>
        <v>209.17428571428488</v>
      </c>
      <c r="AV88" s="41">
        <f t="shared" si="58"/>
        <v>57.697588844896131</v>
      </c>
      <c r="AW88" s="41">
        <f t="shared" si="58"/>
        <v>18.485634146197242</v>
      </c>
      <c r="AX88" s="41">
        <f t="shared" si="58"/>
        <v>-20.726320552501647</v>
      </c>
      <c r="AY88" s="41">
        <f t="shared" si="58"/>
        <v>-59.938275251200594</v>
      </c>
      <c r="AZ88" s="41">
        <f t="shared" si="58"/>
        <v>-99.150229949899426</v>
      </c>
      <c r="BA88" s="41">
        <f t="shared" si="58"/>
        <v>-138.36218464859837</v>
      </c>
      <c r="BB88" s="41">
        <f t="shared" si="58"/>
        <v>-177.57413934729732</v>
      </c>
      <c r="BC88" s="41">
        <f t="shared" si="58"/>
        <v>-216.78609404599615</v>
      </c>
      <c r="BD88" s="41">
        <f t="shared" si="58"/>
        <v>-255.9980487446951</v>
      </c>
      <c r="BE88" s="41">
        <f t="shared" si="58"/>
        <v>-295.21000344339393</v>
      </c>
      <c r="BF88" s="41">
        <f t="shared" si="58"/>
        <v>-334.42195814209288</v>
      </c>
    </row>
    <row r="89" spans="1:58">
      <c r="A89" s="53" t="s">
        <v>57</v>
      </c>
      <c r="B89" s="57">
        <f>'Historical Fault Information'!N89</f>
        <v>51.066666666666784</v>
      </c>
      <c r="C89" s="57">
        <f>'Historical Fault Information'!O89</f>
        <v>71.071327683615763</v>
      </c>
      <c r="D89" s="57">
        <f>'Historical Fault Information'!P89</f>
        <v>266.34999999999968</v>
      </c>
      <c r="E89" s="57">
        <f>'Historical Fault Information'!Q89</f>
        <v>117.61581126401347</v>
      </c>
      <c r="F89" s="57">
        <f>'Historical Fault Information'!R89</f>
        <v>89.215963280109406</v>
      </c>
      <c r="G89" s="57">
        <f>'Historical Fault Information'!S89</f>
        <v>129.71302614127438</v>
      </c>
      <c r="H89" s="57">
        <f>'Historical Fault Information'!T89</f>
        <v>89.049521615875378</v>
      </c>
      <c r="I89" s="57">
        <f>'Historical Fault Information'!U89</f>
        <v>164.3191187739468</v>
      </c>
      <c r="J89" s="57">
        <f>'Historical Fault Information'!V89</f>
        <v>73.359831154684258</v>
      </c>
      <c r="K89" s="57">
        <f>'Historical Fault Information'!W89</f>
        <v>70.077847113884687</v>
      </c>
      <c r="L89" s="201">
        <f>'Model parameters'!$G89</f>
        <v>118.97471633637821</v>
      </c>
      <c r="M89" s="99">
        <f>'Model parameters'!$G89+'Model parameters'!$H89*('Modelled Duration'!AW89-'Modelled Duration'!$AV89)</f>
        <v>118.52836959226782</v>
      </c>
      <c r="N89" s="99">
        <f>'Model parameters'!$G89+'Model parameters'!$H89*('Modelled Duration'!AX89-'Modelled Duration'!$AV89)</f>
        <v>118.08202284815742</v>
      </c>
      <c r="O89" s="99">
        <f>'Model parameters'!$G89+'Model parameters'!$H89*('Modelled Duration'!AY89-'Modelled Duration'!$AV89)</f>
        <v>117.63567610404704</v>
      </c>
      <c r="P89" s="99">
        <f>'Model parameters'!$G89+'Model parameters'!$H89*('Modelled Duration'!AZ89-'Modelled Duration'!$AV89)</f>
        <v>117.18932935993664</v>
      </c>
      <c r="Q89" s="99">
        <f>'Model parameters'!$G89+'Model parameters'!$H89*('Modelled Duration'!BA89-'Modelled Duration'!$AV89)</f>
        <v>116.74298261582625</v>
      </c>
      <c r="R89" s="201">
        <f>Q89+'Model parameters'!$H89*('Modelled Duration'!BB89-'Modelled Duration'!$BA89)*R$4</f>
        <v>116.51980924377105</v>
      </c>
      <c r="S89" s="97">
        <f>R89+'Model parameters'!$H89*('Modelled Duration'!BC89-'Modelled Duration'!$BA89)*S$4</f>
        <v>116.16273184848274</v>
      </c>
      <c r="T89" s="97">
        <f>S89+'Model parameters'!$H89*('Modelled Duration'!BD89-'Modelled Duration'!$BA89)*T$4</f>
        <v>115.89492380201651</v>
      </c>
      <c r="U89" s="97">
        <f>T89+'Model parameters'!$H89*('Modelled Duration'!BE89-'Modelled Duration'!$BA89)*U$4</f>
        <v>115.89492380201651</v>
      </c>
      <c r="V89" s="97">
        <f>U89+'Model parameters'!$H89*('Modelled Duration'!BF89-'Modelled Duration'!$BA89)*V$4</f>
        <v>115.89492380201651</v>
      </c>
      <c r="AL89" s="201">
        <f t="shared" si="47"/>
        <v>51.066666666666784</v>
      </c>
      <c r="AM89" s="201">
        <f t="shared" si="48"/>
        <v>71.071327683615763</v>
      </c>
      <c r="AN89" s="201">
        <f t="shared" si="49"/>
        <v>266.34999999999968</v>
      </c>
      <c r="AO89" s="201">
        <f t="shared" si="50"/>
        <v>117.61581126401347</v>
      </c>
      <c r="AP89" s="201">
        <f t="shared" si="51"/>
        <v>89.215963280109406</v>
      </c>
      <c r="AQ89" s="201">
        <f t="shared" si="52"/>
        <v>129.71302614127438</v>
      </c>
      <c r="AR89" s="201">
        <f t="shared" si="53"/>
        <v>89.049521615875378</v>
      </c>
      <c r="AS89" s="201">
        <f t="shared" si="54"/>
        <v>164.3191187739468</v>
      </c>
      <c r="AT89" s="201">
        <f t="shared" si="55"/>
        <v>73.359831154684258</v>
      </c>
      <c r="AU89" s="201">
        <f t="shared" si="56"/>
        <v>70.077847113884687</v>
      </c>
      <c r="AV89" s="41">
        <f t="shared" si="58"/>
        <v>99.909375906371295</v>
      </c>
      <c r="AW89" s="41">
        <f t="shared" si="58"/>
        <v>97.677642185819337</v>
      </c>
      <c r="AX89" s="41">
        <f t="shared" si="58"/>
        <v>95.445908465267379</v>
      </c>
      <c r="AY89" s="41">
        <f t="shared" si="58"/>
        <v>93.214174744715422</v>
      </c>
      <c r="AZ89" s="41">
        <f t="shared" si="58"/>
        <v>90.982441024163464</v>
      </c>
      <c r="BA89" s="41">
        <f t="shared" si="58"/>
        <v>88.750707303611506</v>
      </c>
      <c r="BB89" s="41">
        <f t="shared" si="58"/>
        <v>86.518973583059548</v>
      </c>
      <c r="BC89" s="41">
        <f t="shared" si="58"/>
        <v>84.28723986250759</v>
      </c>
      <c r="BD89" s="41">
        <f t="shared" si="58"/>
        <v>82.055506141955632</v>
      </c>
      <c r="BE89" s="41">
        <f t="shared" si="58"/>
        <v>79.823772421403675</v>
      </c>
      <c r="BF89" s="41">
        <f t="shared" si="58"/>
        <v>77.592038700851717</v>
      </c>
    </row>
    <row r="90" spans="1:58">
      <c r="A90" s="53" t="s">
        <v>55</v>
      </c>
      <c r="B90" s="57">
        <f>'Historical Fault Information'!N90</f>
        <v>0</v>
      </c>
      <c r="C90" s="57">
        <f>'Historical Fault Information'!O90</f>
        <v>0</v>
      </c>
      <c r="D90" s="57">
        <f>'Historical Fault Information'!P90</f>
        <v>35.222222222222186</v>
      </c>
      <c r="E90" s="57">
        <f>'Historical Fault Information'!Q90</f>
        <v>81.999999999999929</v>
      </c>
      <c r="F90" s="57">
        <f>'Historical Fault Information'!R90</f>
        <v>45.498038062085683</v>
      </c>
      <c r="G90" s="57">
        <f>'Historical Fault Information'!S90</f>
        <v>131.78257753332238</v>
      </c>
      <c r="H90" s="57">
        <f>'Historical Fault Information'!T90</f>
        <v>85.176789168278574</v>
      </c>
      <c r="I90" s="57">
        <f>'Historical Fault Information'!U90</f>
        <v>308.06918238993785</v>
      </c>
      <c r="J90" s="57">
        <f>'Historical Fault Information'!V90</f>
        <v>160.90595238095244</v>
      </c>
      <c r="K90" s="57">
        <f>'Historical Fault Information'!W90</f>
        <v>185.84532258064533</v>
      </c>
      <c r="L90" s="201">
        <f>'Model parameters'!$G90</f>
        <v>114.9444538152716</v>
      </c>
      <c r="M90" s="99">
        <f>'Model parameters'!$G90+'Model parameters'!$H90*('Modelled Duration'!AW90-'Modelled Duration'!$AV90)</f>
        <v>120.10687718218934</v>
      </c>
      <c r="N90" s="99">
        <f>'Model parameters'!$G90+'Model parameters'!$H90*('Modelled Duration'!AX90-'Modelled Duration'!$AV90)</f>
        <v>125.26930054910707</v>
      </c>
      <c r="O90" s="99">
        <f>'Model parameters'!$G90+'Model parameters'!$H90*('Modelled Duration'!AY90-'Modelled Duration'!$AV90)</f>
        <v>130.43172391602479</v>
      </c>
      <c r="P90" s="99">
        <f>'Model parameters'!$G90+'Model parameters'!$H90*('Modelled Duration'!AZ90-'Modelled Duration'!$AV90)</f>
        <v>135.59414728294252</v>
      </c>
      <c r="Q90" s="99">
        <f>'Model parameters'!$G90+'Model parameters'!$H90*('Modelled Duration'!BA90-'Modelled Duration'!$AV90)</f>
        <v>140.75657064986027</v>
      </c>
      <c r="R90" s="201">
        <f>Q90+'Model parameters'!$H90*('Modelled Duration'!BB90-'Modelled Duration'!$BA90)*R$4</f>
        <v>143.33778233331913</v>
      </c>
      <c r="S90" s="97">
        <f>R90+'Model parameters'!$H90*('Modelled Duration'!BC90-'Modelled Duration'!$BA90)*S$4</f>
        <v>147.46772102685333</v>
      </c>
      <c r="T90" s="97">
        <f>S90+'Model parameters'!$H90*('Modelled Duration'!BD90-'Modelled Duration'!$BA90)*T$4</f>
        <v>150.56517504700398</v>
      </c>
      <c r="U90" s="97">
        <f>T90+'Model parameters'!$H90*('Modelled Duration'!BE90-'Modelled Duration'!$BA90)*U$4</f>
        <v>150.56517504700398</v>
      </c>
      <c r="V90" s="97">
        <f>U90+'Model parameters'!$H90*('Modelled Duration'!BF90-'Modelled Duration'!$BA90)*V$4</f>
        <v>150.56517504700398</v>
      </c>
      <c r="AL90" s="201">
        <f t="shared" si="47"/>
        <v>0</v>
      </c>
      <c r="AM90" s="201">
        <f t="shared" si="48"/>
        <v>0</v>
      </c>
      <c r="AN90" s="201">
        <f t="shared" si="49"/>
        <v>35.222222222222186</v>
      </c>
      <c r="AO90" s="201">
        <f t="shared" si="50"/>
        <v>81.999999999999929</v>
      </c>
      <c r="AP90" s="201">
        <f t="shared" si="51"/>
        <v>45.498038062085683</v>
      </c>
      <c r="AQ90" s="201">
        <f t="shared" si="52"/>
        <v>131.78257753332238</v>
      </c>
      <c r="AR90" s="201">
        <f t="shared" si="53"/>
        <v>85.176789168278574</v>
      </c>
      <c r="AS90" s="201">
        <f t="shared" si="54"/>
        <v>308.06918238993785</v>
      </c>
      <c r="AT90" s="201">
        <f t="shared" si="55"/>
        <v>160.90595238095244</v>
      </c>
      <c r="AU90" s="201">
        <f t="shared" si="56"/>
        <v>185.84532258064533</v>
      </c>
      <c r="AV90" s="41">
        <f t="shared" si="58"/>
        <v>245.41665102398201</v>
      </c>
      <c r="AW90" s="41">
        <f t="shared" si="58"/>
        <v>271.22876785857068</v>
      </c>
      <c r="AX90" s="41">
        <f t="shared" si="58"/>
        <v>297.04088469315934</v>
      </c>
      <c r="AY90" s="41">
        <f t="shared" si="58"/>
        <v>322.85300152774795</v>
      </c>
      <c r="AZ90" s="41">
        <f t="shared" si="58"/>
        <v>348.66511836233661</v>
      </c>
      <c r="BA90" s="41">
        <f t="shared" si="58"/>
        <v>374.47723519692528</v>
      </c>
      <c r="BB90" s="41">
        <f t="shared" si="58"/>
        <v>400.28935203151394</v>
      </c>
      <c r="BC90" s="41">
        <f t="shared" si="58"/>
        <v>426.10146886610261</v>
      </c>
      <c r="BD90" s="41">
        <f t="shared" si="58"/>
        <v>451.91358570069121</v>
      </c>
      <c r="BE90" s="41">
        <f t="shared" si="58"/>
        <v>477.72570253527994</v>
      </c>
      <c r="BF90" s="41">
        <f t="shared" si="58"/>
        <v>503.53781936986849</v>
      </c>
    </row>
    <row r="91" spans="1:58">
      <c r="A91" s="53" t="s">
        <v>47</v>
      </c>
      <c r="B91" s="57">
        <f>'Historical Fault Information'!N91</f>
        <v>97.737827715355792</v>
      </c>
      <c r="C91" s="57">
        <f>'Historical Fault Information'!O91</f>
        <v>160.91205211726398</v>
      </c>
      <c r="D91" s="57">
        <f>'Historical Fault Information'!P91</f>
        <v>331.83969465648886</v>
      </c>
      <c r="E91" s="57">
        <f>'Historical Fault Information'!Q91</f>
        <v>78.598828379257952</v>
      </c>
      <c r="F91" s="57">
        <f>'Historical Fault Information'!R91</f>
        <v>138.79397922603167</v>
      </c>
      <c r="G91" s="57">
        <f>'Historical Fault Information'!S91</f>
        <v>401.83758700696131</v>
      </c>
      <c r="H91" s="57">
        <f>'Historical Fault Information'!T91</f>
        <v>73.055112815375992</v>
      </c>
      <c r="I91" s="57">
        <f>'Historical Fault Information'!U91</f>
        <v>1231.5045937737323</v>
      </c>
      <c r="J91" s="57">
        <f>'Historical Fault Information'!V91</f>
        <v>113.54422253922925</v>
      </c>
      <c r="K91" s="57">
        <f>'Historical Fault Information'!W91</f>
        <v>249.75890151515196</v>
      </c>
      <c r="L91" s="201">
        <f>'Model parameters'!$G91</f>
        <v>308.87166355883261</v>
      </c>
      <c r="M91" s="99">
        <f>'Model parameters'!$G91+'Model parameters'!$H91*('Modelled Duration'!AW91-'Modelled Duration'!$AV91)</f>
        <v>315.87936272710829</v>
      </c>
      <c r="N91" s="99">
        <f>'Model parameters'!$G91+'Model parameters'!$H91*('Modelled Duration'!AX91-'Modelled Duration'!$AV91)</f>
        <v>322.88706189538397</v>
      </c>
      <c r="O91" s="99">
        <f>'Model parameters'!$G91+'Model parameters'!$H91*('Modelled Duration'!AY91-'Modelled Duration'!$AV91)</f>
        <v>329.89476106365959</v>
      </c>
      <c r="P91" s="99">
        <f>'Model parameters'!$G91+'Model parameters'!$H91*('Modelled Duration'!AZ91-'Modelled Duration'!$AV91)</f>
        <v>336.90246023193527</v>
      </c>
      <c r="Q91" s="99">
        <f>'Model parameters'!$G91+'Model parameters'!$H91*('Modelled Duration'!BA91-'Modelled Duration'!$AV91)</f>
        <v>343.91015940021094</v>
      </c>
      <c r="R91" s="201">
        <f>Q91+'Model parameters'!$H91*('Modelled Duration'!BB91-'Modelled Duration'!$BA91)*R$4</f>
        <v>347.41400898434875</v>
      </c>
      <c r="S91" s="97">
        <f>R91+'Model parameters'!$H91*('Modelled Duration'!BC91-'Modelled Duration'!$BA91)*S$4</f>
        <v>353.0201683189693</v>
      </c>
      <c r="T91" s="97">
        <f>S91+'Model parameters'!$H91*('Modelled Duration'!BD91-'Modelled Duration'!$BA91)*T$4</f>
        <v>357.2247878199347</v>
      </c>
      <c r="U91" s="97">
        <f>T91+'Model parameters'!$H91*('Modelled Duration'!BE91-'Modelled Duration'!$BA91)*U$4</f>
        <v>357.2247878199347</v>
      </c>
      <c r="V91" s="97">
        <f>U91+'Model parameters'!$H91*('Modelled Duration'!BF91-'Modelled Duration'!$BA91)*V$4</f>
        <v>357.2247878199347</v>
      </c>
      <c r="AL91" s="201">
        <f t="shared" si="47"/>
        <v>97.737827715355792</v>
      </c>
      <c r="AM91" s="201">
        <f t="shared" si="48"/>
        <v>160.91205211726398</v>
      </c>
      <c r="AN91" s="201">
        <f t="shared" si="49"/>
        <v>331.83969465648886</v>
      </c>
      <c r="AO91" s="201">
        <f t="shared" si="50"/>
        <v>78.598828379257952</v>
      </c>
      <c r="AP91" s="201">
        <f t="shared" si="51"/>
        <v>138.79397922603167</v>
      </c>
      <c r="AQ91" s="201">
        <f t="shared" si="52"/>
        <v>401.83758700696131</v>
      </c>
      <c r="AR91" s="201">
        <f t="shared" si="53"/>
        <v>73.055112815375992</v>
      </c>
      <c r="AS91" s="201">
        <f t="shared" si="54"/>
        <v>1231.5045937737323</v>
      </c>
      <c r="AT91" s="201">
        <f t="shared" si="55"/>
        <v>113.54422253922925</v>
      </c>
      <c r="AU91" s="201">
        <f t="shared" si="56"/>
        <v>249.75890151515196</v>
      </c>
      <c r="AV91" s="41">
        <f t="shared" si="58"/>
        <v>480.47000710206578</v>
      </c>
      <c r="AW91" s="41">
        <f t="shared" si="58"/>
        <v>515.50850294344411</v>
      </c>
      <c r="AX91" s="41">
        <f t="shared" si="58"/>
        <v>550.54699878482245</v>
      </c>
      <c r="AY91" s="41">
        <f t="shared" si="58"/>
        <v>585.58549462620078</v>
      </c>
      <c r="AZ91" s="41">
        <f t="shared" si="58"/>
        <v>620.62399046757912</v>
      </c>
      <c r="BA91" s="41">
        <f t="shared" si="58"/>
        <v>655.66248630895745</v>
      </c>
      <c r="BB91" s="41">
        <f t="shared" si="58"/>
        <v>690.70098215033579</v>
      </c>
      <c r="BC91" s="41">
        <f t="shared" si="58"/>
        <v>725.73947799171412</v>
      </c>
      <c r="BD91" s="41">
        <f t="shared" si="58"/>
        <v>760.77797383309246</v>
      </c>
      <c r="BE91" s="41">
        <f t="shared" si="58"/>
        <v>795.8164696744708</v>
      </c>
      <c r="BF91" s="41">
        <f t="shared" si="58"/>
        <v>830.85496551584913</v>
      </c>
    </row>
    <row r="92" spans="1:58">
      <c r="A92" s="53" t="s">
        <v>52</v>
      </c>
      <c r="B92" s="57">
        <f>'Historical Fault Information'!N92</f>
        <v>153.83362521891425</v>
      </c>
      <c r="C92" s="57">
        <f>'Historical Fault Information'!O92</f>
        <v>775.33502538071184</v>
      </c>
      <c r="D92" s="57">
        <f>'Historical Fault Information'!P92</f>
        <v>33.153846153846104</v>
      </c>
      <c r="E92" s="57">
        <f>'Historical Fault Information'!Q92</f>
        <v>467.46027617212661</v>
      </c>
      <c r="F92" s="57">
        <f>'Historical Fault Information'!R92</f>
        <v>254.18963376925021</v>
      </c>
      <c r="G92" s="57">
        <f>'Historical Fault Information'!S92</f>
        <v>189.69153225806491</v>
      </c>
      <c r="H92" s="57">
        <f>'Historical Fault Information'!T92</f>
        <v>43.315384615384481</v>
      </c>
      <c r="I92" s="57">
        <f>'Historical Fault Information'!U92</f>
        <v>636.78650793650695</v>
      </c>
      <c r="J92" s="57">
        <f>'Historical Fault Information'!V92</f>
        <v>459.14463977938738</v>
      </c>
      <c r="K92" s="57">
        <f>'Historical Fault Information'!W92</f>
        <v>210.5351032448379</v>
      </c>
      <c r="L92" s="201">
        <f>'Model parameters'!$G92</f>
        <v>341.06799436779073</v>
      </c>
      <c r="M92" s="99">
        <f>'Model parameters'!$G92+'Model parameters'!$H92*('Modelled Duration'!AW92-'Modelled Duration'!$AV92)</f>
        <v>341.04158362325245</v>
      </c>
      <c r="N92" s="99">
        <f>'Model parameters'!$G92+'Model parameters'!$H92*('Modelled Duration'!AX92-'Modelled Duration'!$AV92)</f>
        <v>341.01517287871417</v>
      </c>
      <c r="O92" s="99">
        <f>'Model parameters'!$G92+'Model parameters'!$H92*('Modelled Duration'!AY92-'Modelled Duration'!$AV92)</f>
        <v>340.98876213417594</v>
      </c>
      <c r="P92" s="99">
        <f>'Model parameters'!$G92+'Model parameters'!$H92*('Modelled Duration'!AZ92-'Modelled Duration'!$AV92)</f>
        <v>340.96235138963766</v>
      </c>
      <c r="Q92" s="99">
        <f>'Model parameters'!$G92+'Model parameters'!$H92*('Modelled Duration'!BA92-'Modelled Duration'!$AV92)</f>
        <v>340.93594064509938</v>
      </c>
      <c r="R92" s="201">
        <f>Q92+'Model parameters'!$H92*('Modelled Duration'!BB92-'Modelled Duration'!$BA92)*R$4</f>
        <v>340.92273527283027</v>
      </c>
      <c r="S92" s="97">
        <f>R92+'Model parameters'!$H92*('Modelled Duration'!BC92-'Modelled Duration'!$BA92)*S$4</f>
        <v>340.90160667719965</v>
      </c>
      <c r="T92" s="97">
        <f>S92+'Model parameters'!$H92*('Modelled Duration'!BD92-'Modelled Duration'!$BA92)*T$4</f>
        <v>340.88576023047671</v>
      </c>
      <c r="U92" s="97">
        <f>T92+'Model parameters'!$H92*('Modelled Duration'!BE92-'Modelled Duration'!$BA92)*U$4</f>
        <v>340.88576023047671</v>
      </c>
      <c r="V92" s="97">
        <f>U92+'Model parameters'!$H92*('Modelled Duration'!BF92-'Modelled Duration'!$BA92)*V$4</f>
        <v>340.88576023047671</v>
      </c>
      <c r="AL92" s="201">
        <f t="shared" si="47"/>
        <v>153.83362521891425</v>
      </c>
      <c r="AM92" s="201">
        <f t="shared" si="48"/>
        <v>775.33502538071184</v>
      </c>
      <c r="AN92" s="201">
        <f t="shared" si="49"/>
        <v>33.153846153846104</v>
      </c>
      <c r="AO92" s="201">
        <f t="shared" si="50"/>
        <v>467.46027617212661</v>
      </c>
      <c r="AP92" s="201">
        <f t="shared" si="51"/>
        <v>254.18963376925021</v>
      </c>
      <c r="AQ92" s="201">
        <f t="shared" si="52"/>
        <v>189.69153225806491</v>
      </c>
      <c r="AR92" s="201">
        <f t="shared" si="53"/>
        <v>43.315384615384481</v>
      </c>
      <c r="AS92" s="201">
        <f t="shared" si="54"/>
        <v>636.78650793650695</v>
      </c>
      <c r="AT92" s="201">
        <f t="shared" si="55"/>
        <v>459.14463977938738</v>
      </c>
      <c r="AU92" s="201">
        <f t="shared" si="56"/>
        <v>210.5351032448379</v>
      </c>
      <c r="AV92" s="41">
        <f t="shared" si="58"/>
        <v>321.61826197810075</v>
      </c>
      <c r="AW92" s="41">
        <f t="shared" si="58"/>
        <v>321.48620825540939</v>
      </c>
      <c r="AX92" s="41">
        <f t="shared" si="58"/>
        <v>321.35415453271804</v>
      </c>
      <c r="AY92" s="41">
        <f t="shared" si="58"/>
        <v>321.22210081002675</v>
      </c>
      <c r="AZ92" s="41">
        <f t="shared" si="58"/>
        <v>321.09004708733539</v>
      </c>
      <c r="BA92" s="41">
        <f t="shared" si="58"/>
        <v>320.9579933646441</v>
      </c>
      <c r="BB92" s="41">
        <f t="shared" si="58"/>
        <v>320.82593964195274</v>
      </c>
      <c r="BC92" s="41">
        <f t="shared" si="58"/>
        <v>320.69388591926139</v>
      </c>
      <c r="BD92" s="41">
        <f t="shared" si="58"/>
        <v>320.56183219657009</v>
      </c>
      <c r="BE92" s="41">
        <f t="shared" si="58"/>
        <v>320.42977847387874</v>
      </c>
      <c r="BF92" s="41">
        <f t="shared" si="58"/>
        <v>320.29772475118739</v>
      </c>
    </row>
    <row r="93" spans="1:58">
      <c r="A93" s="53" t="s">
        <v>53</v>
      </c>
      <c r="B93" s="57">
        <f>'Historical Fault Information'!N93</f>
        <v>1.9999999999999922</v>
      </c>
      <c r="C93" s="57">
        <f>'Historical Fault Information'!O93</f>
        <v>110.0000000000003</v>
      </c>
      <c r="D93" s="57">
        <f>'Historical Fault Information'!P93</f>
        <v>52.000000000000014</v>
      </c>
      <c r="E93" s="57">
        <f>'Historical Fault Information'!Q93</f>
        <v>465.30612244897969</v>
      </c>
      <c r="F93" s="57">
        <f>'Historical Fault Information'!R93</f>
        <v>102.58314177768941</v>
      </c>
      <c r="G93" s="57">
        <f>'Historical Fault Information'!S93</f>
        <v>48.000000000000071</v>
      </c>
      <c r="H93" s="57">
        <f>'Historical Fault Information'!T93</f>
        <v>50.321100917431139</v>
      </c>
      <c r="I93" s="57">
        <f>'Historical Fault Information'!U93</f>
        <v>72.333333333333385</v>
      </c>
      <c r="J93" s="57">
        <f>'Historical Fault Information'!V93</f>
        <v>328.66270491803209</v>
      </c>
      <c r="K93" s="57">
        <f>'Historical Fault Information'!W93</f>
        <v>369.21666666666647</v>
      </c>
      <c r="L93" s="201">
        <f>'Model parameters'!$G93</f>
        <v>177.60256334023697</v>
      </c>
      <c r="M93" s="99">
        <f>'Model parameters'!$G93+'Model parameters'!$H93*('Modelled Duration'!AW93-'Modelled Duration'!$AV93)</f>
        <v>182.01191775808005</v>
      </c>
      <c r="N93" s="99">
        <f>'Model parameters'!$G93+'Model parameters'!$H93*('Modelled Duration'!AX93-'Modelled Duration'!$AV93)</f>
        <v>186.42127217592315</v>
      </c>
      <c r="O93" s="99">
        <f>'Model parameters'!$G93+'Model parameters'!$H93*('Modelled Duration'!AY93-'Modelled Duration'!$AV93)</f>
        <v>190.83062659376625</v>
      </c>
      <c r="P93" s="99">
        <f>'Model parameters'!$G93+'Model parameters'!$H93*('Modelled Duration'!AZ93-'Modelled Duration'!$AV93)</f>
        <v>195.23998101160933</v>
      </c>
      <c r="Q93" s="99">
        <f>'Model parameters'!$G93+'Model parameters'!$H93*('Modelled Duration'!BA93-'Modelled Duration'!$AV93)</f>
        <v>199.64933542945244</v>
      </c>
      <c r="R93" s="201">
        <f>Q93+'Model parameters'!$H93*('Modelled Duration'!BB93-'Modelled Duration'!$BA93)*R$4</f>
        <v>201.854012638374</v>
      </c>
      <c r="S93" s="97">
        <f>R93+'Model parameters'!$H93*('Modelled Duration'!BC93-'Modelled Duration'!$BA93)*S$4</f>
        <v>205.38149617264847</v>
      </c>
      <c r="T93" s="97">
        <f>S93+'Model parameters'!$H93*('Modelled Duration'!BD93-'Modelled Duration'!$BA93)*T$4</f>
        <v>208.02710882335433</v>
      </c>
      <c r="U93" s="97">
        <f>T93+'Model parameters'!$H93*('Modelled Duration'!BE93-'Modelled Duration'!$BA93)*U$4</f>
        <v>208.02710882335433</v>
      </c>
      <c r="V93" s="97">
        <f>U93+'Model parameters'!$H93*('Modelled Duration'!BF93-'Modelled Duration'!$BA93)*V$4</f>
        <v>208.02710882335433</v>
      </c>
      <c r="AL93" s="201">
        <f t="shared" si="47"/>
        <v>1.9999999999999922</v>
      </c>
      <c r="AM93" s="201">
        <f t="shared" si="48"/>
        <v>110.0000000000003</v>
      </c>
      <c r="AN93" s="201">
        <f t="shared" si="49"/>
        <v>52.000000000000014</v>
      </c>
      <c r="AO93" s="201">
        <f t="shared" si="50"/>
        <v>465.30612244897969</v>
      </c>
      <c r="AP93" s="201">
        <f t="shared" si="51"/>
        <v>102.58314177768941</v>
      </c>
      <c r="AQ93" s="201">
        <f t="shared" si="52"/>
        <v>48.000000000000071</v>
      </c>
      <c r="AR93" s="201">
        <f t="shared" si="53"/>
        <v>50.321100917431139</v>
      </c>
      <c r="AS93" s="201">
        <f t="shared" si="54"/>
        <v>72.333333333333385</v>
      </c>
      <c r="AT93" s="201">
        <f t="shared" si="55"/>
        <v>328.66270491803209</v>
      </c>
      <c r="AU93" s="201">
        <f t="shared" si="56"/>
        <v>369.21666666666647</v>
      </c>
      <c r="AV93" s="41">
        <f t="shared" si="58"/>
        <v>281.2995534968984</v>
      </c>
      <c r="AW93" s="41">
        <f t="shared" si="58"/>
        <v>303.34632558611384</v>
      </c>
      <c r="AX93" s="41">
        <f t="shared" si="58"/>
        <v>325.39309767532927</v>
      </c>
      <c r="AY93" s="41">
        <f t="shared" si="58"/>
        <v>347.43986976454482</v>
      </c>
      <c r="AZ93" s="41">
        <f t="shared" si="58"/>
        <v>369.48664185376026</v>
      </c>
      <c r="BA93" s="41">
        <f t="shared" si="58"/>
        <v>391.5334139429757</v>
      </c>
      <c r="BB93" s="41">
        <f t="shared" si="58"/>
        <v>413.58018603219125</v>
      </c>
      <c r="BC93" s="41">
        <f t="shared" si="58"/>
        <v>435.62695812140669</v>
      </c>
      <c r="BD93" s="41">
        <f t="shared" si="58"/>
        <v>457.67373021062213</v>
      </c>
      <c r="BE93" s="41">
        <f t="shared" si="58"/>
        <v>479.72050229983756</v>
      </c>
      <c r="BF93" s="41">
        <f t="shared" si="58"/>
        <v>501.76727438905311</v>
      </c>
    </row>
    <row r="94" spans="1:58">
      <c r="A94" s="53" t="s">
        <v>58</v>
      </c>
      <c r="B94" s="57">
        <f>'Historical Fault Information'!N94</f>
        <v>131.44548286604436</v>
      </c>
      <c r="C94" s="57">
        <f>'Historical Fault Information'!O94</f>
        <v>66.000000000000014</v>
      </c>
      <c r="D94" s="57">
        <f>'Historical Fault Information'!P94</f>
        <v>103.66706586826344</v>
      </c>
      <c r="E94" s="57">
        <f>'Historical Fault Information'!Q94</f>
        <v>96.256348321565923</v>
      </c>
      <c r="F94" s="57">
        <f>'Historical Fault Information'!R94</f>
        <v>222.51789332475653</v>
      </c>
      <c r="G94" s="57">
        <f>'Historical Fault Information'!S94</f>
        <v>198.87828382554929</v>
      </c>
      <c r="H94" s="57">
        <f>'Historical Fault Information'!T94</f>
        <v>113.27229780254865</v>
      </c>
      <c r="I94" s="57">
        <f>'Historical Fault Information'!U94</f>
        <v>397.03265432098686</v>
      </c>
      <c r="J94" s="57">
        <f>'Historical Fault Information'!V94</f>
        <v>293.703418803418</v>
      </c>
      <c r="K94" s="57">
        <f>'Historical Fault Information'!W94</f>
        <v>66.449249530956791</v>
      </c>
      <c r="L94" s="201">
        <f>'Model parameters'!$G94</f>
        <v>173.08635686644953</v>
      </c>
      <c r="M94" s="99">
        <f>'Model parameters'!$G94+'Model parameters'!$H94*('Modelled Duration'!AW94-'Modelled Duration'!$AV94)</f>
        <v>176.12053142743801</v>
      </c>
      <c r="N94" s="99">
        <f>'Model parameters'!$G94+'Model parameters'!$H94*('Modelled Duration'!AX94-'Modelled Duration'!$AV94)</f>
        <v>179.15470598842649</v>
      </c>
      <c r="O94" s="99">
        <f>'Model parameters'!$G94+'Model parameters'!$H94*('Modelled Duration'!AY94-'Modelled Duration'!$AV94)</f>
        <v>182.18888054941499</v>
      </c>
      <c r="P94" s="99">
        <f>'Model parameters'!$G94+'Model parameters'!$H94*('Modelled Duration'!AZ94-'Modelled Duration'!$AV94)</f>
        <v>185.22305511040346</v>
      </c>
      <c r="Q94" s="99">
        <f>'Model parameters'!$G94+'Model parameters'!$H94*('Modelled Duration'!BA94-'Modelled Duration'!$AV94)</f>
        <v>188.25722967139194</v>
      </c>
      <c r="R94" s="201">
        <f>Q94+'Model parameters'!$H94*('Modelled Duration'!BB94-'Modelled Duration'!$BA94)*R$4</f>
        <v>189.77431695188616</v>
      </c>
      <c r="S94" s="97">
        <f>R94+'Model parameters'!$H94*('Modelled Duration'!BC94-'Modelled Duration'!$BA94)*S$4</f>
        <v>192.20165660067696</v>
      </c>
      <c r="T94" s="97">
        <f>S94+'Model parameters'!$H94*('Modelled Duration'!BD94-'Modelled Duration'!$BA94)*T$4</f>
        <v>194.02216133727003</v>
      </c>
      <c r="U94" s="97">
        <f>T94+'Model parameters'!$H94*('Modelled Duration'!BE94-'Modelled Duration'!$BA94)*U$4</f>
        <v>194.02216133727003</v>
      </c>
      <c r="V94" s="97">
        <f>U94+'Model parameters'!$H94*('Modelled Duration'!BF94-'Modelled Duration'!$BA94)*V$4</f>
        <v>194.02216133727003</v>
      </c>
      <c r="AL94" s="201">
        <f t="shared" si="47"/>
        <v>131.44548286604436</v>
      </c>
      <c r="AM94" s="201">
        <f t="shared" si="48"/>
        <v>66.000000000000014</v>
      </c>
      <c r="AN94" s="201">
        <f t="shared" si="49"/>
        <v>103.66706586826344</v>
      </c>
      <c r="AO94" s="201">
        <f t="shared" si="50"/>
        <v>96.256348321565923</v>
      </c>
      <c r="AP94" s="201">
        <f t="shared" si="51"/>
        <v>222.51789332475653</v>
      </c>
      <c r="AQ94" s="201">
        <f t="shared" si="52"/>
        <v>198.87828382554929</v>
      </c>
      <c r="AR94" s="201">
        <f t="shared" si="53"/>
        <v>113.27229780254865</v>
      </c>
      <c r="AS94" s="201">
        <f t="shared" si="54"/>
        <v>397.03265432098686</v>
      </c>
      <c r="AT94" s="201">
        <f t="shared" si="55"/>
        <v>293.703418803418</v>
      </c>
      <c r="AU94" s="201">
        <f t="shared" si="56"/>
        <v>66.449249530956791</v>
      </c>
      <c r="AV94" s="41">
        <f t="shared" si="58"/>
        <v>252.36206989359221</v>
      </c>
      <c r="AW94" s="41">
        <f t="shared" si="58"/>
        <v>267.53294269853461</v>
      </c>
      <c r="AX94" s="41">
        <f t="shared" si="58"/>
        <v>282.70381550347702</v>
      </c>
      <c r="AY94" s="41">
        <f t="shared" si="58"/>
        <v>297.87468830841942</v>
      </c>
      <c r="AZ94" s="41">
        <f t="shared" si="58"/>
        <v>313.04556111336183</v>
      </c>
      <c r="BA94" s="41">
        <f t="shared" si="58"/>
        <v>328.21643391830423</v>
      </c>
      <c r="BB94" s="41">
        <f t="shared" si="58"/>
        <v>343.38730672324658</v>
      </c>
      <c r="BC94" s="41">
        <f t="shared" si="58"/>
        <v>358.55817952818899</v>
      </c>
      <c r="BD94" s="41">
        <f t="shared" si="58"/>
        <v>373.72905233313139</v>
      </c>
      <c r="BE94" s="41">
        <f t="shared" si="58"/>
        <v>388.8999251380738</v>
      </c>
      <c r="BF94" s="41">
        <f t="shared" si="58"/>
        <v>404.0707979430162</v>
      </c>
    </row>
    <row r="95" spans="1:58">
      <c r="A95" s="53" t="s">
        <v>60</v>
      </c>
      <c r="B95" s="57">
        <f>'Historical Fault Information'!N95</f>
        <v>3.9999999999999956</v>
      </c>
      <c r="C95" s="57">
        <f>'Historical Fault Information'!O95</f>
        <v>0</v>
      </c>
      <c r="D95" s="57">
        <f>'Historical Fault Information'!P95</f>
        <v>0</v>
      </c>
      <c r="E95" s="57">
        <f>'Historical Fault Information'!Q95</f>
        <v>83.194014447884527</v>
      </c>
      <c r="F95" s="57">
        <f>'Historical Fault Information'!R95</f>
        <v>436.11964843970162</v>
      </c>
      <c r="G95" s="57">
        <f>'Historical Fault Information'!S95</f>
        <v>56.019590327169304</v>
      </c>
      <c r="H95" s="57">
        <f>'Historical Fault Information'!T95</f>
        <v>60.088235294117915</v>
      </c>
      <c r="I95" s="57">
        <f>'Historical Fault Information'!U95</f>
        <v>136.44033184428827</v>
      </c>
      <c r="J95" s="57">
        <f>'Historical Fault Information'!V95</f>
        <v>192.38888888888866</v>
      </c>
      <c r="K95" s="57">
        <f>'Historical Fault Information'!W95</f>
        <v>76.388651102464266</v>
      </c>
      <c r="L95" s="201">
        <f>'Model parameters'!$G95</f>
        <v>115.62659559383496</v>
      </c>
      <c r="M95" s="99">
        <f>'Model parameters'!$G95+'Model parameters'!$H95*('Modelled Duration'!AW95-'Modelled Duration'!$AV95)</f>
        <v>118.33084328570406</v>
      </c>
      <c r="N95" s="99">
        <f>'Model parameters'!$G95+'Model parameters'!$H95*('Modelled Duration'!AX95-'Modelled Duration'!$AV95)</f>
        <v>121.03509097757316</v>
      </c>
      <c r="O95" s="99">
        <f>'Model parameters'!$G95+'Model parameters'!$H95*('Modelled Duration'!AY95-'Modelled Duration'!$AV95)</f>
        <v>123.73933866944226</v>
      </c>
      <c r="P95" s="99">
        <f>'Model parameters'!$G95+'Model parameters'!$H95*('Modelled Duration'!AZ95-'Modelled Duration'!$AV95)</f>
        <v>126.44358636131136</v>
      </c>
      <c r="Q95" s="99">
        <f>'Model parameters'!$G95+'Model parameters'!$H95*('Modelled Duration'!BA95-'Modelled Duration'!$AV95)</f>
        <v>129.14783405318047</v>
      </c>
      <c r="R95" s="201">
        <f>Q95+'Model parameters'!$H95*('Modelled Duration'!BB95-'Modelled Duration'!$BA95)*R$4</f>
        <v>130.49995789911503</v>
      </c>
      <c r="S95" s="97">
        <f>R95+'Model parameters'!$H95*('Modelled Duration'!BC95-'Modelled Duration'!$BA95)*S$4</f>
        <v>132.66335605261031</v>
      </c>
      <c r="T95" s="97">
        <f>S95+'Model parameters'!$H95*('Modelled Duration'!BD95-'Modelled Duration'!$BA95)*T$4</f>
        <v>134.28590466773178</v>
      </c>
      <c r="U95" s="97">
        <f>T95+'Model parameters'!$H95*('Modelled Duration'!BE95-'Modelled Duration'!$BA95)*U$4</f>
        <v>134.28590466773178</v>
      </c>
      <c r="V95" s="97">
        <f>U95+'Model parameters'!$H95*('Modelled Duration'!BF95-'Modelled Duration'!$BA95)*V$4</f>
        <v>134.28590466773178</v>
      </c>
      <c r="AL95" s="201">
        <f t="shared" si="47"/>
        <v>3.9999999999999956</v>
      </c>
      <c r="AM95" s="201">
        <f t="shared" si="48"/>
        <v>0</v>
      </c>
      <c r="AN95" s="201">
        <f t="shared" si="49"/>
        <v>0</v>
      </c>
      <c r="AO95" s="201">
        <f t="shared" si="50"/>
        <v>83.194014447884527</v>
      </c>
      <c r="AP95" s="201">
        <f t="shared" si="51"/>
        <v>436.11964843970162</v>
      </c>
      <c r="AQ95" s="201">
        <f t="shared" si="52"/>
        <v>56.019590327169304</v>
      </c>
      <c r="AR95" s="201">
        <f t="shared" si="53"/>
        <v>60.088235294117915</v>
      </c>
      <c r="AS95" s="201">
        <f t="shared" si="54"/>
        <v>136.44033184428827</v>
      </c>
      <c r="AT95" s="201">
        <f t="shared" si="55"/>
        <v>192.38888888888866</v>
      </c>
      <c r="AU95" s="201">
        <f t="shared" si="56"/>
        <v>76.388651102464266</v>
      </c>
      <c r="AV95" s="41">
        <f t="shared" si="58"/>
        <v>178.83074756085173</v>
      </c>
      <c r="AW95" s="41">
        <f t="shared" si="58"/>
        <v>192.35198602019724</v>
      </c>
      <c r="AX95" s="41">
        <f t="shared" si="58"/>
        <v>205.87322447954276</v>
      </c>
      <c r="AY95" s="41">
        <f t="shared" si="58"/>
        <v>219.39446293888824</v>
      </c>
      <c r="AZ95" s="41">
        <f t="shared" si="58"/>
        <v>232.91570139823375</v>
      </c>
      <c r="BA95" s="41">
        <f t="shared" si="58"/>
        <v>246.43693985757926</v>
      </c>
      <c r="BB95" s="41">
        <f t="shared" si="58"/>
        <v>259.95817831692477</v>
      </c>
      <c r="BC95" s="41">
        <f t="shared" si="58"/>
        <v>273.47941677627028</v>
      </c>
      <c r="BD95" s="41">
        <f t="shared" si="58"/>
        <v>287.0006552356158</v>
      </c>
      <c r="BE95" s="41">
        <f t="shared" si="58"/>
        <v>300.52189369496131</v>
      </c>
      <c r="BF95" s="41">
        <f t="shared" si="58"/>
        <v>314.04313215430676</v>
      </c>
    </row>
    <row r="96" spans="1:58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</row>
    <row r="97" spans="1:58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</row>
    <row r="99" spans="1:58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" customFormat="1" ht="18">
      <c r="A100" s="1"/>
      <c r="B100" s="55"/>
      <c r="C100" s="55"/>
      <c r="D100" s="55"/>
      <c r="E100" s="55"/>
      <c r="F100" s="55"/>
      <c r="G100" s="55"/>
      <c r="H100" s="55"/>
      <c r="I100" s="39"/>
      <c r="J100" s="1"/>
      <c r="N100"/>
      <c r="O100"/>
      <c r="P100"/>
      <c r="Q100"/>
      <c r="R100"/>
      <c r="S100"/>
      <c r="T100"/>
      <c r="U100"/>
      <c r="V100"/>
    </row>
    <row r="101" spans="1:58" s="3" customFormat="1" ht="15.95" customHeight="1">
      <c r="B101" s="129" t="s">
        <v>5</v>
      </c>
      <c r="C101" s="59"/>
      <c r="D101" s="59"/>
      <c r="E101" s="59"/>
      <c r="F101" s="59"/>
      <c r="G101" s="59"/>
      <c r="H101" s="59"/>
      <c r="I101" s="59"/>
      <c r="J101" s="59"/>
      <c r="K101" s="59"/>
      <c r="L101" s="69" t="s">
        <v>32</v>
      </c>
      <c r="M101" s="59" t="str">
        <f>'Model parameters'!G104</f>
        <v>Average 2009 to 2017 with moderated trend</v>
      </c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69" t="s">
        <v>48</v>
      </c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</row>
    <row r="102" spans="1:58" s="60" customFormat="1">
      <c r="A102" s="60" t="s">
        <v>6</v>
      </c>
      <c r="B102" s="61">
        <f t="shared" ref="B102:K102" si="59">AVERAGEIF(B106:B118,"&lt;&gt;0")</f>
        <v>62.385898884976889</v>
      </c>
      <c r="C102" s="61">
        <f t="shared" si="59"/>
        <v>36.911704522065577</v>
      </c>
      <c r="D102" s="61">
        <f t="shared" si="59"/>
        <v>55.033963051664237</v>
      </c>
      <c r="E102" s="61">
        <f t="shared" si="59"/>
        <v>63.595535445703497</v>
      </c>
      <c r="F102" s="61">
        <f t="shared" si="59"/>
        <v>56.951801670607658</v>
      </c>
      <c r="G102" s="61">
        <f t="shared" si="59"/>
        <v>60.148172534575643</v>
      </c>
      <c r="H102" s="61">
        <f t="shared" si="59"/>
        <v>115.06128557649315</v>
      </c>
      <c r="I102" s="61">
        <f t="shared" si="59"/>
        <v>188.3028747044944</v>
      </c>
      <c r="J102" s="61">
        <f t="shared" si="59"/>
        <v>130.16902584639271</v>
      </c>
      <c r="K102" s="61">
        <f t="shared" si="59"/>
        <v>105.13145181357292</v>
      </c>
    </row>
    <row r="103" spans="1:58">
      <c r="B103" s="94"/>
      <c r="C103" s="94"/>
      <c r="D103" s="94"/>
      <c r="E103" s="94"/>
      <c r="F103" s="94"/>
      <c r="G103" s="94"/>
      <c r="H103" s="94"/>
      <c r="I103" s="94"/>
      <c r="J103" s="94"/>
      <c r="K103" s="68"/>
      <c r="L103" s="68">
        <f t="shared" ref="L103:V103" si="60">AVERAGEIF(L106:L118,"&lt;&gt;0")</f>
        <v>88.332089183925419</v>
      </c>
      <c r="M103" s="68">
        <f t="shared" si="60"/>
        <v>90.627041655653258</v>
      </c>
      <c r="N103" s="68">
        <f t="shared" si="60"/>
        <v>92.921994127381069</v>
      </c>
      <c r="O103" s="68">
        <f t="shared" si="60"/>
        <v>95.216946599108894</v>
      </c>
      <c r="P103" s="68">
        <f t="shared" si="60"/>
        <v>97.511899070836762</v>
      </c>
      <c r="Q103" s="68">
        <f t="shared" si="60"/>
        <v>99.806851542564587</v>
      </c>
      <c r="R103" s="68">
        <f t="shared" si="60"/>
        <v>100.95432777842849</v>
      </c>
      <c r="S103" s="68">
        <f t="shared" si="60"/>
        <v>102.79028975581076</v>
      </c>
      <c r="T103" s="68">
        <f t="shared" si="60"/>
        <v>104.16726123884747</v>
      </c>
      <c r="U103" s="68">
        <f t="shared" si="60"/>
        <v>104.16726123884747</v>
      </c>
      <c r="V103" s="68">
        <f t="shared" si="60"/>
        <v>104.16726123884747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72"/>
      <c r="AM103" s="201"/>
      <c r="AN103" s="201"/>
      <c r="AO103" s="201"/>
      <c r="AP103" s="201"/>
      <c r="AQ103" s="201"/>
      <c r="AR103" s="201"/>
      <c r="AS103" s="201"/>
      <c r="AT103" s="201"/>
      <c r="AU103" s="68"/>
      <c r="AV103" s="68">
        <f t="shared" ref="AV103:BF103" si="61">AVERAGE(AV106:AV118)</f>
        <v>148.36877159666162</v>
      </c>
      <c r="AW103" s="68">
        <f t="shared" si="61"/>
        <v>159.84353395530081</v>
      </c>
      <c r="AX103" s="68">
        <f t="shared" si="61"/>
        <v>171.31829631393995</v>
      </c>
      <c r="AY103" s="68">
        <f t="shared" si="61"/>
        <v>182.79305867257915</v>
      </c>
      <c r="AZ103" s="68">
        <f t="shared" si="61"/>
        <v>194.26782103121832</v>
      </c>
      <c r="BA103" s="68">
        <f t="shared" si="61"/>
        <v>205.74258338985754</v>
      </c>
      <c r="BB103" s="68">
        <f t="shared" si="61"/>
        <v>217.21734574849671</v>
      </c>
      <c r="BC103" s="68">
        <f t="shared" si="61"/>
        <v>228.69210810713594</v>
      </c>
      <c r="BD103" s="68">
        <f t="shared" si="61"/>
        <v>240.16687046577511</v>
      </c>
      <c r="BE103" s="68">
        <f t="shared" si="61"/>
        <v>251.64163282441424</v>
      </c>
      <c r="BF103" s="68">
        <f t="shared" si="61"/>
        <v>263.11639518305344</v>
      </c>
    </row>
    <row r="104" spans="1:58">
      <c r="B104" s="94"/>
      <c r="C104" s="94"/>
      <c r="D104" s="94"/>
      <c r="E104" s="94"/>
      <c r="F104" s="94"/>
      <c r="G104" s="94"/>
      <c r="H104" s="94"/>
      <c r="I104" s="94"/>
      <c r="J104" s="94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72"/>
      <c r="AM104" s="201"/>
      <c r="AN104" s="201"/>
      <c r="AO104" s="201"/>
      <c r="AP104" s="201"/>
      <c r="AQ104" s="201"/>
      <c r="AR104" s="201"/>
      <c r="AS104" s="201"/>
      <c r="AT104" s="201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</row>
    <row r="105" spans="1:58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>
        <v>2018</v>
      </c>
      <c r="M105" s="1">
        <v>2019</v>
      </c>
      <c r="N105" s="1">
        <v>2020</v>
      </c>
      <c r="O105" s="1">
        <v>2021</v>
      </c>
      <c r="P105" s="1">
        <v>2022</v>
      </c>
      <c r="Q105" s="1">
        <v>2023</v>
      </c>
      <c r="R105" s="1">
        <v>2024</v>
      </c>
      <c r="S105" s="1">
        <v>2025</v>
      </c>
      <c r="T105" s="1">
        <v>2026</v>
      </c>
      <c r="U105" s="1">
        <v>2027</v>
      </c>
      <c r="V105" s="1">
        <v>2028</v>
      </c>
      <c r="AL105" s="200">
        <v>2008</v>
      </c>
      <c r="AM105" s="200">
        <v>2009</v>
      </c>
      <c r="AN105" s="200">
        <v>2010</v>
      </c>
      <c r="AO105" s="200">
        <v>2011</v>
      </c>
      <c r="AP105" s="200">
        <v>2012</v>
      </c>
      <c r="AQ105" s="200">
        <v>2013</v>
      </c>
      <c r="AR105" s="200">
        <v>2014</v>
      </c>
      <c r="AS105" s="200">
        <v>2015</v>
      </c>
      <c r="AT105" s="200">
        <v>2016</v>
      </c>
      <c r="AU105" s="200">
        <v>2017</v>
      </c>
      <c r="AV105" s="200">
        <v>2018</v>
      </c>
      <c r="AW105" s="200">
        <v>2019</v>
      </c>
      <c r="AX105" s="200">
        <v>2020</v>
      </c>
      <c r="AY105" s="200">
        <v>2021</v>
      </c>
      <c r="AZ105" s="200">
        <v>2022</v>
      </c>
      <c r="BA105" s="200">
        <v>2023</v>
      </c>
      <c r="BB105" s="200">
        <v>2024</v>
      </c>
      <c r="BC105" s="200">
        <v>2025</v>
      </c>
      <c r="BD105" s="200">
        <v>2026</v>
      </c>
      <c r="BE105" s="200">
        <v>2027</v>
      </c>
      <c r="BF105" s="200">
        <v>2028</v>
      </c>
    </row>
    <row r="106" spans="1:58">
      <c r="A106" s="53" t="s">
        <v>50</v>
      </c>
      <c r="B106" s="57">
        <f>'Historical Fault Information'!N106</f>
        <v>37.755319148936216</v>
      </c>
      <c r="C106" s="57">
        <f>'Historical Fault Information'!O106</f>
        <v>53.833333333333329</v>
      </c>
      <c r="D106" s="57">
        <f>'Historical Fault Information'!P106</f>
        <v>49.804511278195363</v>
      </c>
      <c r="E106" s="57">
        <f>'Historical Fault Information'!Q106</f>
        <v>75.119718309859024</v>
      </c>
      <c r="F106" s="57">
        <f>'Historical Fault Information'!R106</f>
        <v>13.541316258919485</v>
      </c>
      <c r="G106" s="57">
        <f>'Historical Fault Information'!S106</f>
        <v>83.76553672316372</v>
      </c>
      <c r="H106" s="57">
        <f>'Historical Fault Information'!T106</f>
        <v>40.682373277172204</v>
      </c>
      <c r="I106" s="57">
        <f>'Historical Fault Information'!U106</f>
        <v>99.21471120767697</v>
      </c>
      <c r="J106" s="57">
        <f>'Historical Fault Information'!V106</f>
        <v>274.37988618953835</v>
      </c>
      <c r="K106" s="57">
        <f>'Historical Fault Information'!W106</f>
        <v>106.92754480286726</v>
      </c>
      <c r="L106" s="201">
        <f>'Model parameters'!$G106</f>
        <v>88.585436820080631</v>
      </c>
      <c r="M106" s="99">
        <f>'Model parameters'!$G106+'Model parameters'!$H106*('Modelled Duration'!AW106-'Modelled Duration'!$AV106)</f>
        <v>91.470696318132028</v>
      </c>
      <c r="N106" s="99">
        <f>'Model parameters'!$G106+'Model parameters'!$H106*('Modelled Duration'!AX106-'Modelled Duration'!$AV106)</f>
        <v>94.355955816183439</v>
      </c>
      <c r="O106" s="99">
        <f>'Model parameters'!$G106+'Model parameters'!$H106*('Modelled Duration'!AY106-'Modelled Duration'!$AV106)</f>
        <v>97.241215314234822</v>
      </c>
      <c r="P106" s="99">
        <f>'Model parameters'!$G106+'Model parameters'!$H106*('Modelled Duration'!AZ106-'Modelled Duration'!$AV106)</f>
        <v>100.12647481228623</v>
      </c>
      <c r="Q106" s="99">
        <f>'Model parameters'!$G106+'Model parameters'!$H106*('Modelled Duration'!BA106-'Modelled Duration'!$AV106)</f>
        <v>103.01173431033763</v>
      </c>
      <c r="R106" s="201">
        <f>Q106+'Model parameters'!$H106*('Modelled Duration'!BB106-'Modelled Duration'!$BA106)*R$4</f>
        <v>104.45436405936333</v>
      </c>
      <c r="S106" s="97">
        <f>R106+'Model parameters'!$H106*('Modelled Duration'!BC106-'Modelled Duration'!$BA106)*S$4</f>
        <v>106.76257165780446</v>
      </c>
      <c r="T106" s="97">
        <f>S106+'Model parameters'!$H106*('Modelled Duration'!BD106-'Modelled Duration'!$BA106)*T$4</f>
        <v>108.4937273566353</v>
      </c>
      <c r="U106" s="97">
        <f>T106+'Model parameters'!$H106*('Modelled Duration'!BE106-'Modelled Duration'!$BA106)*U$4</f>
        <v>108.4937273566353</v>
      </c>
      <c r="V106" s="97">
        <f>U106+'Model parameters'!$H106*('Modelled Duration'!BF106-'Modelled Duration'!$BA106)*V$4</f>
        <v>108.4937273566353</v>
      </c>
      <c r="AL106" s="201">
        <f t="shared" ref="AL106:AL118" si="62">B106</f>
        <v>37.755319148936216</v>
      </c>
      <c r="AM106" s="201">
        <f t="shared" ref="AM106:AM118" si="63">C106</f>
        <v>53.833333333333329</v>
      </c>
      <c r="AN106" s="201">
        <f t="shared" ref="AN106:AN118" si="64">D106</f>
        <v>49.804511278195363</v>
      </c>
      <c r="AO106" s="201">
        <f t="shared" ref="AO106:AO118" si="65">E106</f>
        <v>75.119718309859024</v>
      </c>
      <c r="AP106" s="201">
        <f t="shared" ref="AP106:AP118" si="66">F106</f>
        <v>13.541316258919485</v>
      </c>
      <c r="AQ106" s="201">
        <f t="shared" ref="AQ106:AQ118" si="67">G106</f>
        <v>83.76553672316372</v>
      </c>
      <c r="AR106" s="201">
        <f t="shared" ref="AR106:AR118" si="68">H106</f>
        <v>40.682373277172204</v>
      </c>
      <c r="AS106" s="201">
        <f t="shared" ref="AS106:AS118" si="69">I106</f>
        <v>99.21471120767697</v>
      </c>
      <c r="AT106" s="201">
        <f t="shared" ref="AT106:AT118" si="70">J106</f>
        <v>274.37988618953835</v>
      </c>
      <c r="AU106" s="201">
        <f t="shared" ref="AU106:AU118" si="71">K106</f>
        <v>106.92754480286726</v>
      </c>
      <c r="AV106" s="41">
        <f>LINEST($B106:$K106)*(AV$6-$AL$6+1)+INDEX(LINEST($B106:$K106,,TRUE,TRUE),1,2)</f>
        <v>162.84706124937975</v>
      </c>
      <c r="AW106" s="41">
        <f t="shared" ref="AW106:BF106" si="72">LINEST($B106:$K106)*(AW$6-$AL$6+1)+INDEX(LINEST($B106:$K106,,TRUE,TRUE),1,2)</f>
        <v>177.27335873963676</v>
      </c>
      <c r="AX106" s="41">
        <f t="shared" si="72"/>
        <v>191.69965622989378</v>
      </c>
      <c r="AY106" s="41">
        <f t="shared" si="72"/>
        <v>206.12595372015073</v>
      </c>
      <c r="AZ106" s="41">
        <f t="shared" si="72"/>
        <v>220.55225121040775</v>
      </c>
      <c r="BA106" s="41">
        <f t="shared" si="72"/>
        <v>234.97854870066476</v>
      </c>
      <c r="BB106" s="41">
        <f t="shared" si="72"/>
        <v>249.40484619092177</v>
      </c>
      <c r="BC106" s="41">
        <f t="shared" si="72"/>
        <v>263.83114368117879</v>
      </c>
      <c r="BD106" s="41">
        <f t="shared" si="72"/>
        <v>278.2574411714358</v>
      </c>
      <c r="BE106" s="41">
        <f t="shared" si="72"/>
        <v>292.68373866169281</v>
      </c>
      <c r="BF106" s="41">
        <f t="shared" si="72"/>
        <v>307.11003615194983</v>
      </c>
    </row>
    <row r="107" spans="1:58">
      <c r="A107" s="53" t="s">
        <v>56</v>
      </c>
      <c r="B107" s="57">
        <f>'Historical Fault Information'!N107</f>
        <v>45.726618705035939</v>
      </c>
      <c r="C107" s="57">
        <f>'Historical Fault Information'!O107</f>
        <v>44.004878048780526</v>
      </c>
      <c r="D107" s="57">
        <f>'Historical Fault Information'!P107</f>
        <v>49.191806331471163</v>
      </c>
      <c r="E107" s="57">
        <f>'Historical Fault Information'!Q107</f>
        <v>117.16011473626459</v>
      </c>
      <c r="F107" s="57">
        <f>'Historical Fault Information'!R107</f>
        <v>58.736688983534407</v>
      </c>
      <c r="G107" s="57">
        <f>'Historical Fault Information'!S107</f>
        <v>29.504575055940862</v>
      </c>
      <c r="H107" s="57">
        <f>'Historical Fault Information'!T107</f>
        <v>79.004094744917168</v>
      </c>
      <c r="I107" s="57">
        <f>'Historical Fault Information'!U107</f>
        <v>100.26898848092141</v>
      </c>
      <c r="J107" s="57">
        <f>'Historical Fault Information'!V107</f>
        <v>75.94657713498637</v>
      </c>
      <c r="K107" s="57">
        <f>'Historical Fault Information'!W107</f>
        <v>169.66732931726898</v>
      </c>
      <c r="L107" s="201">
        <f>'Model parameters'!$G107</f>
        <v>80.387228092676168</v>
      </c>
      <c r="M107" s="99">
        <f>'Model parameters'!$G107+'Model parameters'!$H107*('Modelled Duration'!AW107-'Modelled Duration'!$AV107)</f>
        <v>82.145705699899381</v>
      </c>
      <c r="N107" s="99">
        <f>'Model parameters'!$G107+'Model parameters'!$H107*('Modelled Duration'!AX107-'Modelled Duration'!$AV107)</f>
        <v>83.904183307122594</v>
      </c>
      <c r="O107" s="99">
        <f>'Model parameters'!$G107+'Model parameters'!$H107*('Modelled Duration'!AY107-'Modelled Duration'!$AV107)</f>
        <v>85.662660914345821</v>
      </c>
      <c r="P107" s="99">
        <f>'Model parameters'!$G107+'Model parameters'!$H107*('Modelled Duration'!AZ107-'Modelled Duration'!$AV107)</f>
        <v>87.421138521569034</v>
      </c>
      <c r="Q107" s="99">
        <f>'Model parameters'!$G107+'Model parameters'!$H107*('Modelled Duration'!BA107-'Modelled Duration'!$AV107)</f>
        <v>89.179616128792247</v>
      </c>
      <c r="R107" s="201">
        <f>Q107+'Model parameters'!$H107*('Modelled Duration'!BB107-'Modelled Duration'!$BA107)*R$4</f>
        <v>90.058854932403861</v>
      </c>
      <c r="S107" s="97">
        <f>R107+'Model parameters'!$H107*('Modelled Duration'!BC107-'Modelled Duration'!$BA107)*S$4</f>
        <v>91.465637018182434</v>
      </c>
      <c r="T107" s="97">
        <f>S107+'Model parameters'!$H107*('Modelled Duration'!BD107-'Modelled Duration'!$BA107)*T$4</f>
        <v>92.520723582516368</v>
      </c>
      <c r="U107" s="97">
        <f>T107+'Model parameters'!$H107*('Modelled Duration'!BE107-'Modelled Duration'!$BA107)*U$4</f>
        <v>92.520723582516368</v>
      </c>
      <c r="V107" s="97">
        <f>U107+'Model parameters'!$H107*('Modelled Duration'!BF107-'Modelled Duration'!$BA107)*V$4</f>
        <v>92.520723582516368</v>
      </c>
      <c r="AL107" s="201">
        <f t="shared" si="62"/>
        <v>45.726618705035939</v>
      </c>
      <c r="AM107" s="201">
        <f t="shared" si="63"/>
        <v>44.004878048780526</v>
      </c>
      <c r="AN107" s="201">
        <f t="shared" si="64"/>
        <v>49.191806331471163</v>
      </c>
      <c r="AO107" s="201">
        <f t="shared" si="65"/>
        <v>117.16011473626459</v>
      </c>
      <c r="AP107" s="201">
        <f t="shared" si="66"/>
        <v>58.736688983534407</v>
      </c>
      <c r="AQ107" s="201">
        <f t="shared" si="67"/>
        <v>29.504575055940862</v>
      </c>
      <c r="AR107" s="201">
        <f t="shared" si="68"/>
        <v>79.004094744917168</v>
      </c>
      <c r="AS107" s="201">
        <f t="shared" si="69"/>
        <v>100.26898848092141</v>
      </c>
      <c r="AT107" s="201">
        <f t="shared" si="70"/>
        <v>75.94657713498637</v>
      </c>
      <c r="AU107" s="201">
        <f t="shared" si="71"/>
        <v>169.66732931726898</v>
      </c>
      <c r="AV107" s="41">
        <f t="shared" ref="AV107:BF118" si="73">LINEST($B107:$K107)*(AV$6-$AL$6+1)+INDEX(LINEST($B107:$K107,,TRUE,TRUE),1,2)</f>
        <v>125.27930135255062</v>
      </c>
      <c r="AW107" s="41">
        <f t="shared" si="73"/>
        <v>134.0716893886667</v>
      </c>
      <c r="AX107" s="41">
        <f t="shared" si="73"/>
        <v>142.86407742478278</v>
      </c>
      <c r="AY107" s="41">
        <f t="shared" si="73"/>
        <v>151.65646546089886</v>
      </c>
      <c r="AZ107" s="41">
        <f t="shared" si="73"/>
        <v>160.44885349701497</v>
      </c>
      <c r="BA107" s="41">
        <f t="shared" si="73"/>
        <v>169.24124153313105</v>
      </c>
      <c r="BB107" s="41">
        <f t="shared" si="73"/>
        <v>178.03362956924713</v>
      </c>
      <c r="BC107" s="41">
        <f t="shared" si="73"/>
        <v>186.82601760536321</v>
      </c>
      <c r="BD107" s="41">
        <f t="shared" si="73"/>
        <v>195.61840564147931</v>
      </c>
      <c r="BE107" s="41">
        <f t="shared" si="73"/>
        <v>204.41079367759539</v>
      </c>
      <c r="BF107" s="41">
        <f t="shared" si="73"/>
        <v>213.20318171371147</v>
      </c>
    </row>
    <row r="108" spans="1:58">
      <c r="A108" s="53" t="s">
        <v>51</v>
      </c>
      <c r="B108" s="57">
        <f>'Historical Fault Information'!N108</f>
        <v>0</v>
      </c>
      <c r="C108" s="57">
        <f>'Historical Fault Information'!O108</f>
        <v>0</v>
      </c>
      <c r="D108" s="57">
        <f>'Historical Fault Information'!P108</f>
        <v>56.999999999999908</v>
      </c>
      <c r="E108" s="57">
        <f>'Historical Fault Information'!Q108</f>
        <v>51.226513911620259</v>
      </c>
      <c r="F108" s="57">
        <f>'Historical Fault Information'!R108</f>
        <v>91.62491479700806</v>
      </c>
      <c r="G108" s="57">
        <f>'Historical Fault Information'!S108</f>
        <v>52.775193798449628</v>
      </c>
      <c r="H108" s="57">
        <f>'Historical Fault Information'!T108</f>
        <v>0</v>
      </c>
      <c r="I108" s="57">
        <f>'Historical Fault Information'!U108</f>
        <v>85.287719298245705</v>
      </c>
      <c r="J108" s="57">
        <f>'Historical Fault Information'!V108</f>
        <v>54.205185185185293</v>
      </c>
      <c r="K108" s="57">
        <f>'Historical Fault Information'!W108</f>
        <v>52.261437908496752</v>
      </c>
      <c r="L108" s="201">
        <f>'Model parameters'!$G108</f>
        <v>49.375662766556189</v>
      </c>
      <c r="M108" s="99">
        <f>'Model parameters'!$G108+'Model parameters'!$H108*('Modelled Duration'!AW108-'Modelled Duration'!$AV108)</f>
        <v>50.343782246835673</v>
      </c>
      <c r="N108" s="99">
        <f>'Model parameters'!$G108+'Model parameters'!$H108*('Modelled Duration'!AX108-'Modelled Duration'!$AV108)</f>
        <v>51.311901727115163</v>
      </c>
      <c r="O108" s="99">
        <f>'Model parameters'!$G108+'Model parameters'!$H108*('Modelled Duration'!AY108-'Modelled Duration'!$AV108)</f>
        <v>52.280021207394654</v>
      </c>
      <c r="P108" s="99">
        <f>'Model parameters'!$G108+'Model parameters'!$H108*('Modelled Duration'!AZ108-'Modelled Duration'!$AV108)</f>
        <v>53.248140687674137</v>
      </c>
      <c r="Q108" s="99">
        <f>'Model parameters'!$G108+'Model parameters'!$H108*('Modelled Duration'!BA108-'Modelled Duration'!$AV108)</f>
        <v>54.216260167953628</v>
      </c>
      <c r="R108" s="201">
        <f>Q108+'Model parameters'!$H108*('Modelled Duration'!BB108-'Modelled Duration'!$BA108)*R$4</f>
        <v>54.70031990809337</v>
      </c>
      <c r="S108" s="97">
        <f>R108+'Model parameters'!$H108*('Modelled Duration'!BC108-'Modelled Duration'!$BA108)*S$4</f>
        <v>55.474815492316964</v>
      </c>
      <c r="T108" s="97">
        <f>S108+'Model parameters'!$H108*('Modelled Duration'!BD108-'Modelled Duration'!$BA108)*T$4</f>
        <v>56.055687180484654</v>
      </c>
      <c r="U108" s="97">
        <f>T108+'Model parameters'!$H108*('Modelled Duration'!BE108-'Modelled Duration'!$BA108)*U$4</f>
        <v>56.055687180484654</v>
      </c>
      <c r="V108" s="97">
        <f>U108+'Model parameters'!$H108*('Modelled Duration'!BF108-'Modelled Duration'!$BA108)*V$4</f>
        <v>56.055687180484654</v>
      </c>
      <c r="AL108" s="201">
        <f t="shared" si="62"/>
        <v>0</v>
      </c>
      <c r="AM108" s="201">
        <f t="shared" si="63"/>
        <v>0</v>
      </c>
      <c r="AN108" s="201">
        <f t="shared" si="64"/>
        <v>56.999999999999908</v>
      </c>
      <c r="AO108" s="201">
        <f t="shared" si="65"/>
        <v>51.226513911620259</v>
      </c>
      <c r="AP108" s="201">
        <f t="shared" si="66"/>
        <v>91.62491479700806</v>
      </c>
      <c r="AQ108" s="201">
        <f t="shared" si="67"/>
        <v>52.775193798449628</v>
      </c>
      <c r="AR108" s="201">
        <f t="shared" si="68"/>
        <v>0</v>
      </c>
      <c r="AS108" s="201">
        <f t="shared" si="69"/>
        <v>85.287719298245705</v>
      </c>
      <c r="AT108" s="201">
        <f t="shared" si="70"/>
        <v>54.205185185185293</v>
      </c>
      <c r="AU108" s="201">
        <f t="shared" si="71"/>
        <v>52.261437908496752</v>
      </c>
      <c r="AV108" s="41">
        <f t="shared" si="73"/>
        <v>71.061382197586497</v>
      </c>
      <c r="AW108" s="41">
        <f t="shared" si="73"/>
        <v>75.901979598983928</v>
      </c>
      <c r="AX108" s="41">
        <f t="shared" si="73"/>
        <v>80.742577000381374</v>
      </c>
      <c r="AY108" s="41">
        <f t="shared" si="73"/>
        <v>85.58317440177882</v>
      </c>
      <c r="AZ108" s="41">
        <f t="shared" si="73"/>
        <v>90.423771803176251</v>
      </c>
      <c r="BA108" s="41">
        <f t="shared" si="73"/>
        <v>95.264369204573697</v>
      </c>
      <c r="BB108" s="41">
        <f t="shared" si="73"/>
        <v>100.10496660597114</v>
      </c>
      <c r="BC108" s="41">
        <f t="shared" si="73"/>
        <v>104.94556400736857</v>
      </c>
      <c r="BD108" s="41">
        <f t="shared" si="73"/>
        <v>109.78616140876602</v>
      </c>
      <c r="BE108" s="41">
        <f t="shared" si="73"/>
        <v>114.62675881016347</v>
      </c>
      <c r="BF108" s="41">
        <f t="shared" si="73"/>
        <v>119.4673562115609</v>
      </c>
    </row>
    <row r="109" spans="1:58">
      <c r="A109" s="53" t="s">
        <v>54</v>
      </c>
      <c r="B109" s="57">
        <f>'Historical Fault Information'!N109</f>
        <v>60.236013986014065</v>
      </c>
      <c r="C109" s="57">
        <f>'Historical Fault Information'!O109</f>
        <v>41.660955816050389</v>
      </c>
      <c r="D109" s="57">
        <f>'Historical Fault Information'!P109</f>
        <v>54.614497528830384</v>
      </c>
      <c r="E109" s="57">
        <f>'Historical Fault Information'!Q109</f>
        <v>48.980135882322372</v>
      </c>
      <c r="F109" s="57">
        <f>'Historical Fault Information'!R109</f>
        <v>52.457057954419405</v>
      </c>
      <c r="G109" s="57">
        <f>'Historical Fault Information'!S109</f>
        <v>55.854130052724152</v>
      </c>
      <c r="H109" s="57">
        <f>'Historical Fault Information'!T109</f>
        <v>49.015207066869309</v>
      </c>
      <c r="I109" s="57">
        <f>'Historical Fault Information'!U109</f>
        <v>235.1364850427351</v>
      </c>
      <c r="J109" s="57">
        <f>'Historical Fault Information'!V109</f>
        <v>45.101220159151168</v>
      </c>
      <c r="K109" s="57">
        <f>'Historical Fault Information'!W109</f>
        <v>152.73861788617882</v>
      </c>
      <c r="L109" s="201">
        <f>'Model parameters'!$G109</f>
        <v>81.728700821031225</v>
      </c>
      <c r="M109" s="99">
        <f>'Model parameters'!$G109+'Model parameters'!$H109*('Modelled Duration'!AW109-'Modelled Duration'!$AV109)</f>
        <v>83.865328104333841</v>
      </c>
      <c r="N109" s="99">
        <f>'Model parameters'!$G109+'Model parameters'!$H109*('Modelled Duration'!AX109-'Modelled Duration'!$AV109)</f>
        <v>86.001955387636457</v>
      </c>
      <c r="O109" s="99">
        <f>'Model parameters'!$G109+'Model parameters'!$H109*('Modelled Duration'!AY109-'Modelled Duration'!$AV109)</f>
        <v>88.138582670939059</v>
      </c>
      <c r="P109" s="99">
        <f>'Model parameters'!$G109+'Model parameters'!$H109*('Modelled Duration'!AZ109-'Modelled Duration'!$AV109)</f>
        <v>90.275209954241689</v>
      </c>
      <c r="Q109" s="99">
        <f>'Model parameters'!$G109+'Model parameters'!$H109*('Modelled Duration'!BA109-'Modelled Duration'!$AV109)</f>
        <v>92.41183723754429</v>
      </c>
      <c r="R109" s="201">
        <f>Q109+'Model parameters'!$H109*('Modelled Duration'!BB109-'Modelled Duration'!$BA109)*R$4</f>
        <v>93.480150879195591</v>
      </c>
      <c r="S109" s="97">
        <f>R109+'Model parameters'!$H109*('Modelled Duration'!BC109-'Modelled Duration'!$BA109)*S$4</f>
        <v>95.189452705837681</v>
      </c>
      <c r="T109" s="97">
        <f>S109+'Model parameters'!$H109*('Modelled Duration'!BD109-'Modelled Duration'!$BA109)*T$4</f>
        <v>96.471429075819245</v>
      </c>
      <c r="U109" s="97">
        <f>T109+'Model parameters'!$H109*('Modelled Duration'!BE109-'Modelled Duration'!$BA109)*U$4</f>
        <v>96.471429075819245</v>
      </c>
      <c r="V109" s="97">
        <f>U109+'Model parameters'!$H109*('Modelled Duration'!BF109-'Modelled Duration'!$BA109)*V$4</f>
        <v>96.471429075819245</v>
      </c>
      <c r="AL109" s="201">
        <f t="shared" si="62"/>
        <v>60.236013986014065</v>
      </c>
      <c r="AM109" s="201">
        <f t="shared" si="63"/>
        <v>41.660955816050389</v>
      </c>
      <c r="AN109" s="201">
        <f t="shared" si="64"/>
        <v>54.614497528830384</v>
      </c>
      <c r="AO109" s="201">
        <f t="shared" si="65"/>
        <v>48.980135882322372</v>
      </c>
      <c r="AP109" s="201">
        <f t="shared" si="66"/>
        <v>52.457057954419405</v>
      </c>
      <c r="AQ109" s="201">
        <f t="shared" si="67"/>
        <v>55.854130052724152</v>
      </c>
      <c r="AR109" s="201">
        <f t="shared" si="68"/>
        <v>49.015207066869309</v>
      </c>
      <c r="AS109" s="201">
        <f t="shared" si="69"/>
        <v>235.1364850427351</v>
      </c>
      <c r="AT109" s="201">
        <f t="shared" si="70"/>
        <v>45.101220159151168</v>
      </c>
      <c r="AU109" s="201">
        <f t="shared" si="71"/>
        <v>152.73861788617882</v>
      </c>
      <c r="AV109" s="41">
        <f t="shared" si="73"/>
        <v>138.33668242835142</v>
      </c>
      <c r="AW109" s="41">
        <f t="shared" si="73"/>
        <v>149.01981884486449</v>
      </c>
      <c r="AX109" s="41">
        <f t="shared" si="73"/>
        <v>159.70295526137755</v>
      </c>
      <c r="AY109" s="41">
        <f t="shared" si="73"/>
        <v>170.38609167789062</v>
      </c>
      <c r="AZ109" s="41">
        <f t="shared" si="73"/>
        <v>181.06922809440371</v>
      </c>
      <c r="BA109" s="41">
        <f t="shared" si="73"/>
        <v>191.75236451091678</v>
      </c>
      <c r="BB109" s="41">
        <f t="shared" si="73"/>
        <v>202.43550092742984</v>
      </c>
      <c r="BC109" s="41">
        <f t="shared" si="73"/>
        <v>213.11863734394294</v>
      </c>
      <c r="BD109" s="41">
        <f t="shared" si="73"/>
        <v>223.801773760456</v>
      </c>
      <c r="BE109" s="41">
        <f t="shared" si="73"/>
        <v>234.48491017696907</v>
      </c>
      <c r="BF109" s="41">
        <f t="shared" si="73"/>
        <v>245.16804659348216</v>
      </c>
    </row>
    <row r="110" spans="1:58">
      <c r="A110" s="53" t="s">
        <v>49</v>
      </c>
      <c r="B110" s="57">
        <f>'Historical Fault Information'!N110</f>
        <v>42.461538461538524</v>
      </c>
      <c r="C110" s="57">
        <f>'Historical Fault Information'!O110</f>
        <v>25.407407407407376</v>
      </c>
      <c r="D110" s="57">
        <f>'Historical Fault Information'!P110</f>
        <v>50.688172043010738</v>
      </c>
      <c r="E110" s="57">
        <f>'Historical Fault Information'!Q110</f>
        <v>57.513157894736828</v>
      </c>
      <c r="F110" s="57">
        <f>'Historical Fault Information'!R110</f>
        <v>78.57473635938868</v>
      </c>
      <c r="G110" s="57">
        <f>'Historical Fault Information'!S110</f>
        <v>0</v>
      </c>
      <c r="H110" s="57">
        <f>'Historical Fault Information'!T110</f>
        <v>16.879699248120271</v>
      </c>
      <c r="I110" s="57">
        <f>'Historical Fault Information'!U110</f>
        <v>29.413304093567248</v>
      </c>
      <c r="J110" s="57">
        <f>'Historical Fault Information'!V110</f>
        <v>86.90743127147752</v>
      </c>
      <c r="K110" s="57">
        <f>'Historical Fault Information'!W110</f>
        <v>57.031528279181799</v>
      </c>
      <c r="L110" s="201">
        <f>'Model parameters'!$G110</f>
        <v>44.712826288543383</v>
      </c>
      <c r="M110" s="99">
        <f>'Model parameters'!$G110+'Model parameters'!$H110*('Modelled Duration'!AW110-'Modelled Duration'!$AV110)</f>
        <v>45.021651286556505</v>
      </c>
      <c r="N110" s="99">
        <f>'Model parameters'!$G110+'Model parameters'!$H110*('Modelled Duration'!AX110-'Modelled Duration'!$AV110)</f>
        <v>45.330476284569627</v>
      </c>
      <c r="O110" s="99">
        <f>'Model parameters'!$G110+'Model parameters'!$H110*('Modelled Duration'!AY110-'Modelled Duration'!$AV110)</f>
        <v>45.639301282582743</v>
      </c>
      <c r="P110" s="99">
        <f>'Model parameters'!$G110+'Model parameters'!$H110*('Modelled Duration'!AZ110-'Modelled Duration'!$AV110)</f>
        <v>45.948126280595865</v>
      </c>
      <c r="Q110" s="99">
        <f>'Model parameters'!$G110+'Model parameters'!$H110*('Modelled Duration'!BA110-'Modelled Duration'!$AV110)</f>
        <v>46.256951278608987</v>
      </c>
      <c r="R110" s="201">
        <f>Q110+'Model parameters'!$H110*('Modelled Duration'!BB110-'Modelled Duration'!$BA110)*R$4</f>
        <v>46.411363777615549</v>
      </c>
      <c r="S110" s="97">
        <f>R110+'Model parameters'!$H110*('Modelled Duration'!BC110-'Modelled Duration'!$BA110)*S$4</f>
        <v>46.658423776026048</v>
      </c>
      <c r="T110" s="97">
        <f>S110+'Model parameters'!$H110*('Modelled Duration'!BD110-'Modelled Duration'!$BA110)*T$4</f>
        <v>46.843718774833924</v>
      </c>
      <c r="U110" s="97">
        <f>T110+'Model parameters'!$H110*('Modelled Duration'!BE110-'Modelled Duration'!$BA110)*U$4</f>
        <v>46.843718774833924</v>
      </c>
      <c r="V110" s="97">
        <f>U110+'Model parameters'!$H110*('Modelled Duration'!BF110-'Modelled Duration'!$BA110)*V$4</f>
        <v>46.843718774833924</v>
      </c>
      <c r="AL110" s="201">
        <f t="shared" si="62"/>
        <v>42.461538461538524</v>
      </c>
      <c r="AM110" s="201">
        <f t="shared" si="63"/>
        <v>25.407407407407376</v>
      </c>
      <c r="AN110" s="201">
        <f t="shared" si="64"/>
        <v>50.688172043010738</v>
      </c>
      <c r="AO110" s="201">
        <f t="shared" si="65"/>
        <v>57.513157894736828</v>
      </c>
      <c r="AP110" s="201">
        <f t="shared" si="66"/>
        <v>78.57473635938868</v>
      </c>
      <c r="AQ110" s="201">
        <f t="shared" si="67"/>
        <v>0</v>
      </c>
      <c r="AR110" s="201">
        <f t="shared" si="68"/>
        <v>16.879699248120271</v>
      </c>
      <c r="AS110" s="201">
        <f t="shared" si="69"/>
        <v>29.413304093567248</v>
      </c>
      <c r="AT110" s="201">
        <f t="shared" si="70"/>
        <v>86.90743127147752</v>
      </c>
      <c r="AU110" s="201">
        <f t="shared" si="71"/>
        <v>57.031528279181799</v>
      </c>
      <c r="AV110" s="41">
        <f t="shared" si="73"/>
        <v>52.980384951203732</v>
      </c>
      <c r="AW110" s="41">
        <f t="shared" si="73"/>
        <v>54.524509941269329</v>
      </c>
      <c r="AX110" s="41">
        <f t="shared" si="73"/>
        <v>56.068634931334941</v>
      </c>
      <c r="AY110" s="41">
        <f t="shared" si="73"/>
        <v>57.612759921400539</v>
      </c>
      <c r="AZ110" s="41">
        <f t="shared" si="73"/>
        <v>59.15688491146615</v>
      </c>
      <c r="BA110" s="41">
        <f t="shared" si="73"/>
        <v>60.701009901531748</v>
      </c>
      <c r="BB110" s="41">
        <f t="shared" si="73"/>
        <v>62.24513489159736</v>
      </c>
      <c r="BC110" s="41">
        <f t="shared" si="73"/>
        <v>63.789259881662957</v>
      </c>
      <c r="BD110" s="41">
        <f t="shared" si="73"/>
        <v>65.333384871728569</v>
      </c>
      <c r="BE110" s="41">
        <f t="shared" si="73"/>
        <v>66.877509861794167</v>
      </c>
      <c r="BF110" s="41">
        <f t="shared" si="73"/>
        <v>68.421634851859778</v>
      </c>
    </row>
    <row r="111" spans="1:58">
      <c r="A111" s="53" t="s">
        <v>59</v>
      </c>
      <c r="B111" s="57">
        <f>'Historical Fault Information'!N111</f>
        <v>40.103896103896147</v>
      </c>
      <c r="C111" s="57">
        <f>'Historical Fault Information'!O111</f>
        <v>37.920168067226946</v>
      </c>
      <c r="D111" s="57">
        <f>'Historical Fault Information'!P111</f>
        <v>34.235849056603854</v>
      </c>
      <c r="E111" s="57">
        <f>'Historical Fault Information'!Q111</f>
        <v>117.79166666666666</v>
      </c>
      <c r="F111" s="57">
        <f>'Historical Fault Information'!R111</f>
        <v>123.20216792020209</v>
      </c>
      <c r="G111" s="57">
        <f>'Historical Fault Information'!S111</f>
        <v>62.918228279386732</v>
      </c>
      <c r="H111" s="57">
        <f>'Historical Fault Information'!T111</f>
        <v>87.133808106394952</v>
      </c>
      <c r="I111" s="57">
        <f>'Historical Fault Information'!U111</f>
        <v>133.25614035087719</v>
      </c>
      <c r="J111" s="57">
        <f>'Historical Fault Information'!V111</f>
        <v>235.08062534896726</v>
      </c>
      <c r="K111" s="57">
        <f>'Historical Fault Information'!W111</f>
        <v>147.95544903310395</v>
      </c>
      <c r="L111" s="201">
        <f>'Model parameters'!$G111</f>
        <v>108.83267809215884</v>
      </c>
      <c r="M111" s="99">
        <f>'Model parameters'!$G111+'Model parameters'!$H111*('Modelled Duration'!AW111-'Modelled Duration'!$AV111)</f>
        <v>112.09768550850404</v>
      </c>
      <c r="N111" s="99">
        <f>'Model parameters'!$G111+'Model parameters'!$H111*('Modelled Duration'!AX111-'Modelled Duration'!$AV111)</f>
        <v>115.36269292484924</v>
      </c>
      <c r="O111" s="99">
        <f>'Model parameters'!$G111+'Model parameters'!$H111*('Modelled Duration'!AY111-'Modelled Duration'!$AV111)</f>
        <v>118.62770034119445</v>
      </c>
      <c r="P111" s="99">
        <f>'Model parameters'!$G111+'Model parameters'!$H111*('Modelled Duration'!AZ111-'Modelled Duration'!$AV111)</f>
        <v>121.89270775753964</v>
      </c>
      <c r="Q111" s="99">
        <f>'Model parameters'!$G111+'Model parameters'!$H111*('Modelled Duration'!BA111-'Modelled Duration'!$AV111)</f>
        <v>125.15771517388484</v>
      </c>
      <c r="R111" s="201">
        <f>Q111+'Model parameters'!$H111*('Modelled Duration'!BB111-'Modelled Duration'!$BA111)*R$4</f>
        <v>126.79021888205745</v>
      </c>
      <c r="S111" s="97">
        <f>R111+'Model parameters'!$H111*('Modelled Duration'!BC111-'Modelled Duration'!$BA111)*S$4</f>
        <v>129.40222481513359</v>
      </c>
      <c r="T111" s="97">
        <f>S111+'Model parameters'!$H111*('Modelled Duration'!BD111-'Modelled Duration'!$BA111)*T$4</f>
        <v>131.3612292649407</v>
      </c>
      <c r="U111" s="97">
        <f>T111+'Model parameters'!$H111*('Modelled Duration'!BE111-'Modelled Duration'!$BA111)*U$4</f>
        <v>131.3612292649407</v>
      </c>
      <c r="V111" s="97">
        <f>U111+'Model parameters'!$H111*('Modelled Duration'!BF111-'Modelled Duration'!$BA111)*V$4</f>
        <v>131.3612292649407</v>
      </c>
      <c r="AL111" s="201">
        <f t="shared" si="62"/>
        <v>40.103896103896147</v>
      </c>
      <c r="AM111" s="201">
        <f t="shared" si="63"/>
        <v>37.920168067226946</v>
      </c>
      <c r="AN111" s="201">
        <f t="shared" si="64"/>
        <v>34.235849056603854</v>
      </c>
      <c r="AO111" s="201">
        <f t="shared" si="65"/>
        <v>117.79166666666666</v>
      </c>
      <c r="AP111" s="201">
        <f t="shared" si="66"/>
        <v>123.20216792020209</v>
      </c>
      <c r="AQ111" s="201">
        <f t="shared" si="67"/>
        <v>62.918228279386732</v>
      </c>
      <c r="AR111" s="201">
        <f t="shared" si="68"/>
        <v>87.133808106394952</v>
      </c>
      <c r="AS111" s="201">
        <f t="shared" si="69"/>
        <v>133.25614035087719</v>
      </c>
      <c r="AT111" s="201">
        <f t="shared" si="70"/>
        <v>235.08062534896726</v>
      </c>
      <c r="AU111" s="201">
        <f t="shared" si="71"/>
        <v>147.95544903310395</v>
      </c>
      <c r="AV111" s="41">
        <f t="shared" si="73"/>
        <v>191.74750384282555</v>
      </c>
      <c r="AW111" s="41">
        <f t="shared" si="73"/>
        <v>208.07254092455156</v>
      </c>
      <c r="AX111" s="41">
        <f t="shared" si="73"/>
        <v>224.39757800627757</v>
      </c>
      <c r="AY111" s="41">
        <f t="shared" si="73"/>
        <v>240.72261508800358</v>
      </c>
      <c r="AZ111" s="41">
        <f t="shared" si="73"/>
        <v>257.04765216972953</v>
      </c>
      <c r="BA111" s="41">
        <f t="shared" si="73"/>
        <v>273.37268925145554</v>
      </c>
      <c r="BB111" s="41">
        <f t="shared" si="73"/>
        <v>289.69772633318155</v>
      </c>
      <c r="BC111" s="41">
        <f t="shared" si="73"/>
        <v>306.02276341490756</v>
      </c>
      <c r="BD111" s="41">
        <f t="shared" si="73"/>
        <v>322.34780049663351</v>
      </c>
      <c r="BE111" s="41">
        <f t="shared" si="73"/>
        <v>338.67283757835952</v>
      </c>
      <c r="BF111" s="41">
        <f t="shared" si="73"/>
        <v>354.99787466008553</v>
      </c>
    </row>
    <row r="112" spans="1:58">
      <c r="A112" s="53" t="s">
        <v>57</v>
      </c>
      <c r="B112" s="57">
        <f>'Historical Fault Information'!N112</f>
        <v>41.332107843137294</v>
      </c>
      <c r="C112" s="57">
        <f>'Historical Fault Information'!O112</f>
        <v>63.246575342465718</v>
      </c>
      <c r="D112" s="57">
        <f>'Historical Fault Information'!P112</f>
        <v>46.616718266253912</v>
      </c>
      <c r="E112" s="57">
        <f>'Historical Fault Information'!Q112</f>
        <v>99.513364464322422</v>
      </c>
      <c r="F112" s="57">
        <f>'Historical Fault Information'!R112</f>
        <v>45.646897564917921</v>
      </c>
      <c r="G112" s="57">
        <f>'Historical Fault Information'!S112</f>
        <v>66.283366206443262</v>
      </c>
      <c r="H112" s="57">
        <f>'Historical Fault Information'!T112</f>
        <v>46.788304993975082</v>
      </c>
      <c r="I112" s="57">
        <f>'Historical Fault Information'!U112</f>
        <v>205.75187142228091</v>
      </c>
      <c r="J112" s="57">
        <f>'Historical Fault Information'!V112</f>
        <v>174.17226325757591</v>
      </c>
      <c r="K112" s="57">
        <f>'Historical Fault Information'!W112</f>
        <v>106.28646408839778</v>
      </c>
      <c r="L112" s="201">
        <f>'Model parameters'!$G112</f>
        <v>94.922869511848091</v>
      </c>
      <c r="M112" s="99">
        <f>'Model parameters'!$G112+'Model parameters'!$H112*('Modelled Duration'!AW112-'Modelled Duration'!$AV112)</f>
        <v>97.370392030179886</v>
      </c>
      <c r="N112" s="99">
        <f>'Model parameters'!$G112+'Model parameters'!$H112*('Modelled Duration'!AX112-'Modelled Duration'!$AV112)</f>
        <v>99.817914548511681</v>
      </c>
      <c r="O112" s="99">
        <f>'Model parameters'!$G112+'Model parameters'!$H112*('Modelled Duration'!AY112-'Modelled Duration'!$AV112)</f>
        <v>102.26543706684348</v>
      </c>
      <c r="P112" s="99">
        <f>'Model parameters'!$G112+'Model parameters'!$H112*('Modelled Duration'!AZ112-'Modelled Duration'!$AV112)</f>
        <v>104.71295958517528</v>
      </c>
      <c r="Q112" s="99">
        <f>'Model parameters'!$G112+'Model parameters'!$H112*('Modelled Duration'!BA112-'Modelled Duration'!$AV112)</f>
        <v>107.16048210350708</v>
      </c>
      <c r="R112" s="201">
        <f>Q112+'Model parameters'!$H112*('Modelled Duration'!BB112-'Modelled Duration'!$BA112)*R$4</f>
        <v>108.38424336267298</v>
      </c>
      <c r="S112" s="97">
        <f>R112+'Model parameters'!$H112*('Modelled Duration'!BC112-'Modelled Duration'!$BA112)*S$4</f>
        <v>110.34226137733842</v>
      </c>
      <c r="T112" s="97">
        <f>S112+'Model parameters'!$H112*('Modelled Duration'!BD112-'Modelled Duration'!$BA112)*T$4</f>
        <v>111.81077488833749</v>
      </c>
      <c r="U112" s="97">
        <f>T112+'Model parameters'!$H112*('Modelled Duration'!BE112-'Modelled Duration'!$BA112)*U$4</f>
        <v>111.81077488833749</v>
      </c>
      <c r="V112" s="97">
        <f>U112+'Model parameters'!$H112*('Modelled Duration'!BF112-'Modelled Duration'!$BA112)*V$4</f>
        <v>111.81077488833749</v>
      </c>
      <c r="AL112" s="201">
        <f t="shared" si="62"/>
        <v>41.332107843137294</v>
      </c>
      <c r="AM112" s="201">
        <f t="shared" si="63"/>
        <v>63.246575342465718</v>
      </c>
      <c r="AN112" s="201">
        <f t="shared" si="64"/>
        <v>46.616718266253912</v>
      </c>
      <c r="AO112" s="201">
        <f t="shared" si="65"/>
        <v>99.513364464322422</v>
      </c>
      <c r="AP112" s="201">
        <f t="shared" si="66"/>
        <v>45.646897564917921</v>
      </c>
      <c r="AQ112" s="201">
        <f t="shared" si="67"/>
        <v>66.283366206443262</v>
      </c>
      <c r="AR112" s="201">
        <f t="shared" si="68"/>
        <v>46.788304993975082</v>
      </c>
      <c r="AS112" s="201">
        <f t="shared" si="69"/>
        <v>205.75187142228091</v>
      </c>
      <c r="AT112" s="201">
        <f t="shared" si="70"/>
        <v>174.17226325757591</v>
      </c>
      <c r="AU112" s="201">
        <f t="shared" si="71"/>
        <v>106.28646408839778</v>
      </c>
      <c r="AV112" s="41">
        <f t="shared" si="73"/>
        <v>156.87066259910154</v>
      </c>
      <c r="AW112" s="41">
        <f t="shared" si="73"/>
        <v>169.10827519076048</v>
      </c>
      <c r="AX112" s="41">
        <f t="shared" si="73"/>
        <v>181.34588778241948</v>
      </c>
      <c r="AY112" s="41">
        <f t="shared" si="73"/>
        <v>193.58350037407848</v>
      </c>
      <c r="AZ112" s="41">
        <f t="shared" si="73"/>
        <v>205.82111296573748</v>
      </c>
      <c r="BA112" s="41">
        <f t="shared" si="73"/>
        <v>218.05872555739649</v>
      </c>
      <c r="BB112" s="41">
        <f t="shared" si="73"/>
        <v>230.29633814905549</v>
      </c>
      <c r="BC112" s="41">
        <f t="shared" si="73"/>
        <v>242.53395074071449</v>
      </c>
      <c r="BD112" s="41">
        <f t="shared" si="73"/>
        <v>254.77156333237349</v>
      </c>
      <c r="BE112" s="41">
        <f t="shared" si="73"/>
        <v>267.00917592403249</v>
      </c>
      <c r="BF112" s="41">
        <f t="shared" si="73"/>
        <v>279.24678851569149</v>
      </c>
    </row>
    <row r="113" spans="1:58">
      <c r="A113" s="53" t="s">
        <v>55</v>
      </c>
      <c r="B113" s="57">
        <f>'Historical Fault Information'!N113</f>
        <v>71.887096774193552</v>
      </c>
      <c r="C113" s="57">
        <f>'Historical Fault Information'!O113</f>
        <v>30.310975609756056</v>
      </c>
      <c r="D113" s="57">
        <f>'Historical Fault Information'!P113</f>
        <v>49.534351145038222</v>
      </c>
      <c r="E113" s="57">
        <f>'Historical Fault Information'!Q113</f>
        <v>33.999999999999858</v>
      </c>
      <c r="F113" s="57">
        <f>'Historical Fault Information'!R113</f>
        <v>26.484595219024182</v>
      </c>
      <c r="G113" s="57">
        <f>'Historical Fault Information'!S113</f>
        <v>35.916666666666742</v>
      </c>
      <c r="H113" s="57">
        <f>'Historical Fault Information'!T113</f>
        <v>32.535714285714285</v>
      </c>
      <c r="I113" s="57">
        <f>'Historical Fault Information'!U113</f>
        <v>193.37097026604062</v>
      </c>
      <c r="J113" s="57">
        <f>'Historical Fault Information'!V113</f>
        <v>191.63857142857145</v>
      </c>
      <c r="K113" s="57">
        <f>'Historical Fault Information'!W113</f>
        <v>119.48834289813489</v>
      </c>
      <c r="L113" s="201">
        <f>'Model parameters'!$G113</f>
        <v>79.253354168771807</v>
      </c>
      <c r="M113" s="99">
        <f>'Model parameters'!$G113+'Model parameters'!$H113*('Modelled Duration'!AW113-'Modelled Duration'!$AV113)</f>
        <v>82.019325921204512</v>
      </c>
      <c r="N113" s="99">
        <f>'Model parameters'!$G113+'Model parameters'!$H113*('Modelled Duration'!AX113-'Modelled Duration'!$AV113)</f>
        <v>84.785297673637203</v>
      </c>
      <c r="O113" s="99">
        <f>'Model parameters'!$G113+'Model parameters'!$H113*('Modelled Duration'!AY113-'Modelled Duration'!$AV113)</f>
        <v>87.551269426069908</v>
      </c>
      <c r="P113" s="99">
        <f>'Model parameters'!$G113+'Model parameters'!$H113*('Modelled Duration'!AZ113-'Modelled Duration'!$AV113)</f>
        <v>90.317241178502613</v>
      </c>
      <c r="Q113" s="99">
        <f>'Model parameters'!$G113+'Model parameters'!$H113*('Modelled Duration'!BA113-'Modelled Duration'!$AV113)</f>
        <v>93.083212930935318</v>
      </c>
      <c r="R113" s="201">
        <f>Q113+'Model parameters'!$H113*('Modelled Duration'!BB113-'Modelled Duration'!$BA113)*R$4</f>
        <v>94.46619880715167</v>
      </c>
      <c r="S113" s="97">
        <f>R113+'Model parameters'!$H113*('Modelled Duration'!BC113-'Modelled Duration'!$BA113)*S$4</f>
        <v>96.678976209097826</v>
      </c>
      <c r="T113" s="97">
        <f>S113+'Model parameters'!$H113*('Modelled Duration'!BD113-'Modelled Duration'!$BA113)*T$4</f>
        <v>98.338559260557446</v>
      </c>
      <c r="U113" s="97">
        <f>T113+'Model parameters'!$H113*('Modelled Duration'!BE113-'Modelled Duration'!$BA113)*U$4</f>
        <v>98.338559260557446</v>
      </c>
      <c r="V113" s="97">
        <f>U113+'Model parameters'!$H113*('Modelled Duration'!BF113-'Modelled Duration'!$BA113)*V$4</f>
        <v>98.338559260557446</v>
      </c>
      <c r="AL113" s="201">
        <f t="shared" si="62"/>
        <v>71.887096774193552</v>
      </c>
      <c r="AM113" s="201">
        <f t="shared" si="63"/>
        <v>30.310975609756056</v>
      </c>
      <c r="AN113" s="201">
        <f t="shared" si="64"/>
        <v>49.534351145038222</v>
      </c>
      <c r="AO113" s="201">
        <f t="shared" si="65"/>
        <v>33.999999999999858</v>
      </c>
      <c r="AP113" s="201">
        <f t="shared" si="66"/>
        <v>26.484595219024182</v>
      </c>
      <c r="AQ113" s="201">
        <f t="shared" si="67"/>
        <v>35.916666666666742</v>
      </c>
      <c r="AR113" s="201">
        <f t="shared" si="68"/>
        <v>32.535714285714285</v>
      </c>
      <c r="AS113" s="201">
        <f t="shared" si="69"/>
        <v>193.37097026604062</v>
      </c>
      <c r="AT113" s="201">
        <f t="shared" si="70"/>
        <v>191.63857142857145</v>
      </c>
      <c r="AU113" s="201">
        <f t="shared" si="71"/>
        <v>119.48834289813489</v>
      </c>
      <c r="AV113" s="41">
        <f t="shared" si="73"/>
        <v>154.58095162121327</v>
      </c>
      <c r="AW113" s="41">
        <f t="shared" si="73"/>
        <v>168.41081038337677</v>
      </c>
      <c r="AX113" s="41">
        <f t="shared" si="73"/>
        <v>182.24066914554027</v>
      </c>
      <c r="AY113" s="41">
        <f t="shared" si="73"/>
        <v>196.07052790770376</v>
      </c>
      <c r="AZ113" s="41">
        <f t="shared" si="73"/>
        <v>209.90038666986732</v>
      </c>
      <c r="BA113" s="41">
        <f t="shared" si="73"/>
        <v>223.73024543203081</v>
      </c>
      <c r="BB113" s="41">
        <f t="shared" si="73"/>
        <v>237.56010419419431</v>
      </c>
      <c r="BC113" s="41">
        <f t="shared" si="73"/>
        <v>251.38996295635781</v>
      </c>
      <c r="BD113" s="41">
        <f t="shared" si="73"/>
        <v>265.2198217185213</v>
      </c>
      <c r="BE113" s="41">
        <f t="shared" si="73"/>
        <v>279.0496804806848</v>
      </c>
      <c r="BF113" s="41">
        <f t="shared" si="73"/>
        <v>292.8795392428483</v>
      </c>
    </row>
    <row r="114" spans="1:58">
      <c r="A114" s="53" t="s">
        <v>47</v>
      </c>
      <c r="B114" s="57">
        <f>'Historical Fault Information'!N114</f>
        <v>17.132635253054097</v>
      </c>
      <c r="C114" s="57">
        <f>'Historical Fault Information'!O114</f>
        <v>30.495698924731151</v>
      </c>
      <c r="D114" s="57">
        <f>'Historical Fault Information'!P114</f>
        <v>38.224893917963136</v>
      </c>
      <c r="E114" s="57">
        <f>'Historical Fault Information'!Q114</f>
        <v>19.769605455431041</v>
      </c>
      <c r="F114" s="57">
        <f>'Historical Fault Information'!R114</f>
        <v>43.944038558043921</v>
      </c>
      <c r="G114" s="57">
        <f>'Historical Fault Information'!S114</f>
        <v>43.995113941791764</v>
      </c>
      <c r="H114" s="57">
        <f>'Historical Fault Information'!T114</f>
        <v>46.695581014729939</v>
      </c>
      <c r="I114" s="57">
        <f>'Historical Fault Information'!U114</f>
        <v>93.618739797584084</v>
      </c>
      <c r="J114" s="57">
        <f>'Historical Fault Information'!V114</f>
        <v>85.64486136226644</v>
      </c>
      <c r="K114" s="57">
        <f>'Historical Fault Information'!W114</f>
        <v>71.069619573554263</v>
      </c>
      <c r="L114" s="201">
        <f>'Model parameters'!$G114</f>
        <v>52.606461394010644</v>
      </c>
      <c r="M114" s="99">
        <f>'Model parameters'!$G114+'Model parameters'!$H114*('Modelled Duration'!AW114-'Modelled Duration'!$AV114)</f>
        <v>54.09649197268579</v>
      </c>
      <c r="N114" s="99">
        <f>'Model parameters'!$G114+'Model parameters'!$H114*('Modelled Duration'!AX114-'Modelled Duration'!$AV114)</f>
        <v>55.586522551360943</v>
      </c>
      <c r="O114" s="99">
        <f>'Model parameters'!$G114+'Model parameters'!$H114*('Modelled Duration'!AY114-'Modelled Duration'!$AV114)</f>
        <v>57.076553130036089</v>
      </c>
      <c r="P114" s="99">
        <f>'Model parameters'!$G114+'Model parameters'!$H114*('Modelled Duration'!AZ114-'Modelled Duration'!$AV114)</f>
        <v>58.566583708711242</v>
      </c>
      <c r="Q114" s="99">
        <f>'Model parameters'!$G114+'Model parameters'!$H114*('Modelled Duration'!BA114-'Modelled Duration'!$AV114)</f>
        <v>60.056614287386388</v>
      </c>
      <c r="R114" s="201">
        <f>Q114+'Model parameters'!$H114*('Modelled Duration'!BB114-'Modelled Duration'!$BA114)*R$4</f>
        <v>60.801629576723961</v>
      </c>
      <c r="S114" s="97">
        <f>R114+'Model parameters'!$H114*('Modelled Duration'!BC114-'Modelled Duration'!$BA114)*S$4</f>
        <v>61.993654039664079</v>
      </c>
      <c r="T114" s="97">
        <f>S114+'Model parameters'!$H114*('Modelled Duration'!BD114-'Modelled Duration'!$BA114)*T$4</f>
        <v>62.88767238686917</v>
      </c>
      <c r="U114" s="97">
        <f>T114+'Model parameters'!$H114*('Modelled Duration'!BE114-'Modelled Duration'!$BA114)*U$4</f>
        <v>62.88767238686917</v>
      </c>
      <c r="V114" s="97">
        <f>U114+'Model parameters'!$H114*('Modelled Duration'!BF114-'Modelled Duration'!$BA114)*V$4</f>
        <v>62.88767238686917</v>
      </c>
      <c r="AL114" s="201">
        <f t="shared" si="62"/>
        <v>17.132635253054097</v>
      </c>
      <c r="AM114" s="201">
        <f t="shared" si="63"/>
        <v>30.495698924731151</v>
      </c>
      <c r="AN114" s="201">
        <f t="shared" si="64"/>
        <v>38.224893917963136</v>
      </c>
      <c r="AO114" s="201">
        <f t="shared" si="65"/>
        <v>19.769605455431041</v>
      </c>
      <c r="AP114" s="201">
        <f t="shared" si="66"/>
        <v>43.944038558043921</v>
      </c>
      <c r="AQ114" s="201">
        <f t="shared" si="67"/>
        <v>43.995113941791764</v>
      </c>
      <c r="AR114" s="201">
        <f t="shared" si="68"/>
        <v>46.695581014729939</v>
      </c>
      <c r="AS114" s="201">
        <f t="shared" si="69"/>
        <v>93.618739797584084</v>
      </c>
      <c r="AT114" s="201">
        <f t="shared" si="70"/>
        <v>85.64486136226644</v>
      </c>
      <c r="AU114" s="201">
        <f t="shared" si="71"/>
        <v>71.069619573554263</v>
      </c>
      <c r="AV114" s="41">
        <f t="shared" si="73"/>
        <v>90.034919693481584</v>
      </c>
      <c r="AW114" s="41">
        <f t="shared" si="73"/>
        <v>97.485072586857328</v>
      </c>
      <c r="AX114" s="41">
        <f t="shared" si="73"/>
        <v>104.93522548023307</v>
      </c>
      <c r="AY114" s="41">
        <f t="shared" si="73"/>
        <v>112.38537837360882</v>
      </c>
      <c r="AZ114" s="41">
        <f t="shared" si="73"/>
        <v>119.83553126698456</v>
      </c>
      <c r="BA114" s="41">
        <f t="shared" si="73"/>
        <v>127.2856841603603</v>
      </c>
      <c r="BB114" s="41">
        <f t="shared" si="73"/>
        <v>134.73583705373605</v>
      </c>
      <c r="BC114" s="41">
        <f t="shared" si="73"/>
        <v>142.18598994711181</v>
      </c>
      <c r="BD114" s="41">
        <f t="shared" si="73"/>
        <v>149.63614284048754</v>
      </c>
      <c r="BE114" s="41">
        <f t="shared" si="73"/>
        <v>157.08629573386327</v>
      </c>
      <c r="BF114" s="41">
        <f t="shared" si="73"/>
        <v>164.536448627239</v>
      </c>
    </row>
    <row r="115" spans="1:58">
      <c r="A115" s="53" t="s">
        <v>52</v>
      </c>
      <c r="B115" s="57">
        <f>'Historical Fault Information'!N115</f>
        <v>47.55705705705715</v>
      </c>
      <c r="C115" s="57">
        <f>'Historical Fault Information'!O115</f>
        <v>33.540969162995552</v>
      </c>
      <c r="D115" s="57">
        <f>'Historical Fault Information'!P115</f>
        <v>46.02000000000006</v>
      </c>
      <c r="E115" s="57">
        <f>'Historical Fault Information'!Q115</f>
        <v>67.710872841693458</v>
      </c>
      <c r="F115" s="57">
        <f>'Historical Fault Information'!R115</f>
        <v>61.631895035693596</v>
      </c>
      <c r="G115" s="57">
        <f>'Historical Fault Information'!S115</f>
        <v>70.0057803468207</v>
      </c>
      <c r="H115" s="57">
        <f>'Historical Fault Information'!T115</f>
        <v>26.000000000000021</v>
      </c>
      <c r="I115" s="57">
        <f>'Historical Fault Information'!U115</f>
        <v>108.37395143487872</v>
      </c>
      <c r="J115" s="57">
        <f>'Historical Fault Information'!V115</f>
        <v>119.49513381995119</v>
      </c>
      <c r="K115" s="57">
        <f>'Historical Fault Information'!W115</f>
        <v>55.989905149051459</v>
      </c>
      <c r="L115" s="201">
        <f>'Model parameters'!$G115</f>
        <v>65.418723087898286</v>
      </c>
      <c r="M115" s="99">
        <f>'Model parameters'!$G115+'Model parameters'!$H115*('Modelled Duration'!AW115-'Modelled Duration'!$AV115)</f>
        <v>66.476402856852317</v>
      </c>
      <c r="N115" s="99">
        <f>'Model parameters'!$G115+'Model parameters'!$H115*('Modelled Duration'!AX115-'Modelled Duration'!$AV115)</f>
        <v>67.534082625806349</v>
      </c>
      <c r="O115" s="99">
        <f>'Model parameters'!$G115+'Model parameters'!$H115*('Modelled Duration'!AY115-'Modelled Duration'!$AV115)</f>
        <v>68.591762394760394</v>
      </c>
      <c r="P115" s="99">
        <f>'Model parameters'!$G115+'Model parameters'!$H115*('Modelled Duration'!AZ115-'Modelled Duration'!$AV115)</f>
        <v>69.649442163714426</v>
      </c>
      <c r="Q115" s="99">
        <f>'Model parameters'!$G115+'Model parameters'!$H115*('Modelled Duration'!BA115-'Modelled Duration'!$AV115)</f>
        <v>70.707121932668457</v>
      </c>
      <c r="R115" s="201">
        <f>Q115+'Model parameters'!$H115*('Modelled Duration'!BB115-'Modelled Duration'!$BA115)*R$4</f>
        <v>71.23596181714548</v>
      </c>
      <c r="S115" s="97">
        <f>R115+'Model parameters'!$H115*('Modelled Duration'!BC115-'Modelled Duration'!$BA115)*S$4</f>
        <v>72.082105632308711</v>
      </c>
      <c r="T115" s="97">
        <f>S115+'Model parameters'!$H115*('Modelled Duration'!BD115-'Modelled Duration'!$BA115)*T$4</f>
        <v>72.716713493681127</v>
      </c>
      <c r="U115" s="97">
        <f>T115+'Model parameters'!$H115*('Modelled Duration'!BE115-'Modelled Duration'!$BA115)*U$4</f>
        <v>72.716713493681127</v>
      </c>
      <c r="V115" s="97">
        <f>U115+'Model parameters'!$H115*('Modelled Duration'!BF115-'Modelled Duration'!$BA115)*V$4</f>
        <v>72.716713493681127</v>
      </c>
      <c r="AL115" s="201">
        <f t="shared" si="62"/>
        <v>47.55705705705715</v>
      </c>
      <c r="AM115" s="201">
        <f t="shared" si="63"/>
        <v>33.540969162995552</v>
      </c>
      <c r="AN115" s="201">
        <f t="shared" si="64"/>
        <v>46.02000000000006</v>
      </c>
      <c r="AO115" s="201">
        <f t="shared" si="65"/>
        <v>67.710872841693458</v>
      </c>
      <c r="AP115" s="201">
        <f t="shared" si="66"/>
        <v>61.631895035693596</v>
      </c>
      <c r="AQ115" s="201">
        <f t="shared" si="67"/>
        <v>70.0057803468207</v>
      </c>
      <c r="AR115" s="201">
        <f t="shared" si="68"/>
        <v>26.000000000000021</v>
      </c>
      <c r="AS115" s="201">
        <f t="shared" si="69"/>
        <v>108.37395143487872</v>
      </c>
      <c r="AT115" s="201">
        <f t="shared" si="70"/>
        <v>119.49513381995119</v>
      </c>
      <c r="AU115" s="201">
        <f t="shared" si="71"/>
        <v>55.989905149051459</v>
      </c>
      <c r="AV115" s="41">
        <f t="shared" si="73"/>
        <v>92.718750131050143</v>
      </c>
      <c r="AW115" s="41">
        <f t="shared" si="73"/>
        <v>98.007148975820314</v>
      </c>
      <c r="AX115" s="41">
        <f t="shared" si="73"/>
        <v>103.29554782059049</v>
      </c>
      <c r="AY115" s="41">
        <f t="shared" si="73"/>
        <v>108.58394666536068</v>
      </c>
      <c r="AZ115" s="41">
        <f t="shared" si="73"/>
        <v>113.87234551013086</v>
      </c>
      <c r="BA115" s="41">
        <f t="shared" si="73"/>
        <v>119.16074435490103</v>
      </c>
      <c r="BB115" s="41">
        <f t="shared" si="73"/>
        <v>124.4491431996712</v>
      </c>
      <c r="BC115" s="41">
        <f t="shared" si="73"/>
        <v>129.73754204444137</v>
      </c>
      <c r="BD115" s="41">
        <f t="shared" si="73"/>
        <v>135.02594088921154</v>
      </c>
      <c r="BE115" s="41">
        <f t="shared" si="73"/>
        <v>140.31433973398171</v>
      </c>
      <c r="BF115" s="41">
        <f t="shared" si="73"/>
        <v>145.60273857875188</v>
      </c>
    </row>
    <row r="116" spans="1:58">
      <c r="A116" s="53" t="s">
        <v>53</v>
      </c>
      <c r="B116" s="57">
        <f>'Historical Fault Information'!N116</f>
        <v>187.50058754406561</v>
      </c>
      <c r="C116" s="57">
        <f>'Historical Fault Information'!O116</f>
        <v>23.609022556391022</v>
      </c>
      <c r="D116" s="57">
        <f>'Historical Fault Information'!P116</f>
        <v>43.466275659823957</v>
      </c>
      <c r="E116" s="57">
        <f>'Historical Fault Information'!Q116</f>
        <v>19</v>
      </c>
      <c r="F116" s="57">
        <f>'Historical Fault Information'!R116</f>
        <v>74.38575604945234</v>
      </c>
      <c r="G116" s="57">
        <f>'Historical Fault Information'!S116</f>
        <v>73.000000000000071</v>
      </c>
      <c r="H116" s="57">
        <f>'Historical Fault Information'!T116</f>
        <v>828.82743602362075</v>
      </c>
      <c r="I116" s="57">
        <f>'Historical Fault Information'!U116</f>
        <v>61.766272965879047</v>
      </c>
      <c r="J116" s="57">
        <f>'Historical Fault Information'!V116</f>
        <v>125.957345971564</v>
      </c>
      <c r="K116" s="57">
        <f>'Historical Fault Information'!W116</f>
        <v>118.12786941580741</v>
      </c>
      <c r="L116" s="201">
        <f>'Model parameters'!$G116</f>
        <v>152.01555318250431</v>
      </c>
      <c r="M116" s="99">
        <f>'Model parameters'!$G116+'Model parameters'!$H116*('Modelled Duration'!AW116-'Modelled Duration'!$AV116)</f>
        <v>155.18122632105411</v>
      </c>
      <c r="N116" s="99">
        <f>'Model parameters'!$G116+'Model parameters'!$H116*('Modelled Duration'!AX116-'Modelled Duration'!$AV116)</f>
        <v>158.34689945960389</v>
      </c>
      <c r="O116" s="99">
        <f>'Model parameters'!$G116+'Model parameters'!$H116*('Modelled Duration'!AY116-'Modelled Duration'!$AV116)</f>
        <v>161.51257259815367</v>
      </c>
      <c r="P116" s="99">
        <f>'Model parameters'!$G116+'Model parameters'!$H116*('Modelled Duration'!AZ116-'Modelled Duration'!$AV116)</f>
        <v>164.67824573670345</v>
      </c>
      <c r="Q116" s="99">
        <f>'Model parameters'!$G116+'Model parameters'!$H116*('Modelled Duration'!BA116-'Modelled Duration'!$AV116)</f>
        <v>167.84391887525322</v>
      </c>
      <c r="R116" s="201">
        <f>Q116+'Model parameters'!$H116*('Modelled Duration'!BB116-'Modelled Duration'!$BA116)*R$4</f>
        <v>169.42675544452811</v>
      </c>
      <c r="S116" s="97">
        <f>R116+'Model parameters'!$H116*('Modelled Duration'!BC116-'Modelled Duration'!$BA116)*S$4</f>
        <v>171.95929395536794</v>
      </c>
      <c r="T116" s="97">
        <f>S116+'Model parameters'!$H116*('Modelled Duration'!BD116-'Modelled Duration'!$BA116)*T$4</f>
        <v>173.85869783849782</v>
      </c>
      <c r="U116" s="97">
        <f>T116+'Model parameters'!$H116*('Modelled Duration'!BE116-'Modelled Duration'!$BA116)*U$4</f>
        <v>173.85869783849782</v>
      </c>
      <c r="V116" s="97">
        <f>U116+'Model parameters'!$H116*('Modelled Duration'!BF116-'Modelled Duration'!$BA116)*V$4</f>
        <v>173.85869783849782</v>
      </c>
      <c r="AL116" s="201">
        <f t="shared" si="62"/>
        <v>187.50058754406561</v>
      </c>
      <c r="AM116" s="201">
        <f t="shared" si="63"/>
        <v>23.609022556391022</v>
      </c>
      <c r="AN116" s="201">
        <f t="shared" si="64"/>
        <v>43.466275659823957</v>
      </c>
      <c r="AO116" s="201">
        <f t="shared" si="65"/>
        <v>19</v>
      </c>
      <c r="AP116" s="201">
        <f t="shared" si="66"/>
        <v>74.38575604945234</v>
      </c>
      <c r="AQ116" s="201">
        <f t="shared" si="67"/>
        <v>73.000000000000071</v>
      </c>
      <c r="AR116" s="201">
        <f t="shared" si="68"/>
        <v>828.82743602362075</v>
      </c>
      <c r="AS116" s="201">
        <f t="shared" si="69"/>
        <v>61.766272965879047</v>
      </c>
      <c r="AT116" s="201">
        <f t="shared" si="70"/>
        <v>125.957345971564</v>
      </c>
      <c r="AU116" s="201">
        <f t="shared" si="71"/>
        <v>118.12786941580741</v>
      </c>
      <c r="AV116" s="41">
        <f t="shared" si="73"/>
        <v>242.6200679287796</v>
      </c>
      <c r="AW116" s="41">
        <f t="shared" si="73"/>
        <v>258.44843362152858</v>
      </c>
      <c r="AX116" s="41">
        <f t="shared" si="73"/>
        <v>274.27679931427747</v>
      </c>
      <c r="AY116" s="41">
        <f t="shared" si="73"/>
        <v>290.10516500702641</v>
      </c>
      <c r="AZ116" s="41">
        <f t="shared" si="73"/>
        <v>305.93353069977536</v>
      </c>
      <c r="BA116" s="41">
        <f t="shared" si="73"/>
        <v>321.76189639252425</v>
      </c>
      <c r="BB116" s="41">
        <f t="shared" si="73"/>
        <v>337.59026208527325</v>
      </c>
      <c r="BC116" s="41">
        <f t="shared" si="73"/>
        <v>353.41862777802214</v>
      </c>
      <c r="BD116" s="41">
        <f t="shared" si="73"/>
        <v>369.24699347077103</v>
      </c>
      <c r="BE116" s="41">
        <f t="shared" si="73"/>
        <v>385.07535916352003</v>
      </c>
      <c r="BF116" s="41">
        <f t="shared" si="73"/>
        <v>400.90372485626892</v>
      </c>
    </row>
    <row r="117" spans="1:58">
      <c r="A117" s="53" t="s">
        <v>58</v>
      </c>
      <c r="B117" s="57">
        <f>'Historical Fault Information'!N117</f>
        <v>30.39246119733922</v>
      </c>
      <c r="C117" s="57">
        <f>'Historical Fault Information'!O117</f>
        <v>23.810902896081753</v>
      </c>
      <c r="D117" s="57">
        <f>'Historical Fault Information'!P117</f>
        <v>53.044444444444501</v>
      </c>
      <c r="E117" s="57">
        <f>'Historical Fault Information'!Q117</f>
        <v>56.956810631229224</v>
      </c>
      <c r="F117" s="57">
        <f>'Historical Fault Information'!R117</f>
        <v>37.403052006402341</v>
      </c>
      <c r="G117" s="57">
        <f>'Historical Fault Information'!S117</f>
        <v>73.017543859649095</v>
      </c>
      <c r="H117" s="57">
        <f>'Historical Fault Information'!T117</f>
        <v>60.778471314298528</v>
      </c>
      <c r="I117" s="57">
        <f>'Historical Fault Information'!U117</f>
        <v>67.484989005303291</v>
      </c>
      <c r="J117" s="57">
        <f>'Historical Fault Information'!V117</f>
        <v>127.3705329838358</v>
      </c>
      <c r="K117" s="57">
        <f>'Historical Fault Information'!W117</f>
        <v>125.18572364112676</v>
      </c>
      <c r="L117" s="201">
        <f>'Model parameters'!$G117</f>
        <v>69.450274531374589</v>
      </c>
      <c r="M117" s="99">
        <f>'Model parameters'!$G117+'Model parameters'!$H117*('Modelled Duration'!AW117-'Modelled Duration'!$AV117)</f>
        <v>71.507655100241394</v>
      </c>
      <c r="N117" s="99">
        <f>'Model parameters'!$G117+'Model parameters'!$H117*('Modelled Duration'!AX117-'Modelled Duration'!$AV117)</f>
        <v>73.565035669108212</v>
      </c>
      <c r="O117" s="99">
        <f>'Model parameters'!$G117+'Model parameters'!$H117*('Modelled Duration'!AY117-'Modelled Duration'!$AV117)</f>
        <v>75.622416237975003</v>
      </c>
      <c r="P117" s="99">
        <f>'Model parameters'!$G117+'Model parameters'!$H117*('Modelled Duration'!AZ117-'Modelled Duration'!$AV117)</f>
        <v>77.679796806841807</v>
      </c>
      <c r="Q117" s="99">
        <f>'Model parameters'!$G117+'Model parameters'!$H117*('Modelled Duration'!BA117-'Modelled Duration'!$AV117)</f>
        <v>79.737177375708626</v>
      </c>
      <c r="R117" s="201">
        <f>Q117+'Model parameters'!$H117*('Modelled Duration'!BB117-'Modelled Duration'!$BA117)*R$4</f>
        <v>80.765867660142021</v>
      </c>
      <c r="S117" s="97">
        <f>R117+'Model parameters'!$H117*('Modelled Duration'!BC117-'Modelled Duration'!$BA117)*S$4</f>
        <v>82.411772115235465</v>
      </c>
      <c r="T117" s="97">
        <f>S117+'Model parameters'!$H117*('Modelled Duration'!BD117-'Modelled Duration'!$BA117)*T$4</f>
        <v>83.646200456555547</v>
      </c>
      <c r="U117" s="97">
        <f>T117+'Model parameters'!$H117*('Modelled Duration'!BE117-'Modelled Duration'!$BA117)*U$4</f>
        <v>83.646200456555547</v>
      </c>
      <c r="V117" s="97">
        <f>U117+'Model parameters'!$H117*('Modelled Duration'!BF117-'Modelled Duration'!$BA117)*V$4</f>
        <v>83.646200456555547</v>
      </c>
      <c r="AL117" s="201">
        <f t="shared" si="62"/>
        <v>30.39246119733922</v>
      </c>
      <c r="AM117" s="201">
        <f t="shared" si="63"/>
        <v>23.810902896081753</v>
      </c>
      <c r="AN117" s="201">
        <f t="shared" si="64"/>
        <v>53.044444444444501</v>
      </c>
      <c r="AO117" s="201">
        <f t="shared" si="65"/>
        <v>56.956810631229224</v>
      </c>
      <c r="AP117" s="201">
        <f t="shared" si="66"/>
        <v>37.403052006402341</v>
      </c>
      <c r="AQ117" s="201">
        <f t="shared" si="67"/>
        <v>73.017543859649095</v>
      </c>
      <c r="AR117" s="201">
        <f t="shared" si="68"/>
        <v>60.778471314298528</v>
      </c>
      <c r="AS117" s="201">
        <f t="shared" si="69"/>
        <v>67.484989005303291</v>
      </c>
      <c r="AT117" s="201">
        <f t="shared" si="70"/>
        <v>127.3705329838358</v>
      </c>
      <c r="AU117" s="201">
        <f t="shared" si="71"/>
        <v>125.18572364112676</v>
      </c>
      <c r="AV117" s="41">
        <f t="shared" si="73"/>
        <v>122.12245884180821</v>
      </c>
      <c r="AW117" s="41">
        <f t="shared" si="73"/>
        <v>132.40936168614223</v>
      </c>
      <c r="AX117" s="41">
        <f t="shared" si="73"/>
        <v>142.6962645304763</v>
      </c>
      <c r="AY117" s="41">
        <f t="shared" si="73"/>
        <v>152.98316737481031</v>
      </c>
      <c r="AZ117" s="41">
        <f t="shared" si="73"/>
        <v>163.27007021914432</v>
      </c>
      <c r="BA117" s="41">
        <f t="shared" si="73"/>
        <v>173.55697306347838</v>
      </c>
      <c r="BB117" s="41">
        <f t="shared" si="73"/>
        <v>183.84387590781239</v>
      </c>
      <c r="BC117" s="41">
        <f t="shared" si="73"/>
        <v>194.13077875214645</v>
      </c>
      <c r="BD117" s="41">
        <f t="shared" si="73"/>
        <v>204.41768159648046</v>
      </c>
      <c r="BE117" s="41">
        <f t="shared" si="73"/>
        <v>214.70458444081447</v>
      </c>
      <c r="BF117" s="41">
        <f t="shared" si="73"/>
        <v>224.99148728514854</v>
      </c>
    </row>
    <row r="118" spans="1:58">
      <c r="A118" s="53" t="s">
        <v>60</v>
      </c>
      <c r="B118" s="57">
        <f>'Historical Fault Information'!N118</f>
        <v>126.54545454545482</v>
      </c>
      <c r="C118" s="57">
        <f>'Historical Fault Information'!O118</f>
        <v>35.09956709956716</v>
      </c>
      <c r="D118" s="57">
        <f>'Historical Fault Information'!P118</f>
        <v>143</v>
      </c>
      <c r="E118" s="57">
        <f>'Historical Fault Information'!Q118</f>
        <v>61.999999999999758</v>
      </c>
      <c r="F118" s="57">
        <f>'Historical Fault Information'!R118</f>
        <v>32.740305010893188</v>
      </c>
      <c r="G118" s="57">
        <f>'Historical Fault Information'!S118</f>
        <v>74.741935483871003</v>
      </c>
      <c r="H118" s="57">
        <f>'Historical Fault Information'!T118</f>
        <v>66.39473684210526</v>
      </c>
      <c r="I118" s="57">
        <f>'Historical Fault Information'!U118</f>
        <v>1034.9932277924365</v>
      </c>
      <c r="J118" s="57">
        <f>'Historical Fault Information'!V118</f>
        <v>96.29770189003419</v>
      </c>
      <c r="K118" s="57">
        <f>'Historical Fault Information'!W118</f>
        <v>83.979041583277805</v>
      </c>
      <c r="L118" s="201">
        <f>'Model parameters'!$G118</f>
        <v>181.02739063357612</v>
      </c>
      <c r="M118" s="99">
        <f>'Model parameters'!$G118+'Model parameters'!$H118*('Modelled Duration'!AW118-'Modelled Duration'!$AV118)</f>
        <v>186.55519815701265</v>
      </c>
      <c r="N118" s="99">
        <f>'Model parameters'!$G118+'Model parameters'!$H118*('Modelled Duration'!AX118-'Modelled Duration'!$AV118)</f>
        <v>192.08300568044922</v>
      </c>
      <c r="O118" s="99">
        <f>'Model parameters'!$G118+'Model parameters'!$H118*('Modelled Duration'!AY118-'Modelled Duration'!$AV118)</f>
        <v>197.61081320388578</v>
      </c>
      <c r="P118" s="99">
        <f>'Model parameters'!$G118+'Model parameters'!$H118*('Modelled Duration'!AZ118-'Modelled Duration'!$AV118)</f>
        <v>203.13862072732235</v>
      </c>
      <c r="Q118" s="99">
        <f>'Model parameters'!$G118+'Model parameters'!$H118*('Modelled Duration'!BA118-'Modelled Duration'!$AV118)</f>
        <v>208.66642825075888</v>
      </c>
      <c r="R118" s="201">
        <f>Q118+'Model parameters'!$H118*('Modelled Duration'!BB118-'Modelled Duration'!$BA118)*R$4</f>
        <v>211.43033201247715</v>
      </c>
      <c r="S118" s="97">
        <f>R118+'Model parameters'!$H118*('Modelled Duration'!BC118-'Modelled Duration'!$BA118)*S$4</f>
        <v>215.85257803122639</v>
      </c>
      <c r="T118" s="97">
        <f>S118+'Model parameters'!$H118*('Modelled Duration'!BD118-'Modelled Duration'!$BA118)*T$4</f>
        <v>219.16926254528832</v>
      </c>
      <c r="U118" s="97">
        <f>T118+'Model parameters'!$H118*('Modelled Duration'!BE118-'Modelled Duration'!$BA118)*U$4</f>
        <v>219.16926254528832</v>
      </c>
      <c r="V118" s="97">
        <f>U118+'Model parameters'!$H118*('Modelled Duration'!BF118-'Modelled Duration'!$BA118)*V$4</f>
        <v>219.16926254528832</v>
      </c>
      <c r="AL118" s="201">
        <f t="shared" si="62"/>
        <v>126.54545454545482</v>
      </c>
      <c r="AM118" s="201">
        <f t="shared" si="63"/>
        <v>35.09956709956716</v>
      </c>
      <c r="AN118" s="201">
        <f t="shared" si="64"/>
        <v>143</v>
      </c>
      <c r="AO118" s="201">
        <f t="shared" si="65"/>
        <v>61.999999999999758</v>
      </c>
      <c r="AP118" s="201">
        <f t="shared" si="66"/>
        <v>32.740305010893188</v>
      </c>
      <c r="AQ118" s="201">
        <f t="shared" si="67"/>
        <v>74.741935483871003</v>
      </c>
      <c r="AR118" s="201">
        <f t="shared" si="68"/>
        <v>66.39473684210526</v>
      </c>
      <c r="AS118" s="201">
        <f t="shared" si="69"/>
        <v>1034.9932277924365</v>
      </c>
      <c r="AT118" s="201">
        <f t="shared" si="70"/>
        <v>96.29770189003419</v>
      </c>
      <c r="AU118" s="201">
        <f t="shared" si="71"/>
        <v>83.979041583277805</v>
      </c>
      <c r="AV118" s="41">
        <f t="shared" si="73"/>
        <v>327.59390391926917</v>
      </c>
      <c r="AW118" s="41">
        <f t="shared" si="73"/>
        <v>355.2329415364519</v>
      </c>
      <c r="AX118" s="41">
        <f t="shared" si="73"/>
        <v>382.8719791536347</v>
      </c>
      <c r="AY118" s="41">
        <f t="shared" si="73"/>
        <v>410.51101677081743</v>
      </c>
      <c r="AZ118" s="41">
        <f t="shared" si="73"/>
        <v>438.15005438800023</v>
      </c>
      <c r="BA118" s="41">
        <f t="shared" si="73"/>
        <v>465.78909200518297</v>
      </c>
      <c r="BB118" s="41">
        <f t="shared" si="73"/>
        <v>493.4281296223657</v>
      </c>
      <c r="BC118" s="41">
        <f t="shared" si="73"/>
        <v>521.06716723954855</v>
      </c>
      <c r="BD118" s="41">
        <f t="shared" si="73"/>
        <v>548.70620485673135</v>
      </c>
      <c r="BE118" s="41">
        <f t="shared" si="73"/>
        <v>576.34524247391391</v>
      </c>
      <c r="BF118" s="41">
        <f t="shared" si="73"/>
        <v>603.98428009109671</v>
      </c>
    </row>
    <row r="119" spans="1:58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O119" s="3"/>
      <c r="P119" s="3"/>
      <c r="Q119" s="3"/>
      <c r="R119" s="3"/>
      <c r="S119" s="3"/>
      <c r="T119" s="3"/>
      <c r="U119" s="3"/>
      <c r="V119" s="3"/>
      <c r="AL119" s="42"/>
      <c r="AM119" s="42"/>
      <c r="AN119" s="42"/>
      <c r="AO119" s="42"/>
      <c r="AP119" s="42"/>
      <c r="AQ119" s="42"/>
      <c r="AR119" s="42"/>
      <c r="AS119" s="42"/>
      <c r="AT119" s="42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</row>
    <row r="120" spans="1:58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O120" s="3"/>
      <c r="P120" s="3"/>
      <c r="Q120" s="3"/>
      <c r="R120" s="3"/>
      <c r="S120" s="3"/>
      <c r="T120" s="3"/>
      <c r="U120" s="3"/>
      <c r="V120" s="3"/>
    </row>
    <row r="121" spans="1:58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O121" s="3"/>
      <c r="P121" s="3"/>
      <c r="Q121" s="3"/>
      <c r="R121" s="3"/>
      <c r="S121" s="3"/>
      <c r="T121" s="3"/>
      <c r="U121" s="3"/>
      <c r="V121" s="3"/>
    </row>
    <row r="122" spans="1:58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3" customFormat="1" ht="18">
      <c r="A123" s="1"/>
      <c r="B123" s="55"/>
      <c r="C123" s="55"/>
      <c r="D123" s="55"/>
      <c r="E123" s="55"/>
      <c r="F123" s="55"/>
      <c r="G123" s="55"/>
      <c r="H123" s="55"/>
      <c r="I123" s="39"/>
      <c r="J123" s="1"/>
      <c r="N123"/>
      <c r="O123"/>
      <c r="P123"/>
      <c r="Q123"/>
      <c r="R123"/>
      <c r="S123"/>
      <c r="T123"/>
      <c r="U123"/>
      <c r="V123"/>
    </row>
    <row r="124" spans="1:58" s="3" customFormat="1" ht="15.95" customHeight="1">
      <c r="B124" s="129" t="s">
        <v>5</v>
      </c>
      <c r="C124" s="59"/>
      <c r="D124" s="59"/>
      <c r="E124" s="59"/>
      <c r="F124" s="59"/>
      <c r="G124" s="59"/>
      <c r="H124" s="59"/>
      <c r="I124" s="59"/>
      <c r="J124" s="59"/>
      <c r="K124" s="59"/>
      <c r="L124" s="69" t="s">
        <v>32</v>
      </c>
      <c r="M124" s="59" t="str">
        <f>'Model parameters'!G127</f>
        <v>Weighted average 2009 to 2017 with moderated trend</v>
      </c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69" t="s">
        <v>48</v>
      </c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</row>
    <row r="125" spans="1:58" s="60" customFormat="1">
      <c r="A125" s="60" t="s">
        <v>6</v>
      </c>
      <c r="B125" s="61">
        <f t="shared" ref="B125:K125" si="74">AVERAGEIF(B129:B141,"&lt;&gt;0")</f>
        <v>114.5187822568796</v>
      </c>
      <c r="C125" s="61">
        <f t="shared" si="74"/>
        <v>70.626200206738105</v>
      </c>
      <c r="D125" s="61">
        <f t="shared" si="74"/>
        <v>161.63628123027698</v>
      </c>
      <c r="E125" s="61">
        <f t="shared" si="74"/>
        <v>94.762588580561854</v>
      </c>
      <c r="F125" s="61">
        <f t="shared" si="74"/>
        <v>62.103185529371117</v>
      </c>
      <c r="G125" s="61">
        <f t="shared" si="74"/>
        <v>53.272351372189163</v>
      </c>
      <c r="H125" s="61">
        <f t="shared" si="74"/>
        <v>94.497967463172827</v>
      </c>
      <c r="I125" s="61">
        <f t="shared" si="74"/>
        <v>65.173255567392289</v>
      </c>
      <c r="J125" s="61">
        <f t="shared" si="74"/>
        <v>105.23661010042555</v>
      </c>
      <c r="K125" s="61">
        <f t="shared" si="74"/>
        <v>118.3854719339277</v>
      </c>
    </row>
    <row r="126" spans="1:58">
      <c r="B126" s="94"/>
      <c r="C126" s="94"/>
      <c r="D126" s="94"/>
      <c r="E126" s="94"/>
      <c r="F126" s="94"/>
      <c r="G126" s="94"/>
      <c r="H126" s="94"/>
      <c r="I126" s="94"/>
      <c r="J126" s="94"/>
      <c r="K126" s="68"/>
      <c r="L126" s="68">
        <f t="shared" ref="L126:V126" si="75">AVERAGEIF(L129:L141,"&lt;&gt;0")</f>
        <v>87.629512880438526</v>
      </c>
      <c r="M126" s="68">
        <f t="shared" si="75"/>
        <v>87.309200666464022</v>
      </c>
      <c r="N126" s="68">
        <f t="shared" si="75"/>
        <v>86.988888452489519</v>
      </c>
      <c r="O126" s="68">
        <f t="shared" si="75"/>
        <v>86.668576238515001</v>
      </c>
      <c r="P126" s="68">
        <f t="shared" si="75"/>
        <v>86.348264024540498</v>
      </c>
      <c r="Q126" s="68">
        <f t="shared" si="75"/>
        <v>86.027951810566009</v>
      </c>
      <c r="R126" s="68">
        <f t="shared" si="75"/>
        <v>85.86779570357875</v>
      </c>
      <c r="S126" s="68">
        <f t="shared" si="75"/>
        <v>85.61154593239911</v>
      </c>
      <c r="T126" s="68">
        <f t="shared" si="75"/>
        <v>85.41935860401442</v>
      </c>
      <c r="U126" s="68">
        <f t="shared" si="75"/>
        <v>85.41935860401442</v>
      </c>
      <c r="V126" s="68">
        <f t="shared" si="75"/>
        <v>85.41935860401442</v>
      </c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72"/>
      <c r="AM126" s="201"/>
      <c r="AN126" s="201"/>
      <c r="AO126" s="201"/>
      <c r="AP126" s="201"/>
      <c r="AQ126" s="201"/>
      <c r="AR126" s="201"/>
      <c r="AS126" s="201"/>
      <c r="AT126" s="201"/>
      <c r="AU126" s="68"/>
      <c r="AV126" s="68">
        <f t="shared" ref="AV126:BF126" si="76">AVERAGE(AV129:AV141)</f>
        <v>61.658182117547796</v>
      </c>
      <c r="AW126" s="68">
        <f t="shared" si="76"/>
        <v>60.056621047675279</v>
      </c>
      <c r="AX126" s="68">
        <f t="shared" si="76"/>
        <v>58.455059977802726</v>
      </c>
      <c r="AY126" s="68">
        <f t="shared" si="76"/>
        <v>56.853498907930195</v>
      </c>
      <c r="AZ126" s="68">
        <f t="shared" si="76"/>
        <v>55.251937838057643</v>
      </c>
      <c r="BA126" s="68">
        <f t="shared" si="76"/>
        <v>53.65037676818509</v>
      </c>
      <c r="BB126" s="68">
        <f t="shared" si="76"/>
        <v>52.048815698312559</v>
      </c>
      <c r="BC126" s="68">
        <f t="shared" si="76"/>
        <v>50.447254628440007</v>
      </c>
      <c r="BD126" s="68">
        <f t="shared" si="76"/>
        <v>48.845693558567483</v>
      </c>
      <c r="BE126" s="68">
        <f t="shared" si="76"/>
        <v>47.24413248869493</v>
      </c>
      <c r="BF126" s="68">
        <f t="shared" si="76"/>
        <v>45.642571418822385</v>
      </c>
    </row>
    <row r="127" spans="1:58">
      <c r="B127" s="94"/>
      <c r="C127" s="94"/>
      <c r="D127" s="94"/>
      <c r="E127" s="94"/>
      <c r="F127" s="94"/>
      <c r="G127" s="94"/>
      <c r="H127" s="94"/>
      <c r="I127" s="94"/>
      <c r="J127" s="94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72"/>
      <c r="AM127" s="201"/>
      <c r="AN127" s="201"/>
      <c r="AO127" s="201"/>
      <c r="AP127" s="201"/>
      <c r="AQ127" s="201"/>
      <c r="AR127" s="201"/>
      <c r="AS127" s="201"/>
      <c r="AT127" s="201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</row>
    <row r="128" spans="1:58">
      <c r="A128" s="1" t="s">
        <v>64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>
        <v>2018</v>
      </c>
      <c r="M128" s="1">
        <v>2019</v>
      </c>
      <c r="N128" s="1">
        <v>2020</v>
      </c>
      <c r="O128" s="1">
        <v>2021</v>
      </c>
      <c r="P128" s="1">
        <v>2022</v>
      </c>
      <c r="Q128" s="1">
        <v>2023</v>
      </c>
      <c r="R128" s="1">
        <v>2024</v>
      </c>
      <c r="S128" s="1">
        <v>2025</v>
      </c>
      <c r="T128" s="1">
        <v>2026</v>
      </c>
      <c r="U128" s="1">
        <v>2027</v>
      </c>
      <c r="V128" s="1">
        <v>2028</v>
      </c>
      <c r="AL128" s="200">
        <v>2008</v>
      </c>
      <c r="AM128" s="200">
        <v>2009</v>
      </c>
      <c r="AN128" s="200">
        <v>2010</v>
      </c>
      <c r="AO128" s="200">
        <v>2011</v>
      </c>
      <c r="AP128" s="200">
        <v>2012</v>
      </c>
      <c r="AQ128" s="200">
        <v>2013</v>
      </c>
      <c r="AR128" s="200">
        <v>2014</v>
      </c>
      <c r="AS128" s="200">
        <v>2015</v>
      </c>
      <c r="AT128" s="200">
        <v>2016</v>
      </c>
      <c r="AU128" s="200">
        <v>2017</v>
      </c>
      <c r="AV128" s="200">
        <v>2018</v>
      </c>
      <c r="AW128" s="200">
        <v>2019</v>
      </c>
      <c r="AX128" s="200">
        <v>2020</v>
      </c>
      <c r="AY128" s="200">
        <v>2021</v>
      </c>
      <c r="AZ128" s="200">
        <v>2022</v>
      </c>
      <c r="BA128" s="200">
        <v>2023</v>
      </c>
      <c r="BB128" s="200">
        <v>2024</v>
      </c>
      <c r="BC128" s="200">
        <v>2025</v>
      </c>
      <c r="BD128" s="200">
        <v>2026</v>
      </c>
      <c r="BE128" s="200">
        <v>2027</v>
      </c>
      <c r="BF128" s="200">
        <v>2028</v>
      </c>
    </row>
    <row r="129" spans="1:58">
      <c r="A129" t="s">
        <v>50</v>
      </c>
      <c r="B129" s="57">
        <f>'Historical Fault Information'!N129</f>
        <v>52.208928684828862</v>
      </c>
      <c r="C129" s="57">
        <f>'Historical Fault Information'!O129</f>
        <v>14.796585144241742</v>
      </c>
      <c r="D129" s="57">
        <f>'Historical Fault Information'!P129</f>
        <v>131.84517295522625</v>
      </c>
      <c r="E129" s="57">
        <f>'Historical Fault Information'!Q129</f>
        <v>0</v>
      </c>
      <c r="F129" s="57">
        <f>'Historical Fault Information'!R129</f>
        <v>142.99873727711014</v>
      </c>
      <c r="G129" s="57">
        <f>'Historical Fault Information'!S129</f>
        <v>54.280998425074422</v>
      </c>
      <c r="H129" s="57">
        <f>'Historical Fault Information'!T129</f>
        <v>339.13378655655782</v>
      </c>
      <c r="I129" s="57">
        <f>'Historical Fault Information'!U129</f>
        <v>157.00000000000026</v>
      </c>
      <c r="J129" s="57">
        <f>'Historical Fault Information'!V129</f>
        <v>0</v>
      </c>
      <c r="K129" s="57">
        <f>'Historical Fault Information'!W129</f>
        <v>77.452232390460523</v>
      </c>
      <c r="L129" s="201">
        <f>'Model parameters'!$G129</f>
        <v>91.948031993950963</v>
      </c>
      <c r="M129" s="99">
        <f>'Model parameters'!$G129+'Model parameters'!$H129*('Modelled Duration'!AW129-'Modelled Duration'!$AV129)</f>
        <v>93.375997319263092</v>
      </c>
      <c r="N129" s="99">
        <f>'Model parameters'!$G129+'Model parameters'!$H129*('Modelled Duration'!AX129-'Modelled Duration'!$AV129)</f>
        <v>94.803962644575208</v>
      </c>
      <c r="O129" s="99">
        <f>'Model parameters'!$G129+'Model parameters'!$H129*('Modelled Duration'!AY129-'Modelled Duration'!$AV129)</f>
        <v>96.231927969887337</v>
      </c>
      <c r="P129" s="99">
        <f>'Model parameters'!$G129+'Model parameters'!$H129*('Modelled Duration'!AZ129-'Modelled Duration'!$AV129)</f>
        <v>97.659893295199453</v>
      </c>
      <c r="Q129" s="99">
        <f>'Model parameters'!$G129+'Model parameters'!$H129*('Modelled Duration'!BA129-'Modelled Duration'!$AV129)</f>
        <v>99.087858620511582</v>
      </c>
      <c r="R129" s="201">
        <f>Q129+'Model parameters'!$H129*('Modelled Duration'!BB129-'Modelled Duration'!$BA129)*R$4</f>
        <v>99.801841283167647</v>
      </c>
      <c r="S129" s="97">
        <f>R129+'Model parameters'!$H129*('Modelled Duration'!BC129-'Modelled Duration'!$BA129)*S$4</f>
        <v>100.94421354341735</v>
      </c>
      <c r="T129" s="97">
        <f>S129+'Model parameters'!$H129*('Modelled Duration'!BD129-'Modelled Duration'!$BA129)*T$4</f>
        <v>101.80099273860462</v>
      </c>
      <c r="U129" s="97">
        <f>T129+'Model parameters'!$H129*('Modelled Duration'!BE129-'Modelled Duration'!$BA129)*U$4</f>
        <v>101.80099273860462</v>
      </c>
      <c r="V129" s="97">
        <f>U129+'Model parameters'!$H129*('Modelled Duration'!BF129-'Modelled Duration'!$BA129)*V$4</f>
        <v>101.80099273860462</v>
      </c>
      <c r="AL129" s="201">
        <f t="shared" ref="AL129:AL141" si="77">B129</f>
        <v>52.208928684828862</v>
      </c>
      <c r="AM129" s="201">
        <f t="shared" ref="AM129:AM141" si="78">C129</f>
        <v>14.796585144241742</v>
      </c>
      <c r="AN129" s="201">
        <f t="shared" ref="AN129:AN141" si="79">D129</f>
        <v>131.84517295522625</v>
      </c>
      <c r="AO129" s="201">
        <f t="shared" ref="AO129:AO141" si="80">E129</f>
        <v>0</v>
      </c>
      <c r="AP129" s="201">
        <f t="shared" ref="AP129:AP141" si="81">F129</f>
        <v>142.99873727711014</v>
      </c>
      <c r="AQ129" s="201">
        <f t="shared" ref="AQ129:AQ141" si="82">G129</f>
        <v>54.280998425074422</v>
      </c>
      <c r="AR129" s="201">
        <f t="shared" ref="AR129:AR141" si="83">H129</f>
        <v>339.13378655655782</v>
      </c>
      <c r="AS129" s="201">
        <f t="shared" ref="AS129:AS141" si="84">I129</f>
        <v>157.00000000000026</v>
      </c>
      <c r="AT129" s="201">
        <f t="shared" ref="AT129:AT141" si="85">J129</f>
        <v>0</v>
      </c>
      <c r="AU129" s="201">
        <f t="shared" ref="AU129:AU141" si="86">K129</f>
        <v>77.452232390460523</v>
      </c>
      <c r="AV129" s="41">
        <f>LINEST($B129:$K129)*(AV$6-$AL$6+1)+INDEX(LINEST($B129:$K129,,TRUE,TRUE),1,2)</f>
        <v>136.24069058943337</v>
      </c>
      <c r="AW129" s="41">
        <f t="shared" ref="AW129:BF129" si="87">LINEST($B129:$K129)*(AW$6-$AL$6+1)+INDEX(LINEST($B129:$K129,,TRUE,TRUE),1,2)</f>
        <v>143.38051721599402</v>
      </c>
      <c r="AX129" s="41">
        <f t="shared" si="87"/>
        <v>150.52034384255461</v>
      </c>
      <c r="AY129" s="41">
        <f t="shared" si="87"/>
        <v>157.66017046911523</v>
      </c>
      <c r="AZ129" s="41">
        <f t="shared" si="87"/>
        <v>164.79999709567585</v>
      </c>
      <c r="BA129" s="41">
        <f t="shared" si="87"/>
        <v>171.93982372223644</v>
      </c>
      <c r="BB129" s="41">
        <f t="shared" si="87"/>
        <v>179.07965034879709</v>
      </c>
      <c r="BC129" s="41">
        <f t="shared" si="87"/>
        <v>186.21947697535768</v>
      </c>
      <c r="BD129" s="41">
        <f t="shared" si="87"/>
        <v>193.35930360191827</v>
      </c>
      <c r="BE129" s="41">
        <f t="shared" si="87"/>
        <v>200.49913022847892</v>
      </c>
      <c r="BF129" s="41">
        <f t="shared" si="87"/>
        <v>207.63895685503951</v>
      </c>
    </row>
    <row r="130" spans="1:58">
      <c r="A130" t="s">
        <v>56</v>
      </c>
      <c r="B130" s="57">
        <f>'Historical Fault Information'!N130</f>
        <v>25</v>
      </c>
      <c r="C130" s="57">
        <f>'Historical Fault Information'!O130</f>
        <v>171.93668528863995</v>
      </c>
      <c r="D130" s="57">
        <f>'Historical Fault Information'!P130</f>
        <v>65.496412709258621</v>
      </c>
      <c r="E130" s="57">
        <f>'Historical Fault Information'!Q130</f>
        <v>0</v>
      </c>
      <c r="F130" s="57">
        <f>'Historical Fault Information'!R130</f>
        <v>41.38613406795227</v>
      </c>
      <c r="G130" s="57">
        <f>'Historical Fault Information'!S130</f>
        <v>36.058327546870352</v>
      </c>
      <c r="H130" s="57">
        <f>'Historical Fault Information'!T130</f>
        <v>121.13425910097315</v>
      </c>
      <c r="I130" s="57">
        <f>'Historical Fault Information'!U130</f>
        <v>0</v>
      </c>
      <c r="J130" s="57">
        <f>'Historical Fault Information'!V130</f>
        <v>90.977676264304037</v>
      </c>
      <c r="K130" s="57">
        <f>'Historical Fault Information'!W130</f>
        <v>402.99070327553068</v>
      </c>
      <c r="L130" s="201">
        <f>'Model parameters'!$G130</f>
        <v>120.75885463280649</v>
      </c>
      <c r="M130" s="99">
        <f>'Model parameters'!$G130+'Model parameters'!$H130*('Modelled Duration'!AW130-'Modelled Duration'!$AV130)</f>
        <v>124.23254696437614</v>
      </c>
      <c r="N130" s="99">
        <f>'Model parameters'!$G130+'Model parameters'!$H130*('Modelled Duration'!AX130-'Modelled Duration'!$AV130)</f>
        <v>127.70623929594581</v>
      </c>
      <c r="O130" s="99">
        <f>'Model parameters'!$G130+'Model parameters'!$H130*('Modelled Duration'!AY130-'Modelled Duration'!$AV130)</f>
        <v>131.17993162751546</v>
      </c>
      <c r="P130" s="99">
        <f>'Model parameters'!$G130+'Model parameters'!$H130*('Modelled Duration'!AZ130-'Modelled Duration'!$AV130)</f>
        <v>134.65362395908514</v>
      </c>
      <c r="Q130" s="99">
        <f>'Model parameters'!$G130+'Model parameters'!$H130*('Modelled Duration'!BA130-'Modelled Duration'!$AV130)</f>
        <v>138.12731629065479</v>
      </c>
      <c r="R130" s="201">
        <f>Q130+'Model parameters'!$H130*('Modelled Duration'!BB130-'Modelled Duration'!$BA130)*R$4</f>
        <v>139.86416245643963</v>
      </c>
      <c r="S130" s="97">
        <f>R130+'Model parameters'!$H130*('Modelled Duration'!BC130-'Modelled Duration'!$BA130)*S$4</f>
        <v>142.64311632169535</v>
      </c>
      <c r="T130" s="97">
        <f>S130+'Model parameters'!$H130*('Modelled Duration'!BD130-'Modelled Duration'!$BA130)*T$4</f>
        <v>144.72733172063715</v>
      </c>
      <c r="U130" s="97">
        <f>T130+'Model parameters'!$H130*('Modelled Duration'!BE130-'Modelled Duration'!$BA130)*U$4</f>
        <v>144.72733172063715</v>
      </c>
      <c r="V130" s="97">
        <f>U130+'Model parameters'!$H130*('Modelled Duration'!BF130-'Modelled Duration'!$BA130)*V$4</f>
        <v>144.72733172063715</v>
      </c>
      <c r="AL130" s="201">
        <f t="shared" si="77"/>
        <v>25</v>
      </c>
      <c r="AM130" s="201">
        <f t="shared" si="78"/>
        <v>171.93668528863995</v>
      </c>
      <c r="AN130" s="201">
        <f t="shared" si="79"/>
        <v>65.496412709258621</v>
      </c>
      <c r="AO130" s="201">
        <f t="shared" si="80"/>
        <v>0</v>
      </c>
      <c r="AP130" s="201">
        <f t="shared" si="81"/>
        <v>41.38613406795227</v>
      </c>
      <c r="AQ130" s="201">
        <f t="shared" si="82"/>
        <v>36.058327546870352</v>
      </c>
      <c r="AR130" s="201">
        <f t="shared" si="83"/>
        <v>121.13425910097315</v>
      </c>
      <c r="AS130" s="201">
        <f t="shared" si="84"/>
        <v>0</v>
      </c>
      <c r="AT130" s="201">
        <f t="shared" si="85"/>
        <v>90.977676264304037</v>
      </c>
      <c r="AU130" s="201">
        <f t="shared" si="86"/>
        <v>402.99070327553068</v>
      </c>
      <c r="AV130" s="41">
        <f t="shared" ref="AV130:BF141" si="88">LINEST($B130:$K130)*(AV$6-$AL$6+1)+INDEX(LINEST($B130:$K130,,TRUE,TRUE),1,2)</f>
        <v>191.02455894351857</v>
      </c>
      <c r="AW130" s="41">
        <f t="shared" si="88"/>
        <v>208.39302060136686</v>
      </c>
      <c r="AX130" s="41">
        <f t="shared" si="88"/>
        <v>225.76148225921514</v>
      </c>
      <c r="AY130" s="41">
        <f t="shared" si="88"/>
        <v>243.12994391706346</v>
      </c>
      <c r="AZ130" s="41">
        <f t="shared" si="88"/>
        <v>260.49840557491177</v>
      </c>
      <c r="BA130" s="41">
        <f t="shared" si="88"/>
        <v>277.86686723276006</v>
      </c>
      <c r="BB130" s="41">
        <f t="shared" si="88"/>
        <v>295.23532889060834</v>
      </c>
      <c r="BC130" s="41">
        <f t="shared" si="88"/>
        <v>312.60379054845663</v>
      </c>
      <c r="BD130" s="41">
        <f t="shared" si="88"/>
        <v>329.97225220630497</v>
      </c>
      <c r="BE130" s="41">
        <f t="shared" si="88"/>
        <v>347.34071386415326</v>
      </c>
      <c r="BF130" s="41">
        <f t="shared" si="88"/>
        <v>364.70917552200154</v>
      </c>
    </row>
    <row r="131" spans="1:58">
      <c r="A131" t="s">
        <v>51</v>
      </c>
      <c r="B131" s="57">
        <f>'Historical Fault Information'!N131</f>
        <v>0</v>
      </c>
      <c r="C131" s="57">
        <f>'Historical Fault Information'!O131</f>
        <v>0</v>
      </c>
      <c r="D131" s="57">
        <f>'Historical Fault Information'!P131</f>
        <v>0</v>
      </c>
      <c r="E131" s="57">
        <f>'Historical Fault Information'!Q131</f>
        <v>148.74151337853499</v>
      </c>
      <c r="F131" s="57">
        <f>'Historical Fault Information'!R131</f>
        <v>0</v>
      </c>
      <c r="G131" s="57">
        <f>'Historical Fault Information'!S131</f>
        <v>0</v>
      </c>
      <c r="H131" s="57">
        <f>'Historical Fault Information'!T131</f>
        <v>0</v>
      </c>
      <c r="I131" s="57">
        <f>'Historical Fault Information'!U131</f>
        <v>0</v>
      </c>
      <c r="J131" s="57">
        <f>'Historical Fault Information'!V131</f>
        <v>60.041798193368955</v>
      </c>
      <c r="K131" s="57">
        <f>'Historical Fault Information'!W131</f>
        <v>163.23273039215721</v>
      </c>
      <c r="L131" s="201">
        <f>'Model parameters'!$G131</f>
        <v>119.05811410991745</v>
      </c>
      <c r="M131" s="99">
        <f>'Model parameters'!$G131+'Model parameters'!$H131*('Modelled Duration'!AW131-'Modelled Duration'!$AV131)</f>
        <v>120.80740213506581</v>
      </c>
      <c r="N131" s="99">
        <f>'Model parameters'!$G131+'Model parameters'!$H131*('Modelled Duration'!AX131-'Modelled Duration'!$AV131)</f>
        <v>122.55669016021416</v>
      </c>
      <c r="O131" s="99">
        <f>'Model parameters'!$G131+'Model parameters'!$H131*('Modelled Duration'!AY131-'Modelled Duration'!$AV131)</f>
        <v>124.30597818536252</v>
      </c>
      <c r="P131" s="99">
        <f>'Model parameters'!$G131+'Model parameters'!$H131*('Modelled Duration'!AZ131-'Modelled Duration'!$AV131)</f>
        <v>126.05526621051088</v>
      </c>
      <c r="Q131" s="99">
        <f>'Model parameters'!$G131+'Model parameters'!$H131*('Modelled Duration'!BA131-'Modelled Duration'!$AV131)</f>
        <v>127.80455423565923</v>
      </c>
      <c r="R131" s="201">
        <f>Q131+'Model parameters'!$H131*('Modelled Duration'!BB131-'Modelled Duration'!$BA131)*R$4</f>
        <v>128.6791982482334</v>
      </c>
      <c r="S131" s="97">
        <f>R131+'Model parameters'!$H131*('Modelled Duration'!BC131-'Modelled Duration'!$BA131)*S$4</f>
        <v>130.07862866835208</v>
      </c>
      <c r="T131" s="97">
        <f>S131+'Model parameters'!$H131*('Modelled Duration'!BD131-'Modelled Duration'!$BA131)*T$4</f>
        <v>131.1282014834411</v>
      </c>
      <c r="U131" s="97">
        <f>T131+'Model parameters'!$H131*('Modelled Duration'!BE131-'Modelled Duration'!$BA131)*U$4</f>
        <v>131.1282014834411</v>
      </c>
      <c r="V131" s="97">
        <f>U131+'Model parameters'!$H131*('Modelled Duration'!BF131-'Modelled Duration'!$BA131)*V$4</f>
        <v>131.1282014834411</v>
      </c>
      <c r="AL131" s="201">
        <f t="shared" si="77"/>
        <v>0</v>
      </c>
      <c r="AM131" s="201">
        <f t="shared" si="78"/>
        <v>0</v>
      </c>
      <c r="AN131" s="201">
        <f t="shared" si="79"/>
        <v>0</v>
      </c>
      <c r="AO131" s="201">
        <f t="shared" si="80"/>
        <v>148.74151337853499</v>
      </c>
      <c r="AP131" s="201">
        <f t="shared" si="81"/>
        <v>0</v>
      </c>
      <c r="AQ131" s="201">
        <f t="shared" si="82"/>
        <v>0</v>
      </c>
      <c r="AR131" s="201">
        <f t="shared" si="83"/>
        <v>0</v>
      </c>
      <c r="AS131" s="201">
        <f t="shared" si="84"/>
        <v>0</v>
      </c>
      <c r="AT131" s="201">
        <f t="shared" si="85"/>
        <v>60.041798193368955</v>
      </c>
      <c r="AU131" s="201">
        <f t="shared" si="86"/>
        <v>163.23273039215721</v>
      </c>
      <c r="AV131" s="41">
        <f t="shared" si="88"/>
        <v>85.307024887985861</v>
      </c>
      <c r="AW131" s="41">
        <f t="shared" si="88"/>
        <v>94.053465013727646</v>
      </c>
      <c r="AX131" s="41">
        <f t="shared" si="88"/>
        <v>102.79990513946942</v>
      </c>
      <c r="AY131" s="41">
        <f t="shared" si="88"/>
        <v>111.54634526521119</v>
      </c>
      <c r="AZ131" s="41">
        <f t="shared" si="88"/>
        <v>120.29278539095296</v>
      </c>
      <c r="BA131" s="41">
        <f t="shared" si="88"/>
        <v>129.03922551669473</v>
      </c>
      <c r="BB131" s="41">
        <f t="shared" si="88"/>
        <v>137.7856656424365</v>
      </c>
      <c r="BC131" s="41">
        <f t="shared" si="88"/>
        <v>146.53210576817827</v>
      </c>
      <c r="BD131" s="41">
        <f t="shared" si="88"/>
        <v>155.27854589392004</v>
      </c>
      <c r="BE131" s="41">
        <f t="shared" si="88"/>
        <v>164.02498601966181</v>
      </c>
      <c r="BF131" s="41">
        <f t="shared" si="88"/>
        <v>172.77142614540358</v>
      </c>
    </row>
    <row r="132" spans="1:58">
      <c r="A132" t="s">
        <v>54</v>
      </c>
      <c r="B132" s="57">
        <f>'Historical Fault Information'!N132</f>
        <v>55.165664780763592</v>
      </c>
      <c r="C132" s="57">
        <f>'Historical Fault Information'!O132</f>
        <v>12.62777456089559</v>
      </c>
      <c r="D132" s="57">
        <f>'Historical Fault Information'!P132</f>
        <v>862.99999999999932</v>
      </c>
      <c r="E132" s="57">
        <f>'Historical Fault Information'!Q132</f>
        <v>1.999999999999994</v>
      </c>
      <c r="F132" s="57">
        <f>'Historical Fault Information'!R132</f>
        <v>1.2441209343914197</v>
      </c>
      <c r="G132" s="57">
        <f>'Historical Fault Information'!S132</f>
        <v>61.837613003814681</v>
      </c>
      <c r="H132" s="57">
        <f>'Historical Fault Information'!T132</f>
        <v>53.871837411862231</v>
      </c>
      <c r="I132" s="57">
        <f>'Historical Fault Information'!U132</f>
        <v>0</v>
      </c>
      <c r="J132" s="57">
        <f>'Historical Fault Information'!V132</f>
        <v>96.307390965732267</v>
      </c>
      <c r="K132" s="57">
        <f>'Historical Fault Information'!W132</f>
        <v>104.33708859548409</v>
      </c>
      <c r="L132" s="201">
        <f>'Model parameters'!$G132</f>
        <v>102.18527366115862</v>
      </c>
      <c r="M132" s="99">
        <f>'Model parameters'!$G132+'Model parameters'!$H132*('Modelled Duration'!AW132-'Modelled Duration'!$AV132)</f>
        <v>98.463466550214804</v>
      </c>
      <c r="N132" s="99">
        <f>'Model parameters'!$G132+'Model parameters'!$H132*('Modelled Duration'!AX132-'Modelled Duration'!$AV132)</f>
        <v>94.74165943927099</v>
      </c>
      <c r="O132" s="99">
        <f>'Model parameters'!$G132+'Model parameters'!$H132*('Modelled Duration'!AY132-'Modelled Duration'!$AV132)</f>
        <v>91.019852328327175</v>
      </c>
      <c r="P132" s="99">
        <f>'Model parameters'!$G132+'Model parameters'!$H132*('Modelled Duration'!AZ132-'Modelled Duration'!$AV132)</f>
        <v>87.298045217383361</v>
      </c>
      <c r="Q132" s="99">
        <f>'Model parameters'!$G132+'Model parameters'!$H132*('Modelled Duration'!BA132-'Modelled Duration'!$AV132)</f>
        <v>83.576238106439547</v>
      </c>
      <c r="R132" s="201">
        <f>Q132+'Model parameters'!$H132*('Modelled Duration'!BB132-'Modelled Duration'!$BA132)*R$4</f>
        <v>81.71533455096764</v>
      </c>
      <c r="S132" s="97">
        <f>R132+'Model parameters'!$H132*('Modelled Duration'!BC132-'Modelled Duration'!$BA132)*S$4</f>
        <v>78.737888862212586</v>
      </c>
      <c r="T132" s="97">
        <f>S132+'Model parameters'!$H132*('Modelled Duration'!BD132-'Modelled Duration'!$BA132)*T$4</f>
        <v>76.504804595646291</v>
      </c>
      <c r="U132" s="97">
        <f>T132+'Model parameters'!$H132*('Modelled Duration'!BE132-'Modelled Duration'!$BA132)*U$4</f>
        <v>76.504804595646291</v>
      </c>
      <c r="V132" s="97">
        <f>U132+'Model parameters'!$H132*('Modelled Duration'!BF132-'Modelled Duration'!$BA132)*V$4</f>
        <v>76.504804595646291</v>
      </c>
      <c r="AL132" s="201">
        <f t="shared" si="77"/>
        <v>55.165664780763592</v>
      </c>
      <c r="AM132" s="201">
        <f t="shared" si="78"/>
        <v>12.62777456089559</v>
      </c>
      <c r="AN132" s="201">
        <f t="shared" si="79"/>
        <v>862.99999999999932</v>
      </c>
      <c r="AO132" s="201">
        <f t="shared" si="80"/>
        <v>1.999999999999994</v>
      </c>
      <c r="AP132" s="201">
        <f t="shared" si="81"/>
        <v>1.2441209343914197</v>
      </c>
      <c r="AQ132" s="201">
        <f t="shared" si="82"/>
        <v>61.837613003814681</v>
      </c>
      <c r="AR132" s="201">
        <f t="shared" si="83"/>
        <v>53.871837411862231</v>
      </c>
      <c r="AS132" s="201">
        <f t="shared" si="84"/>
        <v>0</v>
      </c>
      <c r="AT132" s="201">
        <f t="shared" si="85"/>
        <v>96.307390965732267</v>
      </c>
      <c r="AU132" s="201">
        <f t="shared" si="86"/>
        <v>104.33708859548409</v>
      </c>
      <c r="AV132" s="41">
        <f t="shared" si="88"/>
        <v>22.689453474339501</v>
      </c>
      <c r="AW132" s="41">
        <f t="shared" si="88"/>
        <v>4.0804179196204302</v>
      </c>
      <c r="AX132" s="41">
        <f t="shared" si="88"/>
        <v>-14.528617635098641</v>
      </c>
      <c r="AY132" s="41">
        <f t="shared" si="88"/>
        <v>-33.137653189817684</v>
      </c>
      <c r="AZ132" s="41">
        <f t="shared" si="88"/>
        <v>-51.746688744536755</v>
      </c>
      <c r="BA132" s="41">
        <f t="shared" si="88"/>
        <v>-70.355724299255826</v>
      </c>
      <c r="BB132" s="41">
        <f t="shared" si="88"/>
        <v>-88.964759853974897</v>
      </c>
      <c r="BC132" s="41">
        <f t="shared" si="88"/>
        <v>-107.57379540869397</v>
      </c>
      <c r="BD132" s="41">
        <f t="shared" si="88"/>
        <v>-126.18283096341304</v>
      </c>
      <c r="BE132" s="41">
        <f t="shared" si="88"/>
        <v>-144.79186651813211</v>
      </c>
      <c r="BF132" s="41">
        <f t="shared" si="88"/>
        <v>-163.40090207285112</v>
      </c>
    </row>
    <row r="133" spans="1:58">
      <c r="A133" t="s">
        <v>49</v>
      </c>
      <c r="B133" s="57">
        <f>'Historical Fault Information'!N133</f>
        <v>32.509195816804912</v>
      </c>
      <c r="C133" s="57">
        <f>'Historical Fault Information'!O133</f>
        <v>0</v>
      </c>
      <c r="D133" s="57">
        <f>'Historical Fault Information'!P133</f>
        <v>169.03665881120656</v>
      </c>
      <c r="E133" s="57">
        <f>'Historical Fault Information'!Q133</f>
        <v>135.22516068160328</v>
      </c>
      <c r="F133" s="57">
        <f>'Historical Fault Information'!R133</f>
        <v>0</v>
      </c>
      <c r="G133" s="57">
        <f>'Historical Fault Information'!S133</f>
        <v>0</v>
      </c>
      <c r="H133" s="57">
        <f>'Historical Fault Information'!T133</f>
        <v>18.786299524334954</v>
      </c>
      <c r="I133" s="57">
        <f>'Historical Fault Information'!U133</f>
        <v>49.043807463493778</v>
      </c>
      <c r="J133" s="57">
        <f>'Historical Fault Information'!V133</f>
        <v>271.59017156351928</v>
      </c>
      <c r="K133" s="57">
        <f>'Historical Fault Information'!W133</f>
        <v>75.010059171597248</v>
      </c>
      <c r="L133" s="201">
        <f>'Model parameters'!$G133</f>
        <v>128.49621232895808</v>
      </c>
      <c r="M133" s="99">
        <f>'Model parameters'!$G133+'Model parameters'!$H133*('Modelled Duration'!AW133-'Modelled Duration'!$AV133)</f>
        <v>130.1136161240216</v>
      </c>
      <c r="N133" s="99">
        <f>'Model parameters'!$G133+'Model parameters'!$H133*('Modelled Duration'!AX133-'Modelled Duration'!$AV133)</f>
        <v>131.7310199190851</v>
      </c>
      <c r="O133" s="99">
        <f>'Model parameters'!$G133+'Model parameters'!$H133*('Modelled Duration'!AY133-'Modelled Duration'!$AV133)</f>
        <v>133.34842371414862</v>
      </c>
      <c r="P133" s="99">
        <f>'Model parameters'!$G133+'Model parameters'!$H133*('Modelled Duration'!AZ133-'Modelled Duration'!$AV133)</f>
        <v>134.96582750921212</v>
      </c>
      <c r="Q133" s="99">
        <f>'Model parameters'!$G133+'Model parameters'!$H133*('Modelled Duration'!BA133-'Modelled Duration'!$AV133)</f>
        <v>136.58323130427564</v>
      </c>
      <c r="R133" s="201">
        <f>Q133+'Model parameters'!$H133*('Modelled Duration'!BB133-'Modelled Duration'!$BA133)*R$4</f>
        <v>137.3919332018074</v>
      </c>
      <c r="S133" s="97">
        <f>R133+'Model parameters'!$H133*('Modelled Duration'!BC133-'Modelled Duration'!$BA133)*S$4</f>
        <v>138.68585623785822</v>
      </c>
      <c r="T133" s="97">
        <f>S133+'Model parameters'!$H133*('Modelled Duration'!BD133-'Modelled Duration'!$BA133)*T$4</f>
        <v>139.65629851489632</v>
      </c>
      <c r="U133" s="97">
        <f>T133+'Model parameters'!$H133*('Modelled Duration'!BE133-'Modelled Duration'!$BA133)*U$4</f>
        <v>139.65629851489632</v>
      </c>
      <c r="V133" s="97">
        <f>U133+'Model parameters'!$H133*('Modelled Duration'!BF133-'Modelled Duration'!$BA133)*V$4</f>
        <v>139.65629851489632</v>
      </c>
      <c r="AL133" s="201">
        <f t="shared" si="77"/>
        <v>32.509195816804912</v>
      </c>
      <c r="AM133" s="201">
        <f t="shared" si="78"/>
        <v>0</v>
      </c>
      <c r="AN133" s="201">
        <f t="shared" si="79"/>
        <v>169.03665881120656</v>
      </c>
      <c r="AO133" s="201">
        <f t="shared" si="80"/>
        <v>135.22516068160328</v>
      </c>
      <c r="AP133" s="201">
        <f t="shared" si="81"/>
        <v>0</v>
      </c>
      <c r="AQ133" s="201">
        <f t="shared" si="82"/>
        <v>0</v>
      </c>
      <c r="AR133" s="201">
        <f t="shared" si="83"/>
        <v>18.786299524334954</v>
      </c>
      <c r="AS133" s="201">
        <f t="shared" si="84"/>
        <v>49.043807463493778</v>
      </c>
      <c r="AT133" s="201">
        <f t="shared" si="85"/>
        <v>271.59017156351928</v>
      </c>
      <c r="AU133" s="201">
        <f t="shared" si="86"/>
        <v>75.010059171597248</v>
      </c>
      <c r="AV133" s="41">
        <f t="shared" si="88"/>
        <v>119.59873966750257</v>
      </c>
      <c r="AW133" s="41">
        <f t="shared" si="88"/>
        <v>127.68575864282013</v>
      </c>
      <c r="AX133" s="41">
        <f t="shared" si="88"/>
        <v>135.7727776181377</v>
      </c>
      <c r="AY133" s="41">
        <f t="shared" si="88"/>
        <v>143.85979659345526</v>
      </c>
      <c r="AZ133" s="41">
        <f t="shared" si="88"/>
        <v>151.94681556877282</v>
      </c>
      <c r="BA133" s="41">
        <f t="shared" si="88"/>
        <v>160.03383454409038</v>
      </c>
      <c r="BB133" s="41">
        <f t="shared" si="88"/>
        <v>168.12085351940794</v>
      </c>
      <c r="BC133" s="41">
        <f t="shared" si="88"/>
        <v>176.20787249472551</v>
      </c>
      <c r="BD133" s="41">
        <f t="shared" si="88"/>
        <v>184.29489147004307</v>
      </c>
      <c r="BE133" s="41">
        <f t="shared" si="88"/>
        <v>192.38191044536063</v>
      </c>
      <c r="BF133" s="41">
        <f t="shared" si="88"/>
        <v>200.46892942067817</v>
      </c>
    </row>
    <row r="134" spans="1:58">
      <c r="A134" t="s">
        <v>59</v>
      </c>
      <c r="B134" s="57">
        <f>'Historical Fault Information'!N134</f>
        <v>30.832500000000017</v>
      </c>
      <c r="C134" s="57">
        <f>'Historical Fault Information'!O134</f>
        <v>94.000000000000043</v>
      </c>
      <c r="D134" s="57">
        <f>'Historical Fault Information'!P134</f>
        <v>69.445067264574121</v>
      </c>
      <c r="E134" s="57">
        <f>'Historical Fault Information'!Q134</f>
        <v>4.6563084112149511</v>
      </c>
      <c r="F134" s="57">
        <f>'Historical Fault Information'!R134</f>
        <v>71.042205101743818</v>
      </c>
      <c r="G134" s="57">
        <f>'Historical Fault Information'!S134</f>
        <v>202.76093040224077</v>
      </c>
      <c r="H134" s="57">
        <f>'Historical Fault Information'!T134</f>
        <v>0</v>
      </c>
      <c r="I134" s="57">
        <f>'Historical Fault Information'!U134</f>
        <v>82.237282805670972</v>
      </c>
      <c r="J134" s="57">
        <f>'Historical Fault Information'!V134</f>
        <v>16.397576310719007</v>
      </c>
      <c r="K134" s="57">
        <f>'Historical Fault Information'!W134</f>
        <v>0</v>
      </c>
      <c r="L134" s="201">
        <f>'Model parameters'!$G134</f>
        <v>105.29407646173966</v>
      </c>
      <c r="M134" s="99">
        <f>'Model parameters'!$G134+'Model parameters'!$H134*('Modelled Duration'!AW134-'Modelled Duration'!$AV134)</f>
        <v>104.51953271864556</v>
      </c>
      <c r="N134" s="99">
        <f>'Model parameters'!$G134+'Model parameters'!$H134*('Modelled Duration'!AX134-'Modelled Duration'!$AV134)</f>
        <v>103.74498897555146</v>
      </c>
      <c r="O134" s="99">
        <f>'Model parameters'!$G134+'Model parameters'!$H134*('Modelled Duration'!AY134-'Modelled Duration'!$AV134)</f>
        <v>102.97044523245737</v>
      </c>
      <c r="P134" s="99">
        <f>'Model parameters'!$G134+'Model parameters'!$H134*('Modelled Duration'!AZ134-'Modelled Duration'!$AV134)</f>
        <v>102.19590148936327</v>
      </c>
      <c r="Q134" s="99">
        <f>'Model parameters'!$G134+'Model parameters'!$H134*('Modelled Duration'!BA134-'Modelled Duration'!$AV134)</f>
        <v>101.42135774626917</v>
      </c>
      <c r="R134" s="201">
        <f>Q134+'Model parameters'!$H134*('Modelled Duration'!BB134-'Modelled Duration'!$BA134)*R$4</f>
        <v>101.03408587472212</v>
      </c>
      <c r="S134" s="97">
        <f>R134+'Model parameters'!$H134*('Modelled Duration'!BC134-'Modelled Duration'!$BA134)*S$4</f>
        <v>100.41445088024685</v>
      </c>
      <c r="T134" s="97">
        <f>S134+'Model parameters'!$H134*('Modelled Duration'!BD134-'Modelled Duration'!$BA134)*T$4</f>
        <v>99.949724634390392</v>
      </c>
      <c r="U134" s="97">
        <f>T134+'Model parameters'!$H134*('Modelled Duration'!BE134-'Modelled Duration'!$BA134)*U$4</f>
        <v>99.949724634390392</v>
      </c>
      <c r="V134" s="97">
        <f>U134+'Model parameters'!$H134*('Modelled Duration'!BF134-'Modelled Duration'!$BA134)*V$4</f>
        <v>99.949724634390392</v>
      </c>
      <c r="AL134" s="201">
        <f t="shared" si="77"/>
        <v>30.832500000000017</v>
      </c>
      <c r="AM134" s="201">
        <f t="shared" si="78"/>
        <v>94.000000000000043</v>
      </c>
      <c r="AN134" s="201">
        <f t="shared" si="79"/>
        <v>69.445067264574121</v>
      </c>
      <c r="AO134" s="201">
        <f t="shared" si="80"/>
        <v>4.6563084112149511</v>
      </c>
      <c r="AP134" s="201">
        <f t="shared" si="81"/>
        <v>71.042205101743818</v>
      </c>
      <c r="AQ134" s="201">
        <f t="shared" si="82"/>
        <v>202.76093040224077</v>
      </c>
      <c r="AR134" s="201">
        <f t="shared" si="83"/>
        <v>0</v>
      </c>
      <c r="AS134" s="201">
        <f t="shared" si="84"/>
        <v>82.237282805670972</v>
      </c>
      <c r="AT134" s="201">
        <f t="shared" si="85"/>
        <v>16.397576310719007</v>
      </c>
      <c r="AU134" s="201">
        <f t="shared" si="86"/>
        <v>0</v>
      </c>
      <c r="AV134" s="41">
        <f t="shared" si="88"/>
        <v>35.837234094528661</v>
      </c>
      <c r="AW134" s="41">
        <f t="shared" si="88"/>
        <v>31.96451537905817</v>
      </c>
      <c r="AX134" s="41">
        <f t="shared" si="88"/>
        <v>28.091796663587679</v>
      </c>
      <c r="AY134" s="41">
        <f t="shared" si="88"/>
        <v>24.219077948117182</v>
      </c>
      <c r="AZ134" s="41">
        <f t="shared" si="88"/>
        <v>20.346359232646691</v>
      </c>
      <c r="BA134" s="41">
        <f t="shared" si="88"/>
        <v>16.4736405171762</v>
      </c>
      <c r="BB134" s="41">
        <f t="shared" si="88"/>
        <v>12.600921801705709</v>
      </c>
      <c r="BC134" s="41">
        <f t="shared" si="88"/>
        <v>8.7282030862352116</v>
      </c>
      <c r="BD134" s="41">
        <f t="shared" si="88"/>
        <v>4.8554843707647279</v>
      </c>
      <c r="BE134" s="41">
        <f t="shared" si="88"/>
        <v>0.9827656552942301</v>
      </c>
      <c r="BF134" s="41">
        <f t="shared" si="88"/>
        <v>-2.8899530601762535</v>
      </c>
    </row>
    <row r="135" spans="1:58">
      <c r="A135" t="s">
        <v>57</v>
      </c>
      <c r="B135" s="57">
        <f>'Historical Fault Information'!N135</f>
        <v>18.000000000000018</v>
      </c>
      <c r="C135" s="57">
        <f>'Historical Fault Information'!O135</f>
        <v>0</v>
      </c>
      <c r="D135" s="57">
        <f>'Historical Fault Information'!P135</f>
        <v>25.254816112084104</v>
      </c>
      <c r="E135" s="57">
        <f>'Historical Fault Information'!Q135</f>
        <v>126.87623762376234</v>
      </c>
      <c r="F135" s="57">
        <f>'Historical Fault Information'!R135</f>
        <v>111.84004661140521</v>
      </c>
      <c r="G135" s="57">
        <f>'Historical Fault Information'!S135</f>
        <v>10.306089588377727</v>
      </c>
      <c r="H135" s="57">
        <f>'Historical Fault Information'!T135</f>
        <v>55.389013279802363</v>
      </c>
      <c r="I135" s="57">
        <f>'Historical Fault Information'!U135</f>
        <v>42.393255512321623</v>
      </c>
      <c r="J135" s="57">
        <f>'Historical Fault Information'!V135</f>
        <v>122.59096208045094</v>
      </c>
      <c r="K135" s="57">
        <f>'Historical Fault Information'!W135</f>
        <v>45.562222222222303</v>
      </c>
      <c r="L135" s="201">
        <f>'Model parameters'!$G135</f>
        <v>70.100706976163238</v>
      </c>
      <c r="M135" s="99">
        <f>'Model parameters'!$G135+'Model parameters'!$H135*('Modelled Duration'!AW135-'Modelled Duration'!$AV135)</f>
        <v>71.162395826477706</v>
      </c>
      <c r="N135" s="99">
        <f>'Model parameters'!$G135+'Model parameters'!$H135*('Modelled Duration'!AX135-'Modelled Duration'!$AV135)</f>
        <v>72.224084676792174</v>
      </c>
      <c r="O135" s="99">
        <f>'Model parameters'!$G135+'Model parameters'!$H135*('Modelled Duration'!AY135-'Modelled Duration'!$AV135)</f>
        <v>73.285773527106642</v>
      </c>
      <c r="P135" s="99">
        <f>'Model parameters'!$G135+'Model parameters'!$H135*('Modelled Duration'!AZ135-'Modelled Duration'!$AV135)</f>
        <v>74.34746237742111</v>
      </c>
      <c r="Q135" s="99">
        <f>'Model parameters'!$G135+'Model parameters'!$H135*('Modelled Duration'!BA135-'Modelled Duration'!$AV135)</f>
        <v>75.409151227735592</v>
      </c>
      <c r="R135" s="201">
        <f>Q135+'Model parameters'!$H135*('Modelled Duration'!BB135-'Modelled Duration'!$BA135)*R$4</f>
        <v>75.939995652892833</v>
      </c>
      <c r="S135" s="97">
        <f>R135+'Model parameters'!$H135*('Modelled Duration'!BC135-'Modelled Duration'!$BA135)*S$4</f>
        <v>76.789346733144413</v>
      </c>
      <c r="T135" s="97">
        <f>S135+'Model parameters'!$H135*('Modelled Duration'!BD135-'Modelled Duration'!$BA135)*T$4</f>
        <v>77.426360043333091</v>
      </c>
      <c r="U135" s="97">
        <f>T135+'Model parameters'!$H135*('Modelled Duration'!BE135-'Modelled Duration'!$BA135)*U$4</f>
        <v>77.426360043333091</v>
      </c>
      <c r="V135" s="97">
        <f>U135+'Model parameters'!$H135*('Modelled Duration'!BF135-'Modelled Duration'!$BA135)*V$4</f>
        <v>77.426360043333091</v>
      </c>
      <c r="AL135" s="201">
        <f t="shared" si="77"/>
        <v>18.000000000000018</v>
      </c>
      <c r="AM135" s="201">
        <f t="shared" si="78"/>
        <v>0</v>
      </c>
      <c r="AN135" s="201">
        <f t="shared" si="79"/>
        <v>25.254816112084104</v>
      </c>
      <c r="AO135" s="201">
        <f t="shared" si="80"/>
        <v>126.87623762376234</v>
      </c>
      <c r="AP135" s="201">
        <f t="shared" si="81"/>
        <v>111.84004661140521</v>
      </c>
      <c r="AQ135" s="201">
        <f t="shared" si="82"/>
        <v>10.306089588377727</v>
      </c>
      <c r="AR135" s="201">
        <f t="shared" si="83"/>
        <v>55.389013279802363</v>
      </c>
      <c r="AS135" s="201">
        <f t="shared" si="84"/>
        <v>42.393255512321623</v>
      </c>
      <c r="AT135" s="201">
        <f t="shared" si="85"/>
        <v>122.59096208045094</v>
      </c>
      <c r="AU135" s="201">
        <f t="shared" si="86"/>
        <v>45.562222222222303</v>
      </c>
      <c r="AV135" s="41">
        <f t="shared" si="88"/>
        <v>85.017707686690585</v>
      </c>
      <c r="AW135" s="41">
        <f t="shared" si="88"/>
        <v>90.326151938262939</v>
      </c>
      <c r="AX135" s="41">
        <f t="shared" si="88"/>
        <v>95.634596189835264</v>
      </c>
      <c r="AY135" s="41">
        <f t="shared" si="88"/>
        <v>100.94304044140762</v>
      </c>
      <c r="AZ135" s="41">
        <f t="shared" si="88"/>
        <v>106.25148469297997</v>
      </c>
      <c r="BA135" s="41">
        <f t="shared" si="88"/>
        <v>111.55992894455233</v>
      </c>
      <c r="BB135" s="41">
        <f t="shared" si="88"/>
        <v>116.86837319612468</v>
      </c>
      <c r="BC135" s="41">
        <f t="shared" si="88"/>
        <v>122.176817447697</v>
      </c>
      <c r="BD135" s="41">
        <f t="shared" si="88"/>
        <v>127.48526169926936</v>
      </c>
      <c r="BE135" s="41">
        <f t="shared" si="88"/>
        <v>132.79370595084171</v>
      </c>
      <c r="BF135" s="41">
        <f t="shared" si="88"/>
        <v>138.10215020241407</v>
      </c>
    </row>
    <row r="136" spans="1:58">
      <c r="A136" t="s">
        <v>55</v>
      </c>
      <c r="B136" s="57">
        <f>'Historical Fault Information'!N136</f>
        <v>40.199109414758333</v>
      </c>
      <c r="C136" s="57">
        <f>'Historical Fault Information'!O136</f>
        <v>61.440373563218472</v>
      </c>
      <c r="D136" s="57">
        <f>'Historical Fault Information'!P136</f>
        <v>78.685684099313221</v>
      </c>
      <c r="E136" s="57">
        <f>'Historical Fault Information'!Q136</f>
        <v>40.101973684210577</v>
      </c>
      <c r="F136" s="57">
        <f>'Historical Fault Information'!R136</f>
        <v>73.994233766233862</v>
      </c>
      <c r="G136" s="57">
        <f>'Historical Fault Information'!S136</f>
        <v>0.99684044233807079</v>
      </c>
      <c r="H136" s="57">
        <f>'Historical Fault Information'!T136</f>
        <v>203.99999999999977</v>
      </c>
      <c r="I136" s="57">
        <f>'Historical Fault Information'!U136</f>
        <v>25.066878980891733</v>
      </c>
      <c r="J136" s="57">
        <f>'Historical Fault Information'!V136</f>
        <v>19.597251773049635</v>
      </c>
      <c r="K136" s="57">
        <f>'Historical Fault Information'!W136</f>
        <v>135.20770125639828</v>
      </c>
      <c r="L136" s="201">
        <f>'Model parameters'!$G136</f>
        <v>73.908559678432724</v>
      </c>
      <c r="M136" s="99">
        <f>'Model parameters'!$G136+'Model parameters'!$H136*('Modelled Duration'!AW136-'Modelled Duration'!$AV136)</f>
        <v>74.772533174281136</v>
      </c>
      <c r="N136" s="99">
        <f>'Model parameters'!$G136+'Model parameters'!$H136*('Modelled Duration'!AX136-'Modelled Duration'!$AV136)</f>
        <v>75.636506670129549</v>
      </c>
      <c r="O136" s="99">
        <f>'Model parameters'!$G136+'Model parameters'!$H136*('Modelled Duration'!AY136-'Modelled Duration'!$AV136)</f>
        <v>76.500480165977962</v>
      </c>
      <c r="P136" s="99">
        <f>'Model parameters'!$G136+'Model parameters'!$H136*('Modelled Duration'!AZ136-'Modelled Duration'!$AV136)</f>
        <v>77.364453661826374</v>
      </c>
      <c r="Q136" s="99">
        <f>'Model parameters'!$G136+'Model parameters'!$H136*('Modelled Duration'!BA136-'Modelled Duration'!$AV136)</f>
        <v>78.228427157674801</v>
      </c>
      <c r="R136" s="201">
        <f>Q136+'Model parameters'!$H136*('Modelled Duration'!BB136-'Modelled Duration'!$BA136)*R$4</f>
        <v>78.660413905599015</v>
      </c>
      <c r="S136" s="97">
        <f>R136+'Model parameters'!$H136*('Modelled Duration'!BC136-'Modelled Duration'!$BA136)*S$4</f>
        <v>79.351592702277742</v>
      </c>
      <c r="T136" s="97">
        <f>S136+'Model parameters'!$H136*('Modelled Duration'!BD136-'Modelled Duration'!$BA136)*T$4</f>
        <v>79.869976799786798</v>
      </c>
      <c r="U136" s="97">
        <f>T136+'Model parameters'!$H136*('Modelled Duration'!BE136-'Modelled Duration'!$BA136)*U$4</f>
        <v>79.869976799786798</v>
      </c>
      <c r="V136" s="97">
        <f>U136+'Model parameters'!$H136*('Modelled Duration'!BF136-'Modelled Duration'!$BA136)*V$4</f>
        <v>79.869976799786798</v>
      </c>
      <c r="AL136" s="201">
        <f t="shared" si="77"/>
        <v>40.199109414758333</v>
      </c>
      <c r="AM136" s="201">
        <f t="shared" si="78"/>
        <v>61.440373563218472</v>
      </c>
      <c r="AN136" s="201">
        <f t="shared" si="79"/>
        <v>78.685684099313221</v>
      </c>
      <c r="AO136" s="201">
        <f t="shared" si="80"/>
        <v>40.101973684210577</v>
      </c>
      <c r="AP136" s="201">
        <f t="shared" si="81"/>
        <v>73.994233766233862</v>
      </c>
      <c r="AQ136" s="201">
        <f t="shared" si="82"/>
        <v>0.99684044233807079</v>
      </c>
      <c r="AR136" s="201">
        <f t="shared" si="83"/>
        <v>203.99999999999977</v>
      </c>
      <c r="AS136" s="201">
        <f t="shared" si="84"/>
        <v>25.066878980891733</v>
      </c>
      <c r="AT136" s="201">
        <f t="shared" si="85"/>
        <v>19.597251773049635</v>
      </c>
      <c r="AU136" s="201">
        <f t="shared" si="86"/>
        <v>135.20770125639828</v>
      </c>
      <c r="AV136" s="41">
        <f t="shared" si="88"/>
        <v>91.688275833872609</v>
      </c>
      <c r="AW136" s="41">
        <f t="shared" si="88"/>
        <v>96.008143313114687</v>
      </c>
      <c r="AX136" s="41">
        <f t="shared" si="88"/>
        <v>100.32801079235676</v>
      </c>
      <c r="AY136" s="41">
        <f t="shared" si="88"/>
        <v>104.64787827159883</v>
      </c>
      <c r="AZ136" s="41">
        <f t="shared" si="88"/>
        <v>108.96774575084089</v>
      </c>
      <c r="BA136" s="41">
        <f t="shared" si="88"/>
        <v>113.28761323008297</v>
      </c>
      <c r="BB136" s="41">
        <f t="shared" si="88"/>
        <v>117.60748070932505</v>
      </c>
      <c r="BC136" s="41">
        <f t="shared" si="88"/>
        <v>121.92734818856712</v>
      </c>
      <c r="BD136" s="41">
        <f t="shared" si="88"/>
        <v>126.2472156678092</v>
      </c>
      <c r="BE136" s="41">
        <f t="shared" si="88"/>
        <v>130.56708314705128</v>
      </c>
      <c r="BF136" s="41">
        <f t="shared" si="88"/>
        <v>134.88695062629336</v>
      </c>
    </row>
    <row r="137" spans="1:58">
      <c r="A137" t="s">
        <v>47</v>
      </c>
      <c r="B137" s="57">
        <f>'Historical Fault Information'!N137</f>
        <v>0</v>
      </c>
      <c r="C137" s="57">
        <f>'Historical Fault Information'!O137</f>
        <v>60.520041516334693</v>
      </c>
      <c r="D137" s="57">
        <f>'Historical Fault Information'!P137</f>
        <v>0</v>
      </c>
      <c r="E137" s="57">
        <f>'Historical Fault Information'!Q137</f>
        <v>34.302386251920531</v>
      </c>
      <c r="F137" s="57">
        <f>'Historical Fault Information'!R137</f>
        <v>34.982743710691757</v>
      </c>
      <c r="G137" s="57">
        <f>'Historical Fault Information'!S137</f>
        <v>49.519114977730489</v>
      </c>
      <c r="H137" s="57">
        <f>'Historical Fault Information'!T137</f>
        <v>21.567173096620024</v>
      </c>
      <c r="I137" s="57">
        <f>'Historical Fault Information'!U137</f>
        <v>0</v>
      </c>
      <c r="J137" s="57">
        <f>'Historical Fault Information'!V137</f>
        <v>0</v>
      </c>
      <c r="K137" s="57">
        <f>'Historical Fault Information'!W137</f>
        <v>0</v>
      </c>
      <c r="L137" s="201">
        <f>'Model parameters'!$G137</f>
        <v>49.249074059636676</v>
      </c>
      <c r="M137" s="99">
        <f>'Model parameters'!$G137+'Model parameters'!$H137*('Modelled Duration'!AW137-'Modelled Duration'!$AV137)</f>
        <v>48.706880655014608</v>
      </c>
      <c r="N137" s="99">
        <f>'Model parameters'!$G137+'Model parameters'!$H137*('Modelled Duration'!AX137-'Modelled Duration'!$AV137)</f>
        <v>48.164687250392539</v>
      </c>
      <c r="O137" s="99">
        <f>'Model parameters'!$G137+'Model parameters'!$H137*('Modelled Duration'!AY137-'Modelled Duration'!$AV137)</f>
        <v>47.622493845770471</v>
      </c>
      <c r="P137" s="99">
        <f>'Model parameters'!$G137+'Model parameters'!$H137*('Modelled Duration'!AZ137-'Modelled Duration'!$AV137)</f>
        <v>47.080300441148403</v>
      </c>
      <c r="Q137" s="99">
        <f>'Model parameters'!$G137+'Model parameters'!$H137*('Modelled Duration'!BA137-'Modelled Duration'!$AV137)</f>
        <v>46.538107036526334</v>
      </c>
      <c r="R137" s="201">
        <f>Q137+'Model parameters'!$H137*('Modelled Duration'!BB137-'Modelled Duration'!$BA137)*R$4</f>
        <v>46.2670103342153</v>
      </c>
      <c r="S137" s="97">
        <f>R137+'Model parameters'!$H137*('Modelled Duration'!BC137-'Modelled Duration'!$BA137)*S$4</f>
        <v>45.833255610517647</v>
      </c>
      <c r="T137" s="97">
        <f>S137+'Model parameters'!$H137*('Modelled Duration'!BD137-'Modelled Duration'!$BA137)*T$4</f>
        <v>45.507939567744408</v>
      </c>
      <c r="U137" s="97">
        <f>T137+'Model parameters'!$H137*('Modelled Duration'!BE137-'Modelled Duration'!$BA137)*U$4</f>
        <v>45.507939567744408</v>
      </c>
      <c r="V137" s="97">
        <f>U137+'Model parameters'!$H137*('Modelled Duration'!BF137-'Modelled Duration'!$BA137)*V$4</f>
        <v>45.507939567744408</v>
      </c>
      <c r="AL137" s="201">
        <f t="shared" si="77"/>
        <v>0</v>
      </c>
      <c r="AM137" s="201">
        <f t="shared" si="78"/>
        <v>60.520041516334693</v>
      </c>
      <c r="AN137" s="201">
        <f t="shared" si="79"/>
        <v>0</v>
      </c>
      <c r="AO137" s="201">
        <f t="shared" si="80"/>
        <v>34.302386251920531</v>
      </c>
      <c r="AP137" s="201">
        <f t="shared" si="81"/>
        <v>34.982743710691757</v>
      </c>
      <c r="AQ137" s="201">
        <f t="shared" si="82"/>
        <v>49.519114977730489</v>
      </c>
      <c r="AR137" s="201">
        <f t="shared" si="83"/>
        <v>21.567173096620024</v>
      </c>
      <c r="AS137" s="201">
        <f t="shared" si="84"/>
        <v>0</v>
      </c>
      <c r="AT137" s="201">
        <f t="shared" si="85"/>
        <v>0</v>
      </c>
      <c r="AU137" s="201">
        <f t="shared" si="86"/>
        <v>0</v>
      </c>
      <c r="AV137" s="41">
        <f t="shared" si="88"/>
        <v>5.1788273282228801</v>
      </c>
      <c r="AW137" s="41">
        <f t="shared" si="88"/>
        <v>2.4678603051125378</v>
      </c>
      <c r="AX137" s="41">
        <f t="shared" si="88"/>
        <v>-0.24310671799779726</v>
      </c>
      <c r="AY137" s="41">
        <f t="shared" si="88"/>
        <v>-2.9540737411081395</v>
      </c>
      <c r="AZ137" s="41">
        <f t="shared" si="88"/>
        <v>-5.6650407642184746</v>
      </c>
      <c r="BA137" s="41">
        <f t="shared" si="88"/>
        <v>-8.3760077873288168</v>
      </c>
      <c r="BB137" s="41">
        <f t="shared" si="88"/>
        <v>-11.086974810439159</v>
      </c>
      <c r="BC137" s="41">
        <f t="shared" si="88"/>
        <v>-13.797941833549494</v>
      </c>
      <c r="BD137" s="41">
        <f t="shared" si="88"/>
        <v>-16.508908856659836</v>
      </c>
      <c r="BE137" s="41">
        <f t="shared" si="88"/>
        <v>-19.219875879770171</v>
      </c>
      <c r="BF137" s="41">
        <f t="shared" si="88"/>
        <v>-21.930842902880514</v>
      </c>
    </row>
    <row r="138" spans="1:58">
      <c r="A138" t="s">
        <v>52</v>
      </c>
      <c r="B138" s="57">
        <f>'Historical Fault Information'!N138</f>
        <v>41.573235544217837</v>
      </c>
      <c r="C138" s="57">
        <f>'Historical Fault Information'!O138</f>
        <v>12.000000000000005</v>
      </c>
      <c r="D138" s="57">
        <f>'Historical Fault Information'!P138</f>
        <v>56.505398815743611</v>
      </c>
      <c r="E138" s="57">
        <f>'Historical Fault Information'!Q138</f>
        <v>0</v>
      </c>
      <c r="F138" s="57">
        <f>'Historical Fault Information'!R138</f>
        <v>0</v>
      </c>
      <c r="G138" s="57">
        <f>'Historical Fault Information'!S138</f>
        <v>19.470433373835537</v>
      </c>
      <c r="H138" s="57">
        <f>'Historical Fault Information'!T138</f>
        <v>14.228790160642577</v>
      </c>
      <c r="I138" s="57">
        <f>'Historical Fault Information'!U138</f>
        <v>0</v>
      </c>
      <c r="J138" s="57">
        <f>'Historical Fault Information'!V138</f>
        <v>28.100975649088827</v>
      </c>
      <c r="K138" s="57">
        <f>'Historical Fault Information'!W138</f>
        <v>32.666493570722025</v>
      </c>
      <c r="L138" s="201">
        <f>'Model parameters'!$G138</f>
        <v>26.063217849124019</v>
      </c>
      <c r="M138" s="99">
        <f>'Model parameters'!$G138+'Model parameters'!$H138*('Modelled Duration'!AW138-'Modelled Duration'!$AV138)</f>
        <v>25.835552347983661</v>
      </c>
      <c r="N138" s="99">
        <f>'Model parameters'!$G138+'Model parameters'!$H138*('Modelled Duration'!AX138-'Modelled Duration'!$AV138)</f>
        <v>25.607886846843304</v>
      </c>
      <c r="O138" s="99">
        <f>'Model parameters'!$G138+'Model parameters'!$H138*('Modelled Duration'!AY138-'Modelled Duration'!$AV138)</f>
        <v>25.380221345702946</v>
      </c>
      <c r="P138" s="99">
        <f>'Model parameters'!$G138+'Model parameters'!$H138*('Modelled Duration'!AZ138-'Modelled Duration'!$AV138)</f>
        <v>25.152555844562588</v>
      </c>
      <c r="Q138" s="99">
        <f>'Model parameters'!$G138+'Model parameters'!$H138*('Modelled Duration'!BA138-'Modelled Duration'!$AV138)</f>
        <v>24.924890343422231</v>
      </c>
      <c r="R138" s="201">
        <f>Q138+'Model parameters'!$H138*('Modelled Duration'!BB138-'Modelled Duration'!$BA138)*R$4</f>
        <v>24.811057592852052</v>
      </c>
      <c r="S138" s="97">
        <f>R138+'Model parameters'!$H138*('Modelled Duration'!BC138-'Modelled Duration'!$BA138)*S$4</f>
        <v>24.628925191939764</v>
      </c>
      <c r="T138" s="97">
        <f>S138+'Model parameters'!$H138*('Modelled Duration'!BD138-'Modelled Duration'!$BA138)*T$4</f>
        <v>24.49232589125555</v>
      </c>
      <c r="U138" s="97">
        <f>T138+'Model parameters'!$H138*('Modelled Duration'!BE138-'Modelled Duration'!$BA138)*U$4</f>
        <v>24.49232589125555</v>
      </c>
      <c r="V138" s="97">
        <f>U138+'Model parameters'!$H138*('Modelled Duration'!BF138-'Modelled Duration'!$BA138)*V$4</f>
        <v>24.49232589125555</v>
      </c>
      <c r="AL138" s="201">
        <f t="shared" si="77"/>
        <v>41.573235544217837</v>
      </c>
      <c r="AM138" s="201">
        <f t="shared" si="78"/>
        <v>12.000000000000005</v>
      </c>
      <c r="AN138" s="201">
        <f t="shared" si="79"/>
        <v>56.505398815743611</v>
      </c>
      <c r="AO138" s="201">
        <f t="shared" si="80"/>
        <v>0</v>
      </c>
      <c r="AP138" s="201">
        <f t="shared" si="81"/>
        <v>0</v>
      </c>
      <c r="AQ138" s="201">
        <f t="shared" si="82"/>
        <v>19.470433373835537</v>
      </c>
      <c r="AR138" s="201">
        <f t="shared" si="83"/>
        <v>14.228790160642577</v>
      </c>
      <c r="AS138" s="201">
        <f t="shared" si="84"/>
        <v>0</v>
      </c>
      <c r="AT138" s="201">
        <f t="shared" si="85"/>
        <v>28.100975649088827</v>
      </c>
      <c r="AU138" s="201">
        <f t="shared" si="86"/>
        <v>32.666493570722025</v>
      </c>
      <c r="AV138" s="41">
        <f t="shared" si="88"/>
        <v>14.193731430065196</v>
      </c>
      <c r="AW138" s="41">
        <f t="shared" si="88"/>
        <v>13.055403924363407</v>
      </c>
      <c r="AX138" s="41">
        <f t="shared" si="88"/>
        <v>11.917076418661617</v>
      </c>
      <c r="AY138" s="41">
        <f t="shared" si="88"/>
        <v>10.778748912959827</v>
      </c>
      <c r="AZ138" s="41">
        <f t="shared" si="88"/>
        <v>9.6404214072580352</v>
      </c>
      <c r="BA138" s="41">
        <f t="shared" si="88"/>
        <v>8.5020939015562469</v>
      </c>
      <c r="BB138" s="41">
        <f t="shared" si="88"/>
        <v>7.3637663958544586</v>
      </c>
      <c r="BC138" s="41">
        <f t="shared" si="88"/>
        <v>6.2254388901526667</v>
      </c>
      <c r="BD138" s="41">
        <f t="shared" si="88"/>
        <v>5.0871113844508784</v>
      </c>
      <c r="BE138" s="41">
        <f t="shared" si="88"/>
        <v>3.9487838787490865</v>
      </c>
      <c r="BF138" s="41">
        <f t="shared" si="88"/>
        <v>2.8104563730472982</v>
      </c>
    </row>
    <row r="139" spans="1:58">
      <c r="A139" t="s">
        <v>53</v>
      </c>
      <c r="B139" s="57">
        <f>'Historical Fault Information'!N139</f>
        <v>761.02675646159446</v>
      </c>
      <c r="C139" s="57">
        <f>'Historical Fault Information'!O139</f>
        <v>167.06453939066151</v>
      </c>
      <c r="D139" s="57">
        <f>'Historical Fault Information'!P139</f>
        <v>0</v>
      </c>
      <c r="E139" s="57">
        <f>'Historical Fault Information'!Q139</f>
        <v>67.413481112870471</v>
      </c>
      <c r="F139" s="57">
        <f>'Historical Fault Information'!R139</f>
        <v>0</v>
      </c>
      <c r="G139" s="57">
        <f>'Historical Fault Information'!S139</f>
        <v>0</v>
      </c>
      <c r="H139" s="57">
        <f>'Historical Fault Information'!T139</f>
        <v>90.255769827317138</v>
      </c>
      <c r="I139" s="57">
        <f>'Historical Fault Information'!U139</f>
        <v>0</v>
      </c>
      <c r="J139" s="57">
        <f>'Historical Fault Information'!V139</f>
        <v>210.26595464134994</v>
      </c>
      <c r="K139" s="57">
        <f>'Historical Fault Information'!W139</f>
        <v>0</v>
      </c>
      <c r="L139" s="201">
        <f>'Model parameters'!$G139</f>
        <v>109.25103203663615</v>
      </c>
      <c r="M139" s="99">
        <f>'Model parameters'!$G139+'Model parameters'!$H139*('Modelled Duration'!AW139-'Modelled Duration'!$AV139)</f>
        <v>101.39854229693168</v>
      </c>
      <c r="N139" s="99">
        <f>'Model parameters'!$G139+'Model parameters'!$H139*('Modelled Duration'!AX139-'Modelled Duration'!$AV139)</f>
        <v>93.546052557227199</v>
      </c>
      <c r="O139" s="99">
        <f>'Model parameters'!$G139+'Model parameters'!$H139*('Modelled Duration'!AY139-'Modelled Duration'!$AV139)</f>
        <v>85.693562817522718</v>
      </c>
      <c r="P139" s="99">
        <f>'Model parameters'!$G139+'Model parameters'!$H139*('Modelled Duration'!AZ139-'Modelled Duration'!$AV139)</f>
        <v>77.841073077818237</v>
      </c>
      <c r="Q139" s="99">
        <f>'Model parameters'!$G139+'Model parameters'!$H139*('Modelled Duration'!BA139-'Modelled Duration'!$AV139)</f>
        <v>69.98858333811377</v>
      </c>
      <c r="R139" s="201">
        <f>Q139+'Model parameters'!$H139*('Modelled Duration'!BB139-'Modelled Duration'!$BA139)*R$4</f>
        <v>66.06233846826153</v>
      </c>
      <c r="S139" s="97">
        <f>R139+'Model parameters'!$H139*('Modelled Duration'!BC139-'Modelled Duration'!$BA139)*S$4</f>
        <v>59.780346676497956</v>
      </c>
      <c r="T139" s="97">
        <f>S139+'Model parameters'!$H139*('Modelled Duration'!BD139-'Modelled Duration'!$BA139)*T$4</f>
        <v>55.068852832675269</v>
      </c>
      <c r="U139" s="97">
        <f>T139+'Model parameters'!$H139*('Modelled Duration'!BE139-'Modelled Duration'!$BA139)*U$4</f>
        <v>55.068852832675269</v>
      </c>
      <c r="V139" s="97">
        <f>U139+'Model parameters'!$H139*('Modelled Duration'!BF139-'Modelled Duration'!$BA139)*V$4</f>
        <v>55.068852832675269</v>
      </c>
      <c r="AL139" s="201">
        <f t="shared" si="77"/>
        <v>761.02675646159446</v>
      </c>
      <c r="AM139" s="201">
        <f t="shared" si="78"/>
        <v>167.06453939066151</v>
      </c>
      <c r="AN139" s="201">
        <f t="shared" si="79"/>
        <v>0</v>
      </c>
      <c r="AO139" s="201">
        <f t="shared" si="80"/>
        <v>67.413481112870471</v>
      </c>
      <c r="AP139" s="201">
        <f t="shared" si="81"/>
        <v>0</v>
      </c>
      <c r="AQ139" s="201">
        <f t="shared" si="82"/>
        <v>0</v>
      </c>
      <c r="AR139" s="201">
        <f t="shared" si="83"/>
        <v>90.255769827317138</v>
      </c>
      <c r="AS139" s="201">
        <f t="shared" si="84"/>
        <v>0</v>
      </c>
      <c r="AT139" s="201">
        <f t="shared" si="85"/>
        <v>210.26595464134994</v>
      </c>
      <c r="AU139" s="201">
        <f t="shared" si="86"/>
        <v>0</v>
      </c>
      <c r="AV139" s="41">
        <f t="shared" si="88"/>
        <v>-86.340817698493652</v>
      </c>
      <c r="AW139" s="41">
        <f t="shared" si="88"/>
        <v>-125.603266397016</v>
      </c>
      <c r="AX139" s="41">
        <f t="shared" si="88"/>
        <v>-164.86571509553841</v>
      </c>
      <c r="AY139" s="41">
        <f t="shared" si="88"/>
        <v>-204.12816379406081</v>
      </c>
      <c r="AZ139" s="41">
        <f t="shared" si="88"/>
        <v>-243.39061249258316</v>
      </c>
      <c r="BA139" s="41">
        <f t="shared" si="88"/>
        <v>-282.65306119110551</v>
      </c>
      <c r="BB139" s="41">
        <f t="shared" si="88"/>
        <v>-321.91550988962786</v>
      </c>
      <c r="BC139" s="41">
        <f t="shared" si="88"/>
        <v>-361.1779585881502</v>
      </c>
      <c r="BD139" s="41">
        <f t="shared" si="88"/>
        <v>-400.44040728667267</v>
      </c>
      <c r="BE139" s="41">
        <f t="shared" si="88"/>
        <v>-439.70285598519501</v>
      </c>
      <c r="BF139" s="41">
        <f t="shared" si="88"/>
        <v>-478.96530468371736</v>
      </c>
    </row>
    <row r="140" spans="1:58">
      <c r="A140" t="s">
        <v>58</v>
      </c>
      <c r="B140" s="57">
        <f>'Historical Fault Information'!N140</f>
        <v>88.672431865828017</v>
      </c>
      <c r="C140" s="57">
        <f>'Historical Fault Information'!O140</f>
        <v>65.299820466786457</v>
      </c>
      <c r="D140" s="57">
        <f>'Historical Fault Information'!P140</f>
        <v>69.457207207207233</v>
      </c>
      <c r="E140" s="57">
        <f>'Historical Fault Information'!Q140</f>
        <v>118.66873239436656</v>
      </c>
      <c r="F140" s="57">
        <f>'Historical Fault Information'!R140</f>
        <v>71.957442429708877</v>
      </c>
      <c r="G140" s="57">
        <f>'Historical Fault Information'!S140</f>
        <v>41.628931180315263</v>
      </c>
      <c r="H140" s="57">
        <f>'Historical Fault Information'!T140</f>
        <v>96.263427766370953</v>
      </c>
      <c r="I140" s="57">
        <f>'Historical Fault Information'!U140</f>
        <v>35.29830864197536</v>
      </c>
      <c r="J140" s="57">
        <f>'Historical Fault Information'!V140</f>
        <v>215.7994535519129</v>
      </c>
      <c r="K140" s="57">
        <f>'Historical Fault Information'!W140</f>
        <v>29.010016530776745</v>
      </c>
      <c r="L140" s="201">
        <f>'Model parameters'!$G140</f>
        <v>81.168783538725378</v>
      </c>
      <c r="M140" s="99">
        <f>'Model parameters'!$G140+'Model parameters'!$H140*('Modelled Duration'!AW140-'Modelled Duration'!$AV140)</f>
        <v>81.469628115235537</v>
      </c>
      <c r="N140" s="99">
        <f>'Model parameters'!$G140+'Model parameters'!$H140*('Modelled Duration'!AX140-'Modelled Duration'!$AV140)</f>
        <v>81.770472691745709</v>
      </c>
      <c r="O140" s="99">
        <f>'Model parameters'!$G140+'Model parameters'!$H140*('Modelled Duration'!AY140-'Modelled Duration'!$AV140)</f>
        <v>82.071317268255868</v>
      </c>
      <c r="P140" s="99">
        <f>'Model parameters'!$G140+'Model parameters'!$H140*('Modelled Duration'!AZ140-'Modelled Duration'!$AV140)</f>
        <v>82.372161844766026</v>
      </c>
      <c r="Q140" s="99">
        <f>'Model parameters'!$G140+'Model parameters'!$H140*('Modelled Duration'!BA140-'Modelled Duration'!$AV140)</f>
        <v>82.673006421276185</v>
      </c>
      <c r="R140" s="201">
        <f>Q140+'Model parameters'!$H140*('Modelled Duration'!BB140-'Modelled Duration'!$BA140)*R$4</f>
        <v>82.823428709531271</v>
      </c>
      <c r="S140" s="97">
        <f>R140+'Model parameters'!$H140*('Modelled Duration'!BC140-'Modelled Duration'!$BA140)*S$4</f>
        <v>83.0641043707394</v>
      </c>
      <c r="T140" s="97">
        <f>S140+'Model parameters'!$H140*('Modelled Duration'!BD140-'Modelled Duration'!$BA140)*T$4</f>
        <v>83.244611116645501</v>
      </c>
      <c r="U140" s="97">
        <f>T140+'Model parameters'!$H140*('Modelled Duration'!BE140-'Modelled Duration'!$BA140)*U$4</f>
        <v>83.244611116645501</v>
      </c>
      <c r="V140" s="97">
        <f>U140+'Model parameters'!$H140*('Modelled Duration'!BF140-'Modelled Duration'!$BA140)*V$4</f>
        <v>83.244611116645501</v>
      </c>
      <c r="AL140" s="201">
        <f t="shared" si="77"/>
        <v>88.672431865828017</v>
      </c>
      <c r="AM140" s="201">
        <f t="shared" si="78"/>
        <v>65.299820466786457</v>
      </c>
      <c r="AN140" s="201">
        <f t="shared" si="79"/>
        <v>69.457207207207233</v>
      </c>
      <c r="AO140" s="201">
        <f t="shared" si="80"/>
        <v>118.66873239436656</v>
      </c>
      <c r="AP140" s="201">
        <f t="shared" si="81"/>
        <v>71.957442429708877</v>
      </c>
      <c r="AQ140" s="201">
        <f t="shared" si="82"/>
        <v>41.628931180315263</v>
      </c>
      <c r="AR140" s="201">
        <f t="shared" si="83"/>
        <v>96.263427766370953</v>
      </c>
      <c r="AS140" s="201">
        <f t="shared" si="84"/>
        <v>35.29830864197536</v>
      </c>
      <c r="AT140" s="201">
        <f t="shared" si="85"/>
        <v>215.7994535519129</v>
      </c>
      <c r="AU140" s="201">
        <f t="shared" si="86"/>
        <v>29.010016530776745</v>
      </c>
      <c r="AV140" s="41">
        <f t="shared" si="88"/>
        <v>91.478803057554302</v>
      </c>
      <c r="AW140" s="41">
        <f t="shared" si="88"/>
        <v>92.983025940105108</v>
      </c>
      <c r="AX140" s="41">
        <f t="shared" si="88"/>
        <v>94.487248822655928</v>
      </c>
      <c r="AY140" s="41">
        <f t="shared" si="88"/>
        <v>95.991471705206735</v>
      </c>
      <c r="AZ140" s="41">
        <f t="shared" si="88"/>
        <v>97.495694587757555</v>
      </c>
      <c r="BA140" s="41">
        <f t="shared" si="88"/>
        <v>98.999917470308361</v>
      </c>
      <c r="BB140" s="41">
        <f t="shared" si="88"/>
        <v>100.50414035285917</v>
      </c>
      <c r="BC140" s="41">
        <f t="shared" si="88"/>
        <v>102.00836323540999</v>
      </c>
      <c r="BD140" s="41">
        <f t="shared" si="88"/>
        <v>103.51258611796079</v>
      </c>
      <c r="BE140" s="41">
        <f t="shared" si="88"/>
        <v>105.01680900051161</v>
      </c>
      <c r="BF140" s="41">
        <f t="shared" si="88"/>
        <v>106.52103188306242</v>
      </c>
    </row>
    <row r="141" spans="1:58">
      <c r="A141" t="s">
        <v>60</v>
      </c>
      <c r="B141" s="57">
        <f>'Historical Fault Information'!N141</f>
        <v>0</v>
      </c>
      <c r="C141" s="57">
        <f>'Historical Fault Information'!O141</f>
        <v>46.576182136602426</v>
      </c>
      <c r="D141" s="57">
        <f>'Historical Fault Information'!P141</f>
        <v>87.636394328156712</v>
      </c>
      <c r="E141" s="57">
        <f>'Historical Fault Information'!Q141</f>
        <v>269.64009226713483</v>
      </c>
      <c r="F141" s="57">
        <f>'Historical Fault Information'!R141</f>
        <v>9.4830058651026405</v>
      </c>
      <c r="G141" s="57">
        <f>'Historical Fault Information'!S141</f>
        <v>55.86423478129435</v>
      </c>
      <c r="H141" s="57">
        <f>'Historical Fault Information'!T141</f>
        <v>24.847285370419996</v>
      </c>
      <c r="I141" s="57">
        <f>'Historical Fault Information'!U141</f>
        <v>0</v>
      </c>
      <c r="J141" s="57">
        <f>'Historical Fault Information'!V141</f>
        <v>25.933500111185197</v>
      </c>
      <c r="K141" s="57">
        <f>'Historical Fault Information'!W141</f>
        <v>0</v>
      </c>
      <c r="L141" s="201">
        <f>'Model parameters'!$G141</f>
        <v>61.701730118451472</v>
      </c>
      <c r="M141" s="99">
        <f>'Model parameters'!$G141+'Model parameters'!$H141*('Modelled Duration'!AW141-'Modelled Duration'!$AV141)</f>
        <v>60.161514436520982</v>
      </c>
      <c r="N141" s="99">
        <f>'Model parameters'!$G141+'Model parameters'!$H141*('Modelled Duration'!AX141-'Modelled Duration'!$AV141)</f>
        <v>58.621298754590484</v>
      </c>
      <c r="O141" s="99">
        <f>'Model parameters'!$G141+'Model parameters'!$H141*('Modelled Duration'!AY141-'Modelled Duration'!$AV141)</f>
        <v>57.081083072659993</v>
      </c>
      <c r="P141" s="99">
        <f>'Model parameters'!$G141+'Model parameters'!$H141*('Modelled Duration'!AZ141-'Modelled Duration'!$AV141)</f>
        <v>55.540867390729495</v>
      </c>
      <c r="Q141" s="99">
        <f>'Model parameters'!$G141+'Model parameters'!$H141*('Modelled Duration'!BA141-'Modelled Duration'!$AV141)</f>
        <v>54.000651708799005</v>
      </c>
      <c r="R141" s="201">
        <f>Q141+'Model parameters'!$H141*('Modelled Duration'!BB141-'Modelled Duration'!$BA141)*R$4</f>
        <v>53.230543867833759</v>
      </c>
      <c r="S141" s="97">
        <f>R141+'Model parameters'!$H141*('Modelled Duration'!BC141-'Modelled Duration'!$BA141)*S$4</f>
        <v>51.998371322289366</v>
      </c>
      <c r="T141" s="97">
        <f>S141+'Model parameters'!$H141*('Modelled Duration'!BD141-'Modelled Duration'!$BA141)*T$4</f>
        <v>51.074241913131068</v>
      </c>
      <c r="U141" s="97">
        <f>T141+'Model parameters'!$H141*('Modelled Duration'!BE141-'Modelled Duration'!$BA141)*U$4</f>
        <v>51.074241913131068</v>
      </c>
      <c r="V141" s="97">
        <f>U141+'Model parameters'!$H141*('Modelled Duration'!BF141-'Modelled Duration'!$BA141)*V$4</f>
        <v>51.074241913131068</v>
      </c>
      <c r="AL141" s="201">
        <f t="shared" si="77"/>
        <v>0</v>
      </c>
      <c r="AM141" s="201">
        <f t="shared" si="78"/>
        <v>46.576182136602426</v>
      </c>
      <c r="AN141" s="201">
        <f t="shared" si="79"/>
        <v>87.636394328156712</v>
      </c>
      <c r="AO141" s="201">
        <f t="shared" si="80"/>
        <v>269.64009226713483</v>
      </c>
      <c r="AP141" s="201">
        <f t="shared" si="81"/>
        <v>9.4830058651026405</v>
      </c>
      <c r="AQ141" s="201">
        <f t="shared" si="82"/>
        <v>55.86423478129435</v>
      </c>
      <c r="AR141" s="201">
        <f t="shared" si="83"/>
        <v>24.847285370419996</v>
      </c>
      <c r="AS141" s="201">
        <f t="shared" si="84"/>
        <v>0</v>
      </c>
      <c r="AT141" s="201">
        <f t="shared" si="85"/>
        <v>25.933500111185197</v>
      </c>
      <c r="AU141" s="201">
        <f t="shared" si="86"/>
        <v>0</v>
      </c>
      <c r="AV141" s="41">
        <f t="shared" si="88"/>
        <v>9.642138232901047</v>
      </c>
      <c r="AW141" s="41">
        <f t="shared" si="88"/>
        <v>1.9410598232485796</v>
      </c>
      <c r="AX141" s="41">
        <f t="shared" si="88"/>
        <v>-5.7600185864038878</v>
      </c>
      <c r="AY141" s="41">
        <f t="shared" si="88"/>
        <v>-13.461096996056355</v>
      </c>
      <c r="AZ141" s="41">
        <f t="shared" si="88"/>
        <v>-21.162175405708822</v>
      </c>
      <c r="BA141" s="41">
        <f t="shared" si="88"/>
        <v>-28.86325381536129</v>
      </c>
      <c r="BB141" s="41">
        <f t="shared" si="88"/>
        <v>-36.564332225013771</v>
      </c>
      <c r="BC141" s="41">
        <f t="shared" si="88"/>
        <v>-44.265410634666239</v>
      </c>
      <c r="BD141" s="41">
        <f t="shared" si="88"/>
        <v>-51.966489044318706</v>
      </c>
      <c r="BE141" s="41">
        <f t="shared" si="88"/>
        <v>-59.667567453971174</v>
      </c>
      <c r="BF141" s="41">
        <f t="shared" si="88"/>
        <v>-67.368645863623641</v>
      </c>
    </row>
    <row r="142" spans="1:58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O142" s="3"/>
      <c r="P142" s="3"/>
      <c r="Q142" s="3"/>
      <c r="R142" s="3"/>
      <c r="S142" s="3"/>
      <c r="T142" s="3"/>
      <c r="U142" s="3"/>
      <c r="V142" s="3"/>
    </row>
    <row r="143" spans="1:58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O143" s="3"/>
      <c r="P143" s="3"/>
      <c r="Q143" s="3"/>
      <c r="R143" s="3"/>
      <c r="S143" s="3"/>
      <c r="T143" s="3"/>
      <c r="U143" s="3"/>
      <c r="V143" s="3"/>
    </row>
    <row r="144" spans="1:58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O144" s="3"/>
      <c r="P144" s="3"/>
      <c r="Q144" s="3"/>
      <c r="R144" s="3"/>
      <c r="S144" s="3"/>
      <c r="T144" s="3"/>
      <c r="U144" s="3"/>
      <c r="V144" s="3"/>
    </row>
    <row r="145" spans="1:58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3" customFormat="1" ht="18">
      <c r="A146" s="1"/>
      <c r="B146" s="55"/>
      <c r="C146" s="55"/>
      <c r="D146" s="55"/>
      <c r="E146" s="55"/>
      <c r="F146" s="55"/>
      <c r="G146" s="55"/>
      <c r="H146" s="55"/>
      <c r="I146" s="39"/>
      <c r="J146" s="1"/>
      <c r="N146"/>
      <c r="O146"/>
      <c r="P146"/>
      <c r="Q146"/>
      <c r="R146"/>
      <c r="S146"/>
      <c r="T146"/>
      <c r="U146"/>
      <c r="V146"/>
    </row>
    <row r="147" spans="1:58" s="3" customFormat="1" ht="15.95" customHeight="1">
      <c r="B147" s="129" t="s">
        <v>5</v>
      </c>
      <c r="C147" s="59"/>
      <c r="D147" s="59"/>
      <c r="E147" s="59"/>
      <c r="F147" s="59"/>
      <c r="G147" s="59"/>
      <c r="H147" s="59"/>
      <c r="I147" s="59"/>
      <c r="J147" s="59"/>
      <c r="K147" s="59"/>
      <c r="L147" s="69" t="s">
        <v>32</v>
      </c>
      <c r="M147" s="59" t="str">
        <f>'Model parameters'!G150</f>
        <v>Weighted average 2009 to 2017 with moderated trend</v>
      </c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69" t="s">
        <v>48</v>
      </c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</row>
    <row r="148" spans="1:58" s="60" customFormat="1">
      <c r="A148" s="60" t="s">
        <v>6</v>
      </c>
      <c r="B148" s="61">
        <f t="shared" ref="B148:K148" si="89">AVERAGEIF(B152:B164,"&lt;&gt;0")</f>
        <v>85.1161873965859</v>
      </c>
      <c r="C148" s="61">
        <f t="shared" si="89"/>
        <v>128.59413406496762</v>
      </c>
      <c r="D148" s="61">
        <f t="shared" si="89"/>
        <v>66.969903956754749</v>
      </c>
      <c r="E148" s="61">
        <f t="shared" si="89"/>
        <v>70.755574866073303</v>
      </c>
      <c r="F148" s="61">
        <f t="shared" si="89"/>
        <v>120.64451356947092</v>
      </c>
      <c r="G148" s="61">
        <f t="shared" si="89"/>
        <v>86.743706475403471</v>
      </c>
      <c r="H148" s="61">
        <f t="shared" si="89"/>
        <v>94.494280477455845</v>
      </c>
      <c r="I148" s="61">
        <f t="shared" si="89"/>
        <v>209.64357366148289</v>
      </c>
      <c r="J148" s="61">
        <f t="shared" si="89"/>
        <v>71.553606039437767</v>
      </c>
      <c r="K148" s="61">
        <f t="shared" si="89"/>
        <v>56.163320760061723</v>
      </c>
    </row>
    <row r="149" spans="1:58">
      <c r="B149" s="94"/>
      <c r="C149" s="94"/>
      <c r="D149" s="94"/>
      <c r="E149" s="94"/>
      <c r="F149" s="94"/>
      <c r="G149" s="94"/>
      <c r="H149" s="94"/>
      <c r="I149" s="94"/>
      <c r="J149" s="94"/>
      <c r="K149" s="68"/>
      <c r="L149" s="68">
        <f t="shared" ref="L149:V149" si="90">AVERAGEIF(L152:L164,"&lt;&gt;0")</f>
        <v>97.671647191029308</v>
      </c>
      <c r="M149" s="68">
        <f t="shared" si="90"/>
        <v>97.708603463935916</v>
      </c>
      <c r="N149" s="68">
        <f t="shared" si="90"/>
        <v>97.745559736842495</v>
      </c>
      <c r="O149" s="68">
        <f t="shared" si="90"/>
        <v>97.782516009749116</v>
      </c>
      <c r="P149" s="68">
        <f t="shared" si="90"/>
        <v>97.819472282655724</v>
      </c>
      <c r="Q149" s="68">
        <f t="shared" si="90"/>
        <v>97.856428555562331</v>
      </c>
      <c r="R149" s="68">
        <f t="shared" si="90"/>
        <v>97.874906692015642</v>
      </c>
      <c r="S149" s="68">
        <f t="shared" si="90"/>
        <v>97.904471710340943</v>
      </c>
      <c r="T149" s="68">
        <f t="shared" si="90"/>
        <v>97.926645474084907</v>
      </c>
      <c r="U149" s="68">
        <f t="shared" si="90"/>
        <v>97.926645474084907</v>
      </c>
      <c r="V149" s="68">
        <f t="shared" si="90"/>
        <v>97.926645474084907</v>
      </c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72"/>
      <c r="AM149" s="201"/>
      <c r="AN149" s="201"/>
      <c r="AO149" s="201"/>
      <c r="AP149" s="201"/>
      <c r="AQ149" s="201"/>
      <c r="AR149" s="201"/>
      <c r="AS149" s="201"/>
      <c r="AT149" s="201"/>
      <c r="AU149" s="68"/>
      <c r="AV149" s="68">
        <f t="shared" ref="AV149:BF149" si="91">AVERAGE(AV152:AV164)</f>
        <v>98.806886196955858</v>
      </c>
      <c r="AW149" s="68">
        <f t="shared" si="91"/>
        <v>98.99166756148891</v>
      </c>
      <c r="AX149" s="68">
        <f t="shared" si="91"/>
        <v>99.176448926021948</v>
      </c>
      <c r="AY149" s="68">
        <f t="shared" si="91"/>
        <v>99.361230290555028</v>
      </c>
      <c r="AZ149" s="68">
        <f t="shared" si="91"/>
        <v>99.546011655088051</v>
      </c>
      <c r="BA149" s="68">
        <f t="shared" si="91"/>
        <v>99.730793019621103</v>
      </c>
      <c r="BB149" s="68">
        <f t="shared" si="91"/>
        <v>99.915574384154141</v>
      </c>
      <c r="BC149" s="68">
        <f t="shared" si="91"/>
        <v>100.10035574868719</v>
      </c>
      <c r="BD149" s="68">
        <f t="shared" si="91"/>
        <v>100.28513711322022</v>
      </c>
      <c r="BE149" s="68">
        <f t="shared" si="91"/>
        <v>100.46991847775328</v>
      </c>
      <c r="BF149" s="68">
        <f t="shared" si="91"/>
        <v>100.65469984228633</v>
      </c>
    </row>
    <row r="150" spans="1:58">
      <c r="B150" s="94"/>
      <c r="C150" s="94"/>
      <c r="D150" s="94"/>
      <c r="E150" s="94"/>
      <c r="F150" s="94"/>
      <c r="G150" s="94"/>
      <c r="H150" s="94"/>
      <c r="I150" s="94"/>
      <c r="J150" s="94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72"/>
      <c r="AM150" s="201"/>
      <c r="AN150" s="201"/>
      <c r="AO150" s="201"/>
      <c r="AP150" s="201"/>
      <c r="AQ150" s="201"/>
      <c r="AR150" s="201"/>
      <c r="AS150" s="201"/>
      <c r="AT150" s="201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</row>
    <row r="151" spans="1:58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>
        <v>2018</v>
      </c>
      <c r="M151" s="1">
        <v>2019</v>
      </c>
      <c r="N151" s="1">
        <v>2020</v>
      </c>
      <c r="O151" s="1">
        <v>2021</v>
      </c>
      <c r="P151" s="1">
        <v>2022</v>
      </c>
      <c r="Q151" s="1">
        <v>2023</v>
      </c>
      <c r="R151" s="1">
        <v>2024</v>
      </c>
      <c r="S151" s="1">
        <v>2025</v>
      </c>
      <c r="T151" s="1">
        <v>2026</v>
      </c>
      <c r="U151" s="1">
        <v>2027</v>
      </c>
      <c r="V151" s="1">
        <v>2028</v>
      </c>
      <c r="AL151" s="200">
        <v>2008</v>
      </c>
      <c r="AM151" s="200">
        <v>2009</v>
      </c>
      <c r="AN151" s="200">
        <v>2010</v>
      </c>
      <c r="AO151" s="200">
        <v>2011</v>
      </c>
      <c r="AP151" s="200">
        <v>2012</v>
      </c>
      <c r="AQ151" s="200">
        <v>2013</v>
      </c>
      <c r="AR151" s="200">
        <v>2014</v>
      </c>
      <c r="AS151" s="200">
        <v>2015</v>
      </c>
      <c r="AT151" s="200">
        <v>2016</v>
      </c>
      <c r="AU151" s="200">
        <v>2017</v>
      </c>
      <c r="AV151" s="200">
        <v>2018</v>
      </c>
      <c r="AW151" s="200">
        <v>2019</v>
      </c>
      <c r="AX151" s="200">
        <v>2020</v>
      </c>
      <c r="AY151" s="200">
        <v>2021</v>
      </c>
      <c r="AZ151" s="200">
        <v>2022</v>
      </c>
      <c r="BA151" s="200">
        <v>2023</v>
      </c>
      <c r="BB151" s="200">
        <v>2024</v>
      </c>
      <c r="BC151" s="200">
        <v>2025</v>
      </c>
      <c r="BD151" s="200">
        <v>2026</v>
      </c>
      <c r="BE151" s="200">
        <v>2027</v>
      </c>
      <c r="BF151" s="200">
        <v>2028</v>
      </c>
    </row>
    <row r="152" spans="1:58">
      <c r="A152" s="53" t="s">
        <v>50</v>
      </c>
      <c r="B152" s="57">
        <f>'Historical Fault Information'!N152</f>
        <v>322.70017740981598</v>
      </c>
      <c r="C152" s="57">
        <f>'Historical Fault Information'!O152</f>
        <v>121.84422772799168</v>
      </c>
      <c r="D152" s="57">
        <f>'Historical Fault Information'!P152</f>
        <v>78.440962934657932</v>
      </c>
      <c r="E152" s="57">
        <f>'Historical Fault Information'!Q152</f>
        <v>122.88575032323283</v>
      </c>
      <c r="F152" s="57">
        <f>'Historical Fault Information'!R152</f>
        <v>94.184012350920469</v>
      </c>
      <c r="G152" s="57">
        <f>'Historical Fault Information'!S152</f>
        <v>29.869873012955747</v>
      </c>
      <c r="H152" s="57">
        <f>'Historical Fault Information'!T152</f>
        <v>55.880101276432853</v>
      </c>
      <c r="I152" s="57">
        <f>'Historical Fault Information'!U152</f>
        <v>182.94128187875813</v>
      </c>
      <c r="J152" s="57">
        <f>'Historical Fault Information'!V152</f>
        <v>39.215232642686864</v>
      </c>
      <c r="K152" s="57">
        <f>'Historical Fault Information'!W152</f>
        <v>66.64860803153492</v>
      </c>
      <c r="L152" s="201">
        <f>'Model parameters'!$G152</f>
        <v>103.32650790233694</v>
      </c>
      <c r="M152" s="99">
        <f>'Model parameters'!$G152+'Model parameters'!$H152*('Modelled Duration'!AW152-'Modelled Duration'!$AV152)</f>
        <v>100.14384537899207</v>
      </c>
      <c r="N152" s="99">
        <f>'Model parameters'!$G152+'Model parameters'!$H152*('Modelled Duration'!AX152-'Modelled Duration'!$AV152)</f>
        <v>96.961182855647181</v>
      </c>
      <c r="O152" s="99">
        <f>'Model parameters'!$G152+'Model parameters'!$H152*('Modelled Duration'!AY152-'Modelled Duration'!$AV152)</f>
        <v>93.778520332302293</v>
      </c>
      <c r="P152" s="99">
        <f>'Model parameters'!$G152+'Model parameters'!$H152*('Modelled Duration'!AZ152-'Modelled Duration'!$AV152)</f>
        <v>90.595857808957419</v>
      </c>
      <c r="Q152" s="99">
        <f>'Model parameters'!$G152+'Model parameters'!$H152*('Modelled Duration'!BA152-'Modelled Duration'!$AV152)</f>
        <v>87.413195285612531</v>
      </c>
      <c r="R152" s="201">
        <f>Q152+'Model parameters'!$H152*('Modelled Duration'!BB152-'Modelled Duration'!$BA152)*R$4</f>
        <v>85.821864023940094</v>
      </c>
      <c r="S152" s="97">
        <f>R152+'Model parameters'!$H152*('Modelled Duration'!BC152-'Modelled Duration'!$BA152)*S$4</f>
        <v>83.275734005264184</v>
      </c>
      <c r="T152" s="97">
        <f>S152+'Model parameters'!$H152*('Modelled Duration'!BD152-'Modelled Duration'!$BA152)*T$4</f>
        <v>81.366136491257251</v>
      </c>
      <c r="U152" s="97">
        <f>T152+'Model parameters'!$H152*('Modelled Duration'!BE152-'Modelled Duration'!$BA152)*U$4</f>
        <v>81.366136491257251</v>
      </c>
      <c r="V152" s="97">
        <f>U152+'Model parameters'!$H152*('Modelled Duration'!BF152-'Modelled Duration'!$BA152)*V$4</f>
        <v>81.366136491257251</v>
      </c>
      <c r="AL152" s="201">
        <f t="shared" ref="AL152:AL164" si="92">B152</f>
        <v>322.70017740981598</v>
      </c>
      <c r="AM152" s="201">
        <f t="shared" ref="AM152:AM164" si="93">C152</f>
        <v>121.84422772799168</v>
      </c>
      <c r="AN152" s="201">
        <f t="shared" ref="AN152:AN164" si="94">D152</f>
        <v>78.440962934657932</v>
      </c>
      <c r="AO152" s="201">
        <f t="shared" ref="AO152:AO164" si="95">E152</f>
        <v>122.88575032323283</v>
      </c>
      <c r="AP152" s="201">
        <f t="shared" ref="AP152:AP164" si="96">F152</f>
        <v>94.184012350920469</v>
      </c>
      <c r="AQ152" s="201">
        <f t="shared" ref="AQ152:AQ164" si="97">G152</f>
        <v>29.869873012955747</v>
      </c>
      <c r="AR152" s="201">
        <f t="shared" ref="AR152:AR164" si="98">H152</f>
        <v>55.880101276432853</v>
      </c>
      <c r="AS152" s="201">
        <f t="shared" ref="AS152:AS164" si="99">I152</f>
        <v>182.94128187875813</v>
      </c>
      <c r="AT152" s="201">
        <f t="shared" ref="AT152:AT164" si="100">J152</f>
        <v>39.215232642686864</v>
      </c>
      <c r="AU152" s="201">
        <f t="shared" ref="AU152:AU164" si="101">K152</f>
        <v>66.64860803153492</v>
      </c>
      <c r="AV152" s="41">
        <f>LINEST($B152:$K152)*(AV$6-$AL$6+1)+INDEX(LINEST($B152:$K152,,TRUE,TRUE),1,2)</f>
        <v>23.937803366914494</v>
      </c>
      <c r="AW152" s="41">
        <f t="shared" ref="AW152:BF152" si="102">LINEST($B152:$K152)*(AW$6-$AL$6+1)+INDEX(LINEST($B152:$K152,,TRUE,TRUE),1,2)</f>
        <v>8.0244907501900968</v>
      </c>
      <c r="AX152" s="41">
        <f t="shared" si="102"/>
        <v>-7.8888218665343288</v>
      </c>
      <c r="AY152" s="41">
        <f t="shared" si="102"/>
        <v>-23.802134483258726</v>
      </c>
      <c r="AZ152" s="41">
        <f t="shared" si="102"/>
        <v>-39.715447099983152</v>
      </c>
      <c r="BA152" s="41">
        <f t="shared" si="102"/>
        <v>-55.628759716707549</v>
      </c>
      <c r="BB152" s="41">
        <f t="shared" si="102"/>
        <v>-71.542072333431946</v>
      </c>
      <c r="BC152" s="41">
        <f t="shared" si="102"/>
        <v>-87.455384950156343</v>
      </c>
      <c r="BD152" s="41">
        <f t="shared" si="102"/>
        <v>-103.3686975668808</v>
      </c>
      <c r="BE152" s="41">
        <f t="shared" si="102"/>
        <v>-119.28201018360519</v>
      </c>
      <c r="BF152" s="41">
        <f t="shared" si="102"/>
        <v>-135.19532280032959</v>
      </c>
    </row>
    <row r="153" spans="1:58">
      <c r="A153" s="53" t="s">
        <v>56</v>
      </c>
      <c r="B153" s="57">
        <f>'Historical Fault Information'!N153</f>
        <v>13.520270270270274</v>
      </c>
      <c r="C153" s="57">
        <f>'Historical Fault Information'!O153</f>
        <v>53.050632911392348</v>
      </c>
      <c r="D153" s="57">
        <f>'Historical Fault Information'!P153</f>
        <v>108.01343570057573</v>
      </c>
      <c r="E153" s="57">
        <f>'Historical Fault Information'!Q153</f>
        <v>27.358963256280916</v>
      </c>
      <c r="F153" s="57">
        <f>'Historical Fault Information'!R153</f>
        <v>54.344893815052941</v>
      </c>
      <c r="G153" s="57">
        <f>'Historical Fault Information'!S153</f>
        <v>152.17188961919638</v>
      </c>
      <c r="H153" s="57">
        <f>'Historical Fault Information'!T153</f>
        <v>86.933083696163095</v>
      </c>
      <c r="I153" s="57">
        <f>'Historical Fault Information'!U153</f>
        <v>181.73095832752449</v>
      </c>
      <c r="J153" s="57">
        <f>'Historical Fault Information'!V153</f>
        <v>58.150515380071148</v>
      </c>
      <c r="K153" s="57">
        <f>'Historical Fault Information'!W153</f>
        <v>109.52397641663947</v>
      </c>
      <c r="L153" s="201">
        <f>'Model parameters'!$G153</f>
        <v>92.68714098529891</v>
      </c>
      <c r="M153" s="99">
        <f>'Model parameters'!$G153+'Model parameters'!$H153*('Modelled Duration'!AW153-'Modelled Duration'!$AV153)</f>
        <v>94.559710079670552</v>
      </c>
      <c r="N153" s="99">
        <f>'Model parameters'!$G153+'Model parameters'!$H153*('Modelled Duration'!AX153-'Modelled Duration'!$AV153)</f>
        <v>96.432279174042208</v>
      </c>
      <c r="O153" s="99">
        <f>'Model parameters'!$G153+'Model parameters'!$H153*('Modelled Duration'!AY153-'Modelled Duration'!$AV153)</f>
        <v>98.304848268413849</v>
      </c>
      <c r="P153" s="99">
        <f>'Model parameters'!$G153+'Model parameters'!$H153*('Modelled Duration'!AZ153-'Modelled Duration'!$AV153)</f>
        <v>100.17741736278549</v>
      </c>
      <c r="Q153" s="99">
        <f>'Model parameters'!$G153+'Model parameters'!$H153*('Modelled Duration'!BA153-'Modelled Duration'!$AV153)</f>
        <v>102.04998645715715</v>
      </c>
      <c r="R153" s="201">
        <f>Q153+'Model parameters'!$H153*('Modelled Duration'!BB153-'Modelled Duration'!$BA153)*R$4</f>
        <v>102.98627100434297</v>
      </c>
      <c r="S153" s="97">
        <f>R153+'Model parameters'!$H153*('Modelled Duration'!BC153-'Modelled Duration'!$BA153)*S$4</f>
        <v>104.48432627984029</v>
      </c>
      <c r="T153" s="97">
        <f>S153+'Model parameters'!$H153*('Modelled Duration'!BD153-'Modelled Duration'!$BA153)*T$4</f>
        <v>105.60786773646328</v>
      </c>
      <c r="U153" s="97">
        <f>T153+'Model parameters'!$H153*('Modelled Duration'!BE153-'Modelled Duration'!$BA153)*U$4</f>
        <v>105.60786773646328</v>
      </c>
      <c r="V153" s="97">
        <f>U153+'Model parameters'!$H153*('Modelled Duration'!BF153-'Modelled Duration'!$BA153)*V$4</f>
        <v>105.60786773646328</v>
      </c>
      <c r="AL153" s="201">
        <f t="shared" si="92"/>
        <v>13.520270270270274</v>
      </c>
      <c r="AM153" s="201">
        <f t="shared" si="93"/>
        <v>53.050632911392348</v>
      </c>
      <c r="AN153" s="201">
        <f t="shared" si="94"/>
        <v>108.01343570057573</v>
      </c>
      <c r="AO153" s="201">
        <f t="shared" si="95"/>
        <v>27.358963256280916</v>
      </c>
      <c r="AP153" s="201">
        <f t="shared" si="96"/>
        <v>54.344893815052941</v>
      </c>
      <c r="AQ153" s="201">
        <f t="shared" si="97"/>
        <v>152.17188961919638</v>
      </c>
      <c r="AR153" s="201">
        <f t="shared" si="98"/>
        <v>86.933083696163095</v>
      </c>
      <c r="AS153" s="201">
        <f t="shared" si="99"/>
        <v>181.73095832752449</v>
      </c>
      <c r="AT153" s="201">
        <f t="shared" si="100"/>
        <v>58.150515380071148</v>
      </c>
      <c r="AU153" s="201">
        <f t="shared" si="101"/>
        <v>109.52397641663947</v>
      </c>
      <c r="AV153" s="41">
        <f t="shared" ref="AV153:BF164" si="103">LINEST($B153:$K153)*(AV$6-$AL$6+1)+INDEX(LINEST($B153:$K153,,TRUE,TRUE),1,2)</f>
        <v>135.97551203453696</v>
      </c>
      <c r="AW153" s="41">
        <f t="shared" si="103"/>
        <v>145.3383575063952</v>
      </c>
      <c r="AX153" s="41">
        <f t="shared" si="103"/>
        <v>154.70120297825343</v>
      </c>
      <c r="AY153" s="41">
        <f t="shared" si="103"/>
        <v>164.06404845011164</v>
      </c>
      <c r="AZ153" s="41">
        <f t="shared" si="103"/>
        <v>173.42689392196988</v>
      </c>
      <c r="BA153" s="41">
        <f t="shared" si="103"/>
        <v>182.78973939382811</v>
      </c>
      <c r="BB153" s="41">
        <f t="shared" si="103"/>
        <v>192.15258486568635</v>
      </c>
      <c r="BC153" s="41">
        <f t="shared" si="103"/>
        <v>201.51543033754459</v>
      </c>
      <c r="BD153" s="41">
        <f t="shared" si="103"/>
        <v>210.87827580940282</v>
      </c>
      <c r="BE153" s="41">
        <f t="shared" si="103"/>
        <v>220.24112128126106</v>
      </c>
      <c r="BF153" s="41">
        <f t="shared" si="103"/>
        <v>229.60396675311927</v>
      </c>
    </row>
    <row r="154" spans="1:58">
      <c r="A154" s="53" t="s">
        <v>51</v>
      </c>
      <c r="B154" s="57">
        <f>'Historical Fault Information'!N154</f>
        <v>70.732283464566947</v>
      </c>
      <c r="C154" s="57">
        <f>'Historical Fault Information'!O154</f>
        <v>57.461981566820221</v>
      </c>
      <c r="D154" s="57">
        <f>'Historical Fault Information'!P154</f>
        <v>91.59901396877558</v>
      </c>
      <c r="E154" s="57">
        <f>'Historical Fault Information'!Q154</f>
        <v>146.1197330054562</v>
      </c>
      <c r="F154" s="57">
        <f>'Historical Fault Information'!R154</f>
        <v>51.224267591725109</v>
      </c>
      <c r="G154" s="57">
        <f>'Historical Fault Information'!S154</f>
        <v>43.544702406078528</v>
      </c>
      <c r="H154" s="57">
        <f>'Historical Fault Information'!T154</f>
        <v>111.17679545433811</v>
      </c>
      <c r="I154" s="57">
        <f>'Historical Fault Information'!U154</f>
        <v>136.33250388611904</v>
      </c>
      <c r="J154" s="57">
        <f>'Historical Fault Information'!V154</f>
        <v>116.01238266447386</v>
      </c>
      <c r="K154" s="57">
        <f>'Historical Fault Information'!W154</f>
        <v>67.00683753051149</v>
      </c>
      <c r="L154" s="201">
        <f>'Model parameters'!$G154</f>
        <v>89.178735960294475</v>
      </c>
      <c r="M154" s="99">
        <f>'Model parameters'!$G154+'Model parameters'!$H154*('Modelled Duration'!AW154-'Modelled Duration'!$AV154)</f>
        <v>89.769624282748765</v>
      </c>
      <c r="N154" s="99">
        <f>'Model parameters'!$G154+'Model parameters'!$H154*('Modelled Duration'!AX154-'Modelled Duration'!$AV154)</f>
        <v>90.36051260520307</v>
      </c>
      <c r="O154" s="99">
        <f>'Model parameters'!$G154+'Model parameters'!$H154*('Modelled Duration'!AY154-'Modelled Duration'!$AV154)</f>
        <v>90.95140092765736</v>
      </c>
      <c r="P154" s="99">
        <f>'Model parameters'!$G154+'Model parameters'!$H154*('Modelled Duration'!AZ154-'Modelled Duration'!$AV154)</f>
        <v>91.542289250111651</v>
      </c>
      <c r="Q154" s="99">
        <f>'Model parameters'!$G154+'Model parameters'!$H154*('Modelled Duration'!BA154-'Modelled Duration'!$AV154)</f>
        <v>92.133177572565941</v>
      </c>
      <c r="R154" s="201">
        <f>Q154+'Model parameters'!$H154*('Modelled Duration'!BB154-'Modelled Duration'!$BA154)*R$4</f>
        <v>92.428621733793094</v>
      </c>
      <c r="S154" s="97">
        <f>R154+'Model parameters'!$H154*('Modelled Duration'!BC154-'Modelled Duration'!$BA154)*S$4</f>
        <v>92.901332391756526</v>
      </c>
      <c r="T154" s="97">
        <f>S154+'Model parameters'!$H154*('Modelled Duration'!BD154-'Modelled Duration'!$BA154)*T$4</f>
        <v>93.2558653852291</v>
      </c>
      <c r="U154" s="97">
        <f>T154+'Model parameters'!$H154*('Modelled Duration'!BE154-'Modelled Duration'!$BA154)*U$4</f>
        <v>93.2558653852291</v>
      </c>
      <c r="V154" s="97">
        <f>U154+'Model parameters'!$H154*('Modelled Duration'!BF154-'Modelled Duration'!$BA154)*V$4</f>
        <v>93.2558653852291</v>
      </c>
      <c r="AL154" s="201">
        <f t="shared" si="92"/>
        <v>70.732283464566947</v>
      </c>
      <c r="AM154" s="201">
        <f t="shared" si="93"/>
        <v>57.461981566820221</v>
      </c>
      <c r="AN154" s="201">
        <f t="shared" si="94"/>
        <v>91.59901396877558</v>
      </c>
      <c r="AO154" s="201">
        <f t="shared" si="95"/>
        <v>146.1197330054562</v>
      </c>
      <c r="AP154" s="201">
        <f t="shared" si="96"/>
        <v>51.224267591725109</v>
      </c>
      <c r="AQ154" s="201">
        <f t="shared" si="97"/>
        <v>43.544702406078528</v>
      </c>
      <c r="AR154" s="201">
        <f t="shared" si="98"/>
        <v>111.17679545433811</v>
      </c>
      <c r="AS154" s="201">
        <f t="shared" si="99"/>
        <v>136.33250388611904</v>
      </c>
      <c r="AT154" s="201">
        <f t="shared" si="100"/>
        <v>116.01238266447386</v>
      </c>
      <c r="AU154" s="201">
        <f t="shared" si="101"/>
        <v>67.00683753051149</v>
      </c>
      <c r="AV154" s="41">
        <f t="shared" si="103"/>
        <v>105.37047902137959</v>
      </c>
      <c r="AW154" s="41">
        <f t="shared" si="103"/>
        <v>108.32492063365108</v>
      </c>
      <c r="AX154" s="41">
        <f t="shared" si="103"/>
        <v>111.27936224592256</v>
      </c>
      <c r="AY154" s="41">
        <f t="shared" si="103"/>
        <v>114.23380385819402</v>
      </c>
      <c r="AZ154" s="41">
        <f t="shared" si="103"/>
        <v>117.18824547046549</v>
      </c>
      <c r="BA154" s="41">
        <f t="shared" si="103"/>
        <v>120.14268708273696</v>
      </c>
      <c r="BB154" s="41">
        <f t="shared" si="103"/>
        <v>123.09712869500844</v>
      </c>
      <c r="BC154" s="41">
        <f t="shared" si="103"/>
        <v>126.05157030727992</v>
      </c>
      <c r="BD154" s="41">
        <f t="shared" si="103"/>
        <v>129.00601191955138</v>
      </c>
      <c r="BE154" s="41">
        <f t="shared" si="103"/>
        <v>131.96045353182285</v>
      </c>
      <c r="BF154" s="41">
        <f t="shared" si="103"/>
        <v>134.91489514409432</v>
      </c>
    </row>
    <row r="155" spans="1:58">
      <c r="A155" s="53" t="s">
        <v>54</v>
      </c>
      <c r="B155" s="57">
        <f>'Historical Fault Information'!N155</f>
        <v>75.905389478195545</v>
      </c>
      <c r="C155" s="57">
        <f>'Historical Fault Information'!O155</f>
        <v>82.689177991382138</v>
      </c>
      <c r="D155" s="57">
        <f>'Historical Fault Information'!P155</f>
        <v>71.446051446301624</v>
      </c>
      <c r="E155" s="57">
        <f>'Historical Fault Information'!Q155</f>
        <v>62.489115886316888</v>
      </c>
      <c r="F155" s="57">
        <f>'Historical Fault Information'!R155</f>
        <v>82.818640485159108</v>
      </c>
      <c r="G155" s="57">
        <f>'Historical Fault Information'!S155</f>
        <v>49.378905661669783</v>
      </c>
      <c r="H155" s="57">
        <f>'Historical Fault Information'!T155</f>
        <v>57.132575588751109</v>
      </c>
      <c r="I155" s="57">
        <f>'Historical Fault Information'!U155</f>
        <v>110.98532414707205</v>
      </c>
      <c r="J155" s="57">
        <f>'Historical Fault Information'!V155</f>
        <v>54.626585511441384</v>
      </c>
      <c r="K155" s="57">
        <f>'Historical Fault Information'!W155</f>
        <v>50.47188679856761</v>
      </c>
      <c r="L155" s="201">
        <f>'Model parameters'!$G155</f>
        <v>70.766958564304602</v>
      </c>
      <c r="M155" s="99">
        <f>'Model parameters'!$G155+'Model parameters'!$H155*('Modelled Duration'!AW155-'Modelled Duration'!$AV155)</f>
        <v>70.431015941651793</v>
      </c>
      <c r="N155" s="99">
        <f>'Model parameters'!$G155+'Model parameters'!$H155*('Modelled Duration'!AX155-'Modelled Duration'!$AV155)</f>
        <v>70.095073318998971</v>
      </c>
      <c r="O155" s="99">
        <f>'Model parameters'!$G155+'Model parameters'!$H155*('Modelled Duration'!AY155-'Modelled Duration'!$AV155)</f>
        <v>69.759130696346162</v>
      </c>
      <c r="P155" s="99">
        <f>'Model parameters'!$G155+'Model parameters'!$H155*('Modelled Duration'!AZ155-'Modelled Duration'!$AV155)</f>
        <v>69.423188073693353</v>
      </c>
      <c r="Q155" s="99">
        <f>'Model parameters'!$G155+'Model parameters'!$H155*('Modelled Duration'!BA155-'Modelled Duration'!$AV155)</f>
        <v>69.08724545104053</v>
      </c>
      <c r="R155" s="201">
        <f>Q155+'Model parameters'!$H155*('Modelled Duration'!BB155-'Modelled Duration'!$BA155)*R$4</f>
        <v>68.919274139714119</v>
      </c>
      <c r="S155" s="97">
        <f>R155+'Model parameters'!$H155*('Modelled Duration'!BC155-'Modelled Duration'!$BA155)*S$4</f>
        <v>68.650520041591875</v>
      </c>
      <c r="T155" s="97">
        <f>S155+'Model parameters'!$H155*('Modelled Duration'!BD155-'Modelled Duration'!$BA155)*T$4</f>
        <v>68.448954468000181</v>
      </c>
      <c r="U155" s="97">
        <f>T155+'Model parameters'!$H155*('Modelled Duration'!BE155-'Modelled Duration'!$BA155)*U$4</f>
        <v>68.448954468000181</v>
      </c>
      <c r="V155" s="97">
        <f>U155+'Model parameters'!$H155*('Modelled Duration'!BF155-'Modelled Duration'!$BA155)*V$4</f>
        <v>68.448954468000181</v>
      </c>
      <c r="AL155" s="201">
        <f t="shared" si="92"/>
        <v>75.905389478195545</v>
      </c>
      <c r="AM155" s="201">
        <f t="shared" si="93"/>
        <v>82.689177991382138</v>
      </c>
      <c r="AN155" s="201">
        <f t="shared" si="94"/>
        <v>71.446051446301624</v>
      </c>
      <c r="AO155" s="201">
        <f t="shared" si="95"/>
        <v>62.489115886316888</v>
      </c>
      <c r="AP155" s="201">
        <f t="shared" si="96"/>
        <v>82.818640485159108</v>
      </c>
      <c r="AQ155" s="201">
        <f t="shared" si="97"/>
        <v>49.378905661669783</v>
      </c>
      <c r="AR155" s="201">
        <f t="shared" si="98"/>
        <v>57.132575588751109</v>
      </c>
      <c r="AS155" s="201">
        <f t="shared" si="99"/>
        <v>110.98532414707205</v>
      </c>
      <c r="AT155" s="201">
        <f t="shared" si="100"/>
        <v>54.626585511441384</v>
      </c>
      <c r="AU155" s="201">
        <f t="shared" si="101"/>
        <v>50.47188679856761</v>
      </c>
      <c r="AV155" s="41">
        <f t="shared" si="103"/>
        <v>60.55594317653334</v>
      </c>
      <c r="AW155" s="41">
        <f t="shared" si="103"/>
        <v>58.876230063269269</v>
      </c>
      <c r="AX155" s="41">
        <f t="shared" si="103"/>
        <v>57.196516950005204</v>
      </c>
      <c r="AY155" s="41">
        <f t="shared" si="103"/>
        <v>55.516803836741133</v>
      </c>
      <c r="AZ155" s="41">
        <f t="shared" si="103"/>
        <v>53.837090723477061</v>
      </c>
      <c r="BA155" s="41">
        <f t="shared" si="103"/>
        <v>52.157377610212997</v>
      </c>
      <c r="BB155" s="41">
        <f t="shared" si="103"/>
        <v>50.477664496948933</v>
      </c>
      <c r="BC155" s="41">
        <f t="shared" si="103"/>
        <v>48.797951383684861</v>
      </c>
      <c r="BD155" s="41">
        <f t="shared" si="103"/>
        <v>47.11823827042079</v>
      </c>
      <c r="BE155" s="41">
        <f t="shared" si="103"/>
        <v>45.438525157156725</v>
      </c>
      <c r="BF155" s="41">
        <f t="shared" si="103"/>
        <v>43.758812043892654</v>
      </c>
    </row>
    <row r="156" spans="1:58">
      <c r="A156" s="53" t="s">
        <v>49</v>
      </c>
      <c r="B156" s="57">
        <f>'Historical Fault Information'!N156</f>
        <v>18.491678224687917</v>
      </c>
      <c r="C156" s="57">
        <f>'Historical Fault Information'!O156</f>
        <v>769.53488372093329</v>
      </c>
      <c r="D156" s="57">
        <f>'Historical Fault Information'!P156</f>
        <v>33.704545454545396</v>
      </c>
      <c r="E156" s="57">
        <f>'Historical Fault Information'!Q156</f>
        <v>58.635546043923348</v>
      </c>
      <c r="F156" s="57">
        <f>'Historical Fault Information'!R156</f>
        <v>83.41200126331249</v>
      </c>
      <c r="G156" s="57">
        <f>'Historical Fault Information'!S156</f>
        <v>27.983455153266405</v>
      </c>
      <c r="H156" s="57">
        <f>'Historical Fault Information'!T156</f>
        <v>211.44831536808076</v>
      </c>
      <c r="I156" s="57">
        <f>'Historical Fault Information'!U156</f>
        <v>631.39236708264775</v>
      </c>
      <c r="J156" s="57">
        <f>'Historical Fault Information'!V156</f>
        <v>104.98943169745317</v>
      </c>
      <c r="K156" s="57">
        <f>'Historical Fault Information'!W156</f>
        <v>52.302965966921185</v>
      </c>
      <c r="L156" s="201">
        <f>'Model parameters'!$G156</f>
        <v>179.56286233064989</v>
      </c>
      <c r="M156" s="99">
        <f>'Model parameters'!$G156+'Model parameters'!$H156*('Modelled Duration'!AW156-'Modelled Duration'!$AV156)</f>
        <v>178.40399238582404</v>
      </c>
      <c r="N156" s="99">
        <f>'Model parameters'!$G156+'Model parameters'!$H156*('Modelled Duration'!AX156-'Modelled Duration'!$AV156)</f>
        <v>177.24512244099819</v>
      </c>
      <c r="O156" s="99">
        <f>'Model parameters'!$G156+'Model parameters'!$H156*('Modelled Duration'!AY156-'Modelled Duration'!$AV156)</f>
        <v>176.08625249617234</v>
      </c>
      <c r="P156" s="99">
        <f>'Model parameters'!$G156+'Model parameters'!$H156*('Modelled Duration'!AZ156-'Modelled Duration'!$AV156)</f>
        <v>174.92738255134648</v>
      </c>
      <c r="Q156" s="99">
        <f>'Model parameters'!$G156+'Model parameters'!$H156*('Modelled Duration'!BA156-'Modelled Duration'!$AV156)</f>
        <v>173.76851260652063</v>
      </c>
      <c r="R156" s="201">
        <f>Q156+'Model parameters'!$H156*('Modelled Duration'!BB156-'Modelled Duration'!$BA156)*R$4</f>
        <v>173.18907763410772</v>
      </c>
      <c r="S156" s="97">
        <f>R156+'Model parameters'!$H156*('Modelled Duration'!BC156-'Modelled Duration'!$BA156)*S$4</f>
        <v>172.26198167824703</v>
      </c>
      <c r="T156" s="97">
        <f>S156+'Model parameters'!$H156*('Modelled Duration'!BD156-'Modelled Duration'!$BA156)*T$4</f>
        <v>171.56665971135152</v>
      </c>
      <c r="U156" s="97">
        <f>T156+'Model parameters'!$H156*('Modelled Duration'!BE156-'Modelled Duration'!$BA156)*U$4</f>
        <v>171.56665971135152</v>
      </c>
      <c r="V156" s="97">
        <f>U156+'Model parameters'!$H156*('Modelled Duration'!BF156-'Modelled Duration'!$BA156)*V$4</f>
        <v>171.56665971135152</v>
      </c>
      <c r="AL156" s="201">
        <f t="shared" si="92"/>
        <v>18.491678224687917</v>
      </c>
      <c r="AM156" s="201">
        <f t="shared" si="93"/>
        <v>769.53488372093329</v>
      </c>
      <c r="AN156" s="201">
        <f t="shared" si="94"/>
        <v>33.704545454545396</v>
      </c>
      <c r="AO156" s="201">
        <f t="shared" si="95"/>
        <v>58.635546043923348</v>
      </c>
      <c r="AP156" s="201">
        <f t="shared" si="96"/>
        <v>83.41200126331249</v>
      </c>
      <c r="AQ156" s="201">
        <f t="shared" si="97"/>
        <v>27.983455153266405</v>
      </c>
      <c r="AR156" s="201">
        <f t="shared" si="98"/>
        <v>211.44831536808076</v>
      </c>
      <c r="AS156" s="201">
        <f t="shared" si="99"/>
        <v>631.39236708264775</v>
      </c>
      <c r="AT156" s="201">
        <f t="shared" si="100"/>
        <v>104.98943169745317</v>
      </c>
      <c r="AU156" s="201">
        <f t="shared" si="101"/>
        <v>52.302965966921185</v>
      </c>
      <c r="AV156" s="41">
        <f t="shared" si="103"/>
        <v>167.32059551486628</v>
      </c>
      <c r="AW156" s="41">
        <f t="shared" si="103"/>
        <v>161.52624579073705</v>
      </c>
      <c r="AX156" s="41">
        <f t="shared" si="103"/>
        <v>155.73189606660776</v>
      </c>
      <c r="AY156" s="41">
        <f t="shared" si="103"/>
        <v>149.93754634247853</v>
      </c>
      <c r="AZ156" s="41">
        <f t="shared" si="103"/>
        <v>144.14319661834926</v>
      </c>
      <c r="BA156" s="41">
        <f t="shared" si="103"/>
        <v>138.34884689422</v>
      </c>
      <c r="BB156" s="41">
        <f t="shared" si="103"/>
        <v>132.55449717009077</v>
      </c>
      <c r="BC156" s="41">
        <f t="shared" si="103"/>
        <v>126.76014744596151</v>
      </c>
      <c r="BD156" s="41">
        <f t="shared" si="103"/>
        <v>120.96579772183226</v>
      </c>
      <c r="BE156" s="41">
        <f t="shared" si="103"/>
        <v>115.171447997703</v>
      </c>
      <c r="BF156" s="41">
        <f t="shared" si="103"/>
        <v>109.37709827357375</v>
      </c>
    </row>
    <row r="157" spans="1:58">
      <c r="A157" s="53" t="s">
        <v>59</v>
      </c>
      <c r="B157" s="57">
        <f>'Historical Fault Information'!N157</f>
        <v>61.069872958257662</v>
      </c>
      <c r="C157" s="57">
        <f>'Historical Fault Information'!O157</f>
        <v>142.81493506493518</v>
      </c>
      <c r="D157" s="57">
        <f>'Historical Fault Information'!P157</f>
        <v>54.703030303030211</v>
      </c>
      <c r="E157" s="57">
        <f>'Historical Fault Information'!Q157</f>
        <v>81.710745504311731</v>
      </c>
      <c r="F157" s="57">
        <f>'Historical Fault Information'!R157</f>
        <v>88.763303429106131</v>
      </c>
      <c r="G157" s="57">
        <f>'Historical Fault Information'!S157</f>
        <v>204.00000000000045</v>
      </c>
      <c r="H157" s="57">
        <f>'Historical Fault Information'!T157</f>
        <v>92.205513705302593</v>
      </c>
      <c r="I157" s="57">
        <f>'Historical Fault Information'!U157</f>
        <v>282.57677471245091</v>
      </c>
      <c r="J157" s="57">
        <f>'Historical Fault Information'!V157</f>
        <v>19.731317869657701</v>
      </c>
      <c r="K157" s="57">
        <f>'Historical Fault Information'!W157</f>
        <v>41.781893889256537</v>
      </c>
      <c r="L157" s="201">
        <f>'Model parameters'!$G157</f>
        <v>118.83564286164845</v>
      </c>
      <c r="M157" s="99">
        <f>'Model parameters'!$G157+'Model parameters'!$H157*('Modelled Duration'!AW157-'Modelled Duration'!$AV157)</f>
        <v>119.13977933587029</v>
      </c>
      <c r="N157" s="99">
        <f>'Model parameters'!$G157+'Model parameters'!$H157*('Modelled Duration'!AX157-'Modelled Duration'!$AV157)</f>
        <v>119.44391581009214</v>
      </c>
      <c r="O157" s="99">
        <f>'Model parameters'!$G157+'Model parameters'!$H157*('Modelled Duration'!AY157-'Modelled Duration'!$AV157)</f>
        <v>119.74805228431397</v>
      </c>
      <c r="P157" s="99">
        <f>'Model parameters'!$G157+'Model parameters'!$H157*('Modelled Duration'!AZ157-'Modelled Duration'!$AV157)</f>
        <v>120.05218875853581</v>
      </c>
      <c r="Q157" s="99">
        <f>'Model parameters'!$G157+'Model parameters'!$H157*('Modelled Duration'!BA157-'Modelled Duration'!$AV157)</f>
        <v>120.35632523275765</v>
      </c>
      <c r="R157" s="201">
        <f>Q157+'Model parameters'!$H157*('Modelled Duration'!BB157-'Modelled Duration'!$BA157)*R$4</f>
        <v>120.50839346986858</v>
      </c>
      <c r="S157" s="97">
        <f>R157+'Model parameters'!$H157*('Modelled Duration'!BC157-'Modelled Duration'!$BA157)*S$4</f>
        <v>120.75170264924606</v>
      </c>
      <c r="T157" s="97">
        <f>S157+'Model parameters'!$H157*('Modelled Duration'!BD157-'Modelled Duration'!$BA157)*T$4</f>
        <v>120.93418453377916</v>
      </c>
      <c r="U157" s="97">
        <f>T157+'Model parameters'!$H157*('Modelled Duration'!BE157-'Modelled Duration'!$BA157)*U$4</f>
        <v>120.93418453377916</v>
      </c>
      <c r="V157" s="97">
        <f>U157+'Model parameters'!$H157*('Modelled Duration'!BF157-'Modelled Duration'!$BA157)*V$4</f>
        <v>120.93418453377916</v>
      </c>
      <c r="AL157" s="201">
        <f t="shared" si="92"/>
        <v>61.069872958257662</v>
      </c>
      <c r="AM157" s="201">
        <f t="shared" si="93"/>
        <v>142.81493506493518</v>
      </c>
      <c r="AN157" s="201">
        <f t="shared" si="94"/>
        <v>54.703030303030211</v>
      </c>
      <c r="AO157" s="201">
        <f t="shared" si="95"/>
        <v>81.710745504311731</v>
      </c>
      <c r="AP157" s="201">
        <f t="shared" si="96"/>
        <v>88.763303429106131</v>
      </c>
      <c r="AQ157" s="201">
        <f t="shared" si="97"/>
        <v>204.00000000000045</v>
      </c>
      <c r="AR157" s="201">
        <f t="shared" si="98"/>
        <v>92.205513705302593</v>
      </c>
      <c r="AS157" s="201">
        <f t="shared" si="99"/>
        <v>282.57677471245091</v>
      </c>
      <c r="AT157" s="201">
        <f t="shared" si="100"/>
        <v>19.731317869657701</v>
      </c>
      <c r="AU157" s="201">
        <f t="shared" si="101"/>
        <v>41.781893889256537</v>
      </c>
      <c r="AV157" s="41">
        <f t="shared" si="103"/>
        <v>115.29949178473149</v>
      </c>
      <c r="AW157" s="41">
        <f t="shared" si="103"/>
        <v>116.82017415584068</v>
      </c>
      <c r="AX157" s="41">
        <f t="shared" si="103"/>
        <v>118.34085652694988</v>
      </c>
      <c r="AY157" s="41">
        <f t="shared" si="103"/>
        <v>119.86153889805908</v>
      </c>
      <c r="AZ157" s="41">
        <f t="shared" si="103"/>
        <v>121.38222126916827</v>
      </c>
      <c r="BA157" s="41">
        <f t="shared" si="103"/>
        <v>122.90290364027747</v>
      </c>
      <c r="BB157" s="41">
        <f t="shared" si="103"/>
        <v>124.42358601138667</v>
      </c>
      <c r="BC157" s="41">
        <f t="shared" si="103"/>
        <v>125.94426838249588</v>
      </c>
      <c r="BD157" s="41">
        <f t="shared" si="103"/>
        <v>127.46495075360507</v>
      </c>
      <c r="BE157" s="41">
        <f t="shared" si="103"/>
        <v>128.98563312471427</v>
      </c>
      <c r="BF157" s="41">
        <f t="shared" si="103"/>
        <v>130.50631549582346</v>
      </c>
    </row>
    <row r="158" spans="1:58">
      <c r="A158" s="53" t="s">
        <v>57</v>
      </c>
      <c r="B158" s="57">
        <f>'Historical Fault Information'!N158</f>
        <v>64.030857142857087</v>
      </c>
      <c r="C158" s="57">
        <f>'Historical Fault Information'!O158</f>
        <v>82.432704402515739</v>
      </c>
      <c r="D158" s="57">
        <f>'Historical Fault Information'!P158</f>
        <v>61.177425304315726</v>
      </c>
      <c r="E158" s="57">
        <f>'Historical Fault Information'!Q158</f>
        <v>60.848122012194125</v>
      </c>
      <c r="F158" s="57">
        <f>'Historical Fault Information'!R158</f>
        <v>68.061996382253582</v>
      </c>
      <c r="G158" s="57">
        <f>'Historical Fault Information'!S158</f>
        <v>35.706117683152868</v>
      </c>
      <c r="H158" s="57">
        <f>'Historical Fault Information'!T158</f>
        <v>46.197993896496293</v>
      </c>
      <c r="I158" s="57">
        <f>'Historical Fault Information'!U158</f>
        <v>171.07502769593773</v>
      </c>
      <c r="J158" s="57">
        <f>'Historical Fault Information'!V158</f>
        <v>65.406257435007419</v>
      </c>
      <c r="K158" s="57">
        <f>'Historical Fault Information'!W158</f>
        <v>38.743485549520543</v>
      </c>
      <c r="L158" s="201">
        <f>'Model parameters'!$G158</f>
        <v>69.793965745177999</v>
      </c>
      <c r="M158" s="99">
        <f>'Model parameters'!$G158+'Model parameters'!$H158*('Modelled Duration'!AW158-'Modelled Duration'!$AV158)</f>
        <v>69.947190321904458</v>
      </c>
      <c r="N158" s="99">
        <f>'Model parameters'!$G158+'Model parameters'!$H158*('Modelled Duration'!AX158-'Modelled Duration'!$AV158)</f>
        <v>70.100414898630916</v>
      </c>
      <c r="O158" s="99">
        <f>'Model parameters'!$G158+'Model parameters'!$H158*('Modelled Duration'!AY158-'Modelled Duration'!$AV158)</f>
        <v>70.253639475357375</v>
      </c>
      <c r="P158" s="99">
        <f>'Model parameters'!$G158+'Model parameters'!$H158*('Modelled Duration'!AZ158-'Modelled Duration'!$AV158)</f>
        <v>70.406864052083833</v>
      </c>
      <c r="Q158" s="99">
        <f>'Model parameters'!$G158+'Model parameters'!$H158*('Modelled Duration'!BA158-'Modelled Duration'!$AV158)</f>
        <v>70.560088628810291</v>
      </c>
      <c r="R158" s="201">
        <f>Q158+'Model parameters'!$H158*('Modelled Duration'!BB158-'Modelled Duration'!$BA158)*R$4</f>
        <v>70.636700917173528</v>
      </c>
      <c r="S158" s="97">
        <f>R158+'Model parameters'!$H158*('Modelled Duration'!BC158-'Modelled Duration'!$BA158)*S$4</f>
        <v>70.759280578554694</v>
      </c>
      <c r="T158" s="97">
        <f>S158+'Model parameters'!$H158*('Modelled Duration'!BD158-'Modelled Duration'!$BA158)*T$4</f>
        <v>70.851215324590569</v>
      </c>
      <c r="U158" s="97">
        <f>T158+'Model parameters'!$H158*('Modelled Duration'!BE158-'Modelled Duration'!$BA158)*U$4</f>
        <v>70.851215324590569</v>
      </c>
      <c r="V158" s="97">
        <f>U158+'Model parameters'!$H158*('Modelled Duration'!BF158-'Modelled Duration'!$BA158)*V$4</f>
        <v>70.851215324590569</v>
      </c>
      <c r="AL158" s="201">
        <f t="shared" si="92"/>
        <v>64.030857142857087</v>
      </c>
      <c r="AM158" s="201">
        <f t="shared" si="93"/>
        <v>82.432704402515739</v>
      </c>
      <c r="AN158" s="201">
        <f t="shared" si="94"/>
        <v>61.177425304315726</v>
      </c>
      <c r="AO158" s="201">
        <f t="shared" si="95"/>
        <v>60.848122012194125</v>
      </c>
      <c r="AP158" s="201">
        <f t="shared" si="96"/>
        <v>68.061996382253582</v>
      </c>
      <c r="AQ158" s="201">
        <f t="shared" si="97"/>
        <v>35.706117683152868</v>
      </c>
      <c r="AR158" s="201">
        <f t="shared" si="98"/>
        <v>46.197993896496293</v>
      </c>
      <c r="AS158" s="201">
        <f t="shared" si="99"/>
        <v>171.07502769593773</v>
      </c>
      <c r="AT158" s="201">
        <f t="shared" si="100"/>
        <v>65.406257435007419</v>
      </c>
      <c r="AU158" s="201">
        <f t="shared" si="101"/>
        <v>38.743485549520543</v>
      </c>
      <c r="AV158" s="41">
        <f t="shared" si="103"/>
        <v>73.581674610402743</v>
      </c>
      <c r="AW158" s="41">
        <f t="shared" si="103"/>
        <v>74.347797494035035</v>
      </c>
      <c r="AX158" s="41">
        <f t="shared" si="103"/>
        <v>75.113920377667327</v>
      </c>
      <c r="AY158" s="41">
        <f t="shared" si="103"/>
        <v>75.880043261299619</v>
      </c>
      <c r="AZ158" s="41">
        <f t="shared" si="103"/>
        <v>76.646166144931925</v>
      </c>
      <c r="BA158" s="41">
        <f t="shared" si="103"/>
        <v>77.412289028564217</v>
      </c>
      <c r="BB158" s="41">
        <f t="shared" si="103"/>
        <v>78.178411912196509</v>
      </c>
      <c r="BC158" s="41">
        <f t="shared" si="103"/>
        <v>78.944534795828801</v>
      </c>
      <c r="BD158" s="41">
        <f t="shared" si="103"/>
        <v>79.710657679461107</v>
      </c>
      <c r="BE158" s="41">
        <f t="shared" si="103"/>
        <v>80.476780563093399</v>
      </c>
      <c r="BF158" s="41">
        <f t="shared" si="103"/>
        <v>81.242903446725691</v>
      </c>
    </row>
    <row r="159" spans="1:58">
      <c r="A159" s="53" t="s">
        <v>55</v>
      </c>
      <c r="B159" s="57">
        <f>'Historical Fault Information'!N159</f>
        <v>58.450450450450475</v>
      </c>
      <c r="C159" s="57">
        <f>'Historical Fault Information'!O159</f>
        <v>30.000000000000014</v>
      </c>
      <c r="D159" s="57">
        <f>'Historical Fault Information'!P159</f>
        <v>44.325714285714142</v>
      </c>
      <c r="E159" s="57">
        <f>'Historical Fault Information'!Q159</f>
        <v>124.99999999999999</v>
      </c>
      <c r="F159" s="57">
        <f>'Historical Fault Information'!R159</f>
        <v>651.74079809410523</v>
      </c>
      <c r="G159" s="57">
        <f>'Historical Fault Information'!S159</f>
        <v>62.000000000000043</v>
      </c>
      <c r="H159" s="57">
        <f>'Historical Fault Information'!T159</f>
        <v>0</v>
      </c>
      <c r="I159" s="57">
        <f>'Historical Fault Information'!U159</f>
        <v>264.63864331666053</v>
      </c>
      <c r="J159" s="57">
        <f>'Historical Fault Information'!V159</f>
        <v>0</v>
      </c>
      <c r="K159" s="57">
        <f>'Historical Fault Information'!W159</f>
        <v>81.902217453505074</v>
      </c>
      <c r="L159" s="201">
        <f>'Model parameters'!$G159</f>
        <v>137.46029423894757</v>
      </c>
      <c r="M159" s="99">
        <f>'Model parameters'!$G159+'Model parameters'!$H159*('Modelled Duration'!AW159-'Modelled Duration'!$AV159)</f>
        <v>137.62743332996348</v>
      </c>
      <c r="N159" s="99">
        <f>'Model parameters'!$G159+'Model parameters'!$H159*('Modelled Duration'!AX159-'Modelled Duration'!$AV159)</f>
        <v>137.79457242097936</v>
      </c>
      <c r="O159" s="99">
        <f>'Model parameters'!$G159+'Model parameters'!$H159*('Modelled Duration'!AY159-'Modelled Duration'!$AV159)</f>
        <v>137.96171151199528</v>
      </c>
      <c r="P159" s="99">
        <f>'Model parameters'!$G159+'Model parameters'!$H159*('Modelled Duration'!AZ159-'Modelled Duration'!$AV159)</f>
        <v>138.12885060301116</v>
      </c>
      <c r="Q159" s="99">
        <f>'Model parameters'!$G159+'Model parameters'!$H159*('Modelled Duration'!BA159-'Modelled Duration'!$AV159)</f>
        <v>138.29598969402707</v>
      </c>
      <c r="R159" s="201">
        <f>Q159+'Model parameters'!$H159*('Modelled Duration'!BB159-'Modelled Duration'!$BA159)*R$4</f>
        <v>138.37955923953501</v>
      </c>
      <c r="S159" s="97">
        <f>R159+'Model parameters'!$H159*('Modelled Duration'!BC159-'Modelled Duration'!$BA159)*S$4</f>
        <v>138.51327051234773</v>
      </c>
      <c r="T159" s="97">
        <f>S159+'Model parameters'!$H159*('Modelled Duration'!BD159-'Modelled Duration'!$BA159)*T$4</f>
        <v>138.61355396695728</v>
      </c>
      <c r="U159" s="97">
        <f>T159+'Model parameters'!$H159*('Modelled Duration'!BE159-'Modelled Duration'!$BA159)*U$4</f>
        <v>138.61355396695728</v>
      </c>
      <c r="V159" s="97">
        <f>U159+'Model parameters'!$H159*('Modelled Duration'!BF159-'Modelled Duration'!$BA159)*V$4</f>
        <v>138.61355396695728</v>
      </c>
      <c r="AL159" s="201">
        <f t="shared" si="92"/>
        <v>58.450450450450475</v>
      </c>
      <c r="AM159" s="201">
        <f t="shared" si="93"/>
        <v>30.000000000000014</v>
      </c>
      <c r="AN159" s="201">
        <f t="shared" si="94"/>
        <v>44.325714285714142</v>
      </c>
      <c r="AO159" s="201">
        <f t="shared" si="95"/>
        <v>124.99999999999999</v>
      </c>
      <c r="AP159" s="201">
        <f t="shared" si="96"/>
        <v>651.74079809410523</v>
      </c>
      <c r="AQ159" s="201">
        <f t="shared" si="97"/>
        <v>62.000000000000043</v>
      </c>
      <c r="AR159" s="201">
        <f t="shared" si="98"/>
        <v>0</v>
      </c>
      <c r="AS159" s="201">
        <f t="shared" si="99"/>
        <v>264.63864331666053</v>
      </c>
      <c r="AT159" s="201">
        <f t="shared" si="100"/>
        <v>0</v>
      </c>
      <c r="AU159" s="201">
        <f t="shared" si="101"/>
        <v>81.902217453505074</v>
      </c>
      <c r="AV159" s="41">
        <f t="shared" si="103"/>
        <v>136.40210736298084</v>
      </c>
      <c r="AW159" s="41">
        <f t="shared" si="103"/>
        <v>137.23780281806035</v>
      </c>
      <c r="AX159" s="41">
        <f t="shared" si="103"/>
        <v>138.07349827313985</v>
      </c>
      <c r="AY159" s="41">
        <f t="shared" si="103"/>
        <v>138.90919372821935</v>
      </c>
      <c r="AZ159" s="41">
        <f t="shared" si="103"/>
        <v>139.74488918329885</v>
      </c>
      <c r="BA159" s="41">
        <f t="shared" si="103"/>
        <v>140.58058463837835</v>
      </c>
      <c r="BB159" s="41">
        <f t="shared" si="103"/>
        <v>141.41628009345786</v>
      </c>
      <c r="BC159" s="41">
        <f t="shared" si="103"/>
        <v>142.25197554853736</v>
      </c>
      <c r="BD159" s="41">
        <f t="shared" si="103"/>
        <v>143.08767100361686</v>
      </c>
      <c r="BE159" s="41">
        <f t="shared" si="103"/>
        <v>143.92336645869636</v>
      </c>
      <c r="BF159" s="41">
        <f t="shared" si="103"/>
        <v>144.75906191377589</v>
      </c>
    </row>
    <row r="160" spans="1:58">
      <c r="A160" s="53" t="s">
        <v>47</v>
      </c>
      <c r="B160" s="57">
        <f>'Historical Fault Information'!N160</f>
        <v>70.012236979555212</v>
      </c>
      <c r="C160" s="57">
        <f>'Historical Fault Information'!O160</f>
        <v>112.33593050331345</v>
      </c>
      <c r="D160" s="57">
        <f>'Historical Fault Information'!P160</f>
        <v>15.74670268552363</v>
      </c>
      <c r="E160" s="57">
        <f>'Historical Fault Information'!Q160</f>
        <v>70.838189518912927</v>
      </c>
      <c r="F160" s="57">
        <f>'Historical Fault Information'!R160</f>
        <v>92.402795780029081</v>
      </c>
      <c r="G160" s="57">
        <f>'Historical Fault Information'!S160</f>
        <v>67.2548860257846</v>
      </c>
      <c r="H160" s="57">
        <f>'Historical Fault Information'!T160</f>
        <v>57.43337189669969</v>
      </c>
      <c r="I160" s="57">
        <f>'Historical Fault Information'!U160</f>
        <v>98.009146679166946</v>
      </c>
      <c r="J160" s="57">
        <f>'Historical Fault Information'!V160</f>
        <v>123.83221709582412</v>
      </c>
      <c r="K160" s="57">
        <f>'Historical Fault Information'!W160</f>
        <v>48.657929305590386</v>
      </c>
      <c r="L160" s="201">
        <f>'Model parameters'!$G160</f>
        <v>80.616563604570118</v>
      </c>
      <c r="M160" s="99">
        <f>'Model parameters'!$G160+'Model parameters'!$H160*('Modelled Duration'!AW160-'Modelled Duration'!$AV160)</f>
        <v>80.900484931150999</v>
      </c>
      <c r="N160" s="99">
        <f>'Model parameters'!$G160+'Model parameters'!$H160*('Modelled Duration'!AX160-'Modelled Duration'!$AV160)</f>
        <v>81.184406257731879</v>
      </c>
      <c r="O160" s="99">
        <f>'Model parameters'!$G160+'Model parameters'!$H160*('Modelled Duration'!AY160-'Modelled Duration'!$AV160)</f>
        <v>81.468327584312746</v>
      </c>
      <c r="P160" s="99">
        <f>'Model parameters'!$G160+'Model parameters'!$H160*('Modelled Duration'!AZ160-'Modelled Duration'!$AV160)</f>
        <v>81.752248910893627</v>
      </c>
      <c r="Q160" s="99">
        <f>'Model parameters'!$G160+'Model parameters'!$H160*('Modelled Duration'!BA160-'Modelled Duration'!$AV160)</f>
        <v>82.036170237474508</v>
      </c>
      <c r="R160" s="201">
        <f>Q160+'Model parameters'!$H160*('Modelled Duration'!BB160-'Modelled Duration'!$BA160)*R$4</f>
        <v>82.178130900764941</v>
      </c>
      <c r="S160" s="97">
        <f>R160+'Model parameters'!$H160*('Modelled Duration'!BC160-'Modelled Duration'!$BA160)*S$4</f>
        <v>82.40526796202964</v>
      </c>
      <c r="T160" s="97">
        <f>S160+'Model parameters'!$H160*('Modelled Duration'!BD160-'Modelled Duration'!$BA160)*T$4</f>
        <v>82.575620757978172</v>
      </c>
      <c r="U160" s="97">
        <f>T160+'Model parameters'!$H160*('Modelled Duration'!BE160-'Modelled Duration'!$BA160)*U$4</f>
        <v>82.575620757978172</v>
      </c>
      <c r="V160" s="97">
        <f>U160+'Model parameters'!$H160*('Modelled Duration'!BF160-'Modelled Duration'!$BA160)*V$4</f>
        <v>82.575620757978172</v>
      </c>
      <c r="AL160" s="201">
        <f t="shared" si="92"/>
        <v>70.012236979555212</v>
      </c>
      <c r="AM160" s="201">
        <f t="shared" si="93"/>
        <v>112.33593050331345</v>
      </c>
      <c r="AN160" s="201">
        <f t="shared" si="94"/>
        <v>15.74670268552363</v>
      </c>
      <c r="AO160" s="201">
        <f t="shared" si="95"/>
        <v>70.838189518912927</v>
      </c>
      <c r="AP160" s="201">
        <f t="shared" si="96"/>
        <v>92.402795780029081</v>
      </c>
      <c r="AQ160" s="201">
        <f t="shared" si="97"/>
        <v>67.2548860257846</v>
      </c>
      <c r="AR160" s="201">
        <f t="shared" si="98"/>
        <v>57.43337189669969</v>
      </c>
      <c r="AS160" s="201">
        <f t="shared" si="99"/>
        <v>98.009146679166946</v>
      </c>
      <c r="AT160" s="201">
        <f t="shared" si="100"/>
        <v>123.83221709582412</v>
      </c>
      <c r="AU160" s="201">
        <f t="shared" si="101"/>
        <v>48.657929305590386</v>
      </c>
      <c r="AV160" s="41">
        <f t="shared" si="103"/>
        <v>83.460177128014124</v>
      </c>
      <c r="AW160" s="41">
        <f t="shared" si="103"/>
        <v>84.879783760918514</v>
      </c>
      <c r="AX160" s="41">
        <f t="shared" si="103"/>
        <v>86.299390393822904</v>
      </c>
      <c r="AY160" s="41">
        <f t="shared" si="103"/>
        <v>87.718997026727294</v>
      </c>
      <c r="AZ160" s="41">
        <f t="shared" si="103"/>
        <v>89.13860365963167</v>
      </c>
      <c r="BA160" s="41">
        <f t="shared" si="103"/>
        <v>90.55821029253606</v>
      </c>
      <c r="BB160" s="41">
        <f t="shared" si="103"/>
        <v>91.977816925440436</v>
      </c>
      <c r="BC160" s="41">
        <f t="shared" si="103"/>
        <v>93.397423558344826</v>
      </c>
      <c r="BD160" s="41">
        <f t="shared" si="103"/>
        <v>94.817030191249216</v>
      </c>
      <c r="BE160" s="41">
        <f t="shared" si="103"/>
        <v>96.236636824153607</v>
      </c>
      <c r="BF160" s="41">
        <f t="shared" si="103"/>
        <v>97.656243457057982</v>
      </c>
    </row>
    <row r="161" spans="1:58">
      <c r="A161" s="53" t="s">
        <v>52</v>
      </c>
      <c r="B161" s="57">
        <f>'Historical Fault Information'!N161</f>
        <v>82.079915878023115</v>
      </c>
      <c r="C161" s="57">
        <f>'Historical Fault Information'!O161</f>
        <v>87.633552014995374</v>
      </c>
      <c r="D161" s="57">
        <f>'Historical Fault Information'!P161</f>
        <v>77.601149425287289</v>
      </c>
      <c r="E161" s="57">
        <f>'Historical Fault Information'!Q161</f>
        <v>40.307796560504087</v>
      </c>
      <c r="F161" s="57">
        <f>'Historical Fault Information'!R161</f>
        <v>76.972261996149086</v>
      </c>
      <c r="G161" s="57">
        <f>'Historical Fault Information'!S161</f>
        <v>71.558253030957474</v>
      </c>
      <c r="H161" s="57">
        <f>'Historical Fault Information'!T161</f>
        <v>48.658373214112544</v>
      </c>
      <c r="I161" s="57">
        <f>'Historical Fault Information'!U161</f>
        <v>233.01428497039012</v>
      </c>
      <c r="J161" s="57">
        <f>'Historical Fault Information'!V161</f>
        <v>41.58920142913243</v>
      </c>
      <c r="K161" s="57">
        <f>'Historical Fault Information'!W161</f>
        <v>68.395025129908973</v>
      </c>
      <c r="L161" s="201">
        <f>'Model parameters'!$G161</f>
        <v>75.167738804983557</v>
      </c>
      <c r="M161" s="99">
        <f>'Model parameters'!$G161+'Model parameters'!$H161*('Modelled Duration'!AW161-'Modelled Duration'!$AV161)</f>
        <v>75.593470838786075</v>
      </c>
      <c r="N161" s="99">
        <f>'Model parameters'!$G161+'Model parameters'!$H161*('Modelled Duration'!AX161-'Modelled Duration'!$AV161)</f>
        <v>76.019202872588593</v>
      </c>
      <c r="O161" s="99">
        <f>'Model parameters'!$G161+'Model parameters'!$H161*('Modelled Duration'!AY161-'Modelled Duration'!$AV161)</f>
        <v>76.444934906391126</v>
      </c>
      <c r="P161" s="99">
        <f>'Model parameters'!$G161+'Model parameters'!$H161*('Modelled Duration'!AZ161-'Modelled Duration'!$AV161)</f>
        <v>76.870666940193644</v>
      </c>
      <c r="Q161" s="99">
        <f>'Model parameters'!$G161+'Model parameters'!$H161*('Modelled Duration'!BA161-'Modelled Duration'!$AV161)</f>
        <v>77.296398973996162</v>
      </c>
      <c r="R161" s="201">
        <f>Q161+'Model parameters'!$H161*('Modelled Duration'!BB161-'Modelled Duration'!$BA161)*R$4</f>
        <v>77.509264990897421</v>
      </c>
      <c r="S161" s="97">
        <f>R161+'Model parameters'!$H161*('Modelled Duration'!BC161-'Modelled Duration'!$BA161)*S$4</f>
        <v>77.849850617939438</v>
      </c>
      <c r="T161" s="97">
        <f>S161+'Model parameters'!$H161*('Modelled Duration'!BD161-'Modelled Duration'!$BA161)*T$4</f>
        <v>78.105289838220955</v>
      </c>
      <c r="U161" s="97">
        <f>T161+'Model parameters'!$H161*('Modelled Duration'!BE161-'Modelled Duration'!$BA161)*U$4</f>
        <v>78.105289838220955</v>
      </c>
      <c r="V161" s="97">
        <f>U161+'Model parameters'!$H161*('Modelled Duration'!BF161-'Modelled Duration'!$BA161)*V$4</f>
        <v>78.105289838220955</v>
      </c>
      <c r="AL161" s="201">
        <f t="shared" si="92"/>
        <v>82.079915878023115</v>
      </c>
      <c r="AM161" s="201">
        <f t="shared" si="93"/>
        <v>87.633552014995374</v>
      </c>
      <c r="AN161" s="201">
        <f t="shared" si="94"/>
        <v>77.601149425287289</v>
      </c>
      <c r="AO161" s="201">
        <f t="shared" si="95"/>
        <v>40.307796560504087</v>
      </c>
      <c r="AP161" s="201">
        <f t="shared" si="96"/>
        <v>76.972261996149086</v>
      </c>
      <c r="AQ161" s="201">
        <f t="shared" si="97"/>
        <v>71.558253030957474</v>
      </c>
      <c r="AR161" s="201">
        <f t="shared" si="98"/>
        <v>48.658373214112544</v>
      </c>
      <c r="AS161" s="201">
        <f t="shared" si="99"/>
        <v>233.01428497039012</v>
      </c>
      <c r="AT161" s="201">
        <f t="shared" si="100"/>
        <v>41.58920142913243</v>
      </c>
      <c r="AU161" s="201">
        <f t="shared" si="101"/>
        <v>68.395025129908973</v>
      </c>
      <c r="AV161" s="41">
        <f t="shared" si="103"/>
        <v>94.488612294515377</v>
      </c>
      <c r="AW161" s="41">
        <f t="shared" si="103"/>
        <v>96.617272463527996</v>
      </c>
      <c r="AX161" s="41">
        <f t="shared" si="103"/>
        <v>98.745932632540587</v>
      </c>
      <c r="AY161" s="41">
        <f t="shared" si="103"/>
        <v>100.87459280155321</v>
      </c>
      <c r="AZ161" s="41">
        <f t="shared" si="103"/>
        <v>103.00325297056581</v>
      </c>
      <c r="BA161" s="41">
        <f t="shared" si="103"/>
        <v>105.13191313957842</v>
      </c>
      <c r="BB161" s="41">
        <f t="shared" si="103"/>
        <v>107.26057330859102</v>
      </c>
      <c r="BC161" s="41">
        <f t="shared" si="103"/>
        <v>109.38923347760363</v>
      </c>
      <c r="BD161" s="41">
        <f t="shared" si="103"/>
        <v>111.51789364661624</v>
      </c>
      <c r="BE161" s="41">
        <f t="shared" si="103"/>
        <v>113.64655381562883</v>
      </c>
      <c r="BF161" s="41">
        <f t="shared" si="103"/>
        <v>115.77521398464145</v>
      </c>
    </row>
    <row r="162" spans="1:58">
      <c r="A162" s="53" t="s">
        <v>53</v>
      </c>
      <c r="B162" s="57">
        <f>'Historical Fault Information'!N162</f>
        <v>92.367887763055307</v>
      </c>
      <c r="C162" s="57">
        <f>'Historical Fault Information'!O162</f>
        <v>53.00000000000027</v>
      </c>
      <c r="D162" s="57">
        <f>'Historical Fault Information'!P162</f>
        <v>76.222818791946324</v>
      </c>
      <c r="E162" s="57">
        <f>'Historical Fault Information'!Q162</f>
        <v>18.826789357101504</v>
      </c>
      <c r="F162" s="57">
        <f>'Historical Fault Information'!R162</f>
        <v>115.38075073326102</v>
      </c>
      <c r="G162" s="57">
        <f>'Historical Fault Information'!S162</f>
        <v>114.42992973397257</v>
      </c>
      <c r="H162" s="57">
        <f>'Historical Fault Information'!T162</f>
        <v>78.407753481231595</v>
      </c>
      <c r="I162" s="57">
        <f>'Historical Fault Information'!U162</f>
        <v>108.65729347771709</v>
      </c>
      <c r="J162" s="57">
        <f>'Historical Fault Information'!V162</f>
        <v>116.67757141442522</v>
      </c>
      <c r="K162" s="57">
        <f>'Historical Fault Information'!W162</f>
        <v>38.203011253125965</v>
      </c>
      <c r="L162" s="201">
        <f>'Model parameters'!$G162</f>
        <v>82.567229469108568</v>
      </c>
      <c r="M162" s="99">
        <f>'Model parameters'!$G162+'Model parameters'!$H162*('Modelled Duration'!AW162-'Modelled Duration'!$AV162)</f>
        <v>82.928712567428036</v>
      </c>
      <c r="N162" s="99">
        <f>'Model parameters'!$G162+'Model parameters'!$H162*('Modelled Duration'!AX162-'Modelled Duration'!$AV162)</f>
        <v>83.290195665747518</v>
      </c>
      <c r="O162" s="99">
        <f>'Model parameters'!$G162+'Model parameters'!$H162*('Modelled Duration'!AY162-'Modelled Duration'!$AV162)</f>
        <v>83.651678764066986</v>
      </c>
      <c r="P162" s="99">
        <f>'Model parameters'!$G162+'Model parameters'!$H162*('Modelled Duration'!AZ162-'Modelled Duration'!$AV162)</f>
        <v>84.013161862386468</v>
      </c>
      <c r="Q162" s="99">
        <f>'Model parameters'!$G162+'Model parameters'!$H162*('Modelled Duration'!BA162-'Modelled Duration'!$AV162)</f>
        <v>84.374644960705936</v>
      </c>
      <c r="R162" s="201">
        <f>Q162+'Model parameters'!$H162*('Modelled Duration'!BB162-'Modelled Duration'!$BA162)*R$4</f>
        <v>84.55538650986567</v>
      </c>
      <c r="S162" s="97">
        <f>R162+'Model parameters'!$H162*('Modelled Duration'!BC162-'Modelled Duration'!$BA162)*S$4</f>
        <v>84.84457298852125</v>
      </c>
      <c r="T162" s="97">
        <f>S162+'Model parameters'!$H162*('Modelled Duration'!BD162-'Modelled Duration'!$BA162)*T$4</f>
        <v>85.061462847512928</v>
      </c>
      <c r="U162" s="97">
        <f>T162+'Model parameters'!$H162*('Modelled Duration'!BE162-'Modelled Duration'!$BA162)*U$4</f>
        <v>85.061462847512928</v>
      </c>
      <c r="V162" s="97">
        <f>U162+'Model parameters'!$H162*('Modelled Duration'!BF162-'Modelled Duration'!$BA162)*V$4</f>
        <v>85.061462847512928</v>
      </c>
      <c r="AL162" s="201">
        <f t="shared" si="92"/>
        <v>92.367887763055307</v>
      </c>
      <c r="AM162" s="201">
        <f t="shared" si="93"/>
        <v>53.00000000000027</v>
      </c>
      <c r="AN162" s="201">
        <f t="shared" si="94"/>
        <v>76.222818791946324</v>
      </c>
      <c r="AO162" s="201">
        <f t="shared" si="95"/>
        <v>18.826789357101504</v>
      </c>
      <c r="AP162" s="201">
        <f t="shared" si="96"/>
        <v>115.38075073326102</v>
      </c>
      <c r="AQ162" s="201">
        <f t="shared" si="97"/>
        <v>114.42992973397257</v>
      </c>
      <c r="AR162" s="201">
        <f t="shared" si="98"/>
        <v>78.407753481231595</v>
      </c>
      <c r="AS162" s="201">
        <f t="shared" si="99"/>
        <v>108.65729347771709</v>
      </c>
      <c r="AT162" s="201">
        <f t="shared" si="100"/>
        <v>116.67757141442522</v>
      </c>
      <c r="AU162" s="201">
        <f t="shared" si="101"/>
        <v>38.203011253125965</v>
      </c>
      <c r="AV162" s="41">
        <f t="shared" si="103"/>
        <v>91.158165804369233</v>
      </c>
      <c r="AW162" s="41">
        <f t="shared" si="103"/>
        <v>92.965581295966601</v>
      </c>
      <c r="AX162" s="41">
        <f t="shared" si="103"/>
        <v>94.772996787563983</v>
      </c>
      <c r="AY162" s="41">
        <f t="shared" si="103"/>
        <v>96.580412279161351</v>
      </c>
      <c r="AZ162" s="41">
        <f t="shared" si="103"/>
        <v>98.387827770758719</v>
      </c>
      <c r="BA162" s="41">
        <f t="shared" si="103"/>
        <v>100.19524326235609</v>
      </c>
      <c r="BB162" s="41">
        <f t="shared" si="103"/>
        <v>102.00265875395345</v>
      </c>
      <c r="BC162" s="41">
        <f t="shared" si="103"/>
        <v>103.81007424555084</v>
      </c>
      <c r="BD162" s="41">
        <f t="shared" si="103"/>
        <v>105.6174897371482</v>
      </c>
      <c r="BE162" s="41">
        <f t="shared" si="103"/>
        <v>107.42490522874559</v>
      </c>
      <c r="BF162" s="41">
        <f t="shared" si="103"/>
        <v>109.23232072034295</v>
      </c>
    </row>
    <row r="163" spans="1:58">
      <c r="A163" s="53" t="s">
        <v>58</v>
      </c>
      <c r="B163" s="57">
        <f>'Historical Fault Information'!N163</f>
        <v>122.85774946921448</v>
      </c>
      <c r="C163" s="57">
        <f>'Historical Fault Information'!O163</f>
        <v>58.162276080084375</v>
      </c>
      <c r="D163" s="57">
        <f>'Historical Fault Information'!P163</f>
        <v>114.09836065573769</v>
      </c>
      <c r="E163" s="57">
        <f>'Historical Fault Information'!Q163</f>
        <v>44.961420935252292</v>
      </c>
      <c r="F163" s="57">
        <f>'Historical Fault Information'!R163</f>
        <v>46.193805950562826</v>
      </c>
      <c r="G163" s="57">
        <f>'Historical Fault Information'!S163</f>
        <v>69.673050212553875</v>
      </c>
      <c r="H163" s="57">
        <f>'Historical Fault Information'!T163</f>
        <v>119.59021431014013</v>
      </c>
      <c r="I163" s="57">
        <f>'Historical Fault Information'!U163</f>
        <v>224.72881539256107</v>
      </c>
      <c r="J163" s="57">
        <f>'Historical Fault Information'!V163</f>
        <v>37.31252635653108</v>
      </c>
      <c r="K163" s="57">
        <f>'Historical Fault Information'!W163</f>
        <v>10.630780532598722</v>
      </c>
      <c r="L163" s="201">
        <f>'Model parameters'!$G163</f>
        <v>81.558443496147817</v>
      </c>
      <c r="M163" s="99">
        <f>'Model parameters'!$G163+'Model parameters'!$H163*('Modelled Duration'!AW163-'Modelled Duration'!$AV163)</f>
        <v>81.127567047149455</v>
      </c>
      <c r="N163" s="99">
        <f>'Model parameters'!$G163+'Model parameters'!$H163*('Modelled Duration'!AX163-'Modelled Duration'!$AV163)</f>
        <v>80.696690598151108</v>
      </c>
      <c r="O163" s="99">
        <f>'Model parameters'!$G163+'Model parameters'!$H163*('Modelled Duration'!AY163-'Modelled Duration'!$AV163)</f>
        <v>80.265814149152746</v>
      </c>
      <c r="P163" s="99">
        <f>'Model parameters'!$G163+'Model parameters'!$H163*('Modelled Duration'!AZ163-'Modelled Duration'!$AV163)</f>
        <v>79.834937700154398</v>
      </c>
      <c r="Q163" s="99">
        <f>'Model parameters'!$G163+'Model parameters'!$H163*('Modelled Duration'!BA163-'Modelled Duration'!$AV163)</f>
        <v>79.404061251156037</v>
      </c>
      <c r="R163" s="201">
        <f>Q163+'Model parameters'!$H163*('Modelled Duration'!BB163-'Modelled Duration'!$BA163)*R$4</f>
        <v>79.188623026656856</v>
      </c>
      <c r="S163" s="97">
        <f>R163+'Model parameters'!$H163*('Modelled Duration'!BC163-'Modelled Duration'!$BA163)*S$4</f>
        <v>78.843921867458178</v>
      </c>
      <c r="T163" s="97">
        <f>S163+'Model parameters'!$H163*('Modelled Duration'!BD163-'Modelled Duration'!$BA163)*T$4</f>
        <v>78.58539599805917</v>
      </c>
      <c r="U163" s="97">
        <f>T163+'Model parameters'!$H163*('Modelled Duration'!BE163-'Modelled Duration'!$BA163)*U$4</f>
        <v>78.58539599805917</v>
      </c>
      <c r="V163" s="97">
        <f>U163+'Model parameters'!$H163*('Modelled Duration'!BF163-'Modelled Duration'!$BA163)*V$4</f>
        <v>78.58539599805917</v>
      </c>
      <c r="AL163" s="201">
        <f t="shared" si="92"/>
        <v>122.85774946921448</v>
      </c>
      <c r="AM163" s="201">
        <f t="shared" si="93"/>
        <v>58.162276080084375</v>
      </c>
      <c r="AN163" s="201">
        <f t="shared" si="94"/>
        <v>114.09836065573769</v>
      </c>
      <c r="AO163" s="201">
        <f t="shared" si="95"/>
        <v>44.961420935252292</v>
      </c>
      <c r="AP163" s="201">
        <f t="shared" si="96"/>
        <v>46.193805950562826</v>
      </c>
      <c r="AQ163" s="201">
        <f t="shared" si="97"/>
        <v>69.673050212553875</v>
      </c>
      <c r="AR163" s="201">
        <f t="shared" si="98"/>
        <v>119.59021431014013</v>
      </c>
      <c r="AS163" s="201">
        <f t="shared" si="99"/>
        <v>224.72881539256107</v>
      </c>
      <c r="AT163" s="201">
        <f t="shared" si="100"/>
        <v>37.31252635653108</v>
      </c>
      <c r="AU163" s="201">
        <f t="shared" si="101"/>
        <v>10.630780532598722</v>
      </c>
      <c r="AV163" s="41">
        <f t="shared" si="103"/>
        <v>72.971797642068879</v>
      </c>
      <c r="AW163" s="41">
        <f t="shared" si="103"/>
        <v>70.817415397077099</v>
      </c>
      <c r="AX163" s="41">
        <f t="shared" si="103"/>
        <v>68.663033152085319</v>
      </c>
      <c r="AY163" s="41">
        <f t="shared" si="103"/>
        <v>66.508650907093539</v>
      </c>
      <c r="AZ163" s="41">
        <f t="shared" si="103"/>
        <v>64.354268662101759</v>
      </c>
      <c r="BA163" s="41">
        <f t="shared" si="103"/>
        <v>62.199886417109987</v>
      </c>
      <c r="BB163" s="41">
        <f t="shared" si="103"/>
        <v>60.045504172118207</v>
      </c>
      <c r="BC163" s="41">
        <f t="shared" si="103"/>
        <v>57.891121927126434</v>
      </c>
      <c r="BD163" s="41">
        <f t="shared" si="103"/>
        <v>55.736739682134655</v>
      </c>
      <c r="BE163" s="41">
        <f t="shared" si="103"/>
        <v>53.582357437142875</v>
      </c>
      <c r="BF163" s="41">
        <f t="shared" si="103"/>
        <v>51.427975192151102</v>
      </c>
    </row>
    <row r="164" spans="1:58">
      <c r="A164" s="53" t="s">
        <v>60</v>
      </c>
      <c r="B164" s="57">
        <f>'Historical Fault Information'!N164</f>
        <v>54.291666666666615</v>
      </c>
      <c r="C164" s="57">
        <f>'Historical Fault Information'!O164</f>
        <v>20.763440860215098</v>
      </c>
      <c r="D164" s="57">
        <f>'Historical Fault Information'!P164</f>
        <v>43.529540481400502</v>
      </c>
      <c r="E164" s="57">
        <f>'Historical Fault Information'!Q164</f>
        <v>59.840300855466047</v>
      </c>
      <c r="F164" s="57">
        <f>'Historical Fault Information'!R164</f>
        <v>62.879148531484766</v>
      </c>
      <c r="G164" s="57">
        <f>'Historical Fault Information'!S164</f>
        <v>200.0971216406565</v>
      </c>
      <c r="H164" s="57">
        <f>'Historical Fault Information'!T164</f>
        <v>168.86727384172127</v>
      </c>
      <c r="I164" s="57">
        <f>'Historical Fault Information'!U164</f>
        <v>99.284036032271274</v>
      </c>
      <c r="J164" s="57">
        <f>'Historical Fault Information'!V164</f>
        <v>81.100032976548817</v>
      </c>
      <c r="K164" s="57">
        <f>'Historical Fault Information'!W164</f>
        <v>55.854552023121556</v>
      </c>
      <c r="L164" s="201">
        <f>'Model parameters'!$G164</f>
        <v>88.20932951991206</v>
      </c>
      <c r="M164" s="99">
        <f>'Model parameters'!$G164+'Model parameters'!$H164*('Modelled Duration'!AW164-'Modelled Duration'!$AV164)</f>
        <v>89.639018590026879</v>
      </c>
      <c r="N164" s="99">
        <f>'Model parameters'!$G164+'Model parameters'!$H164*('Modelled Duration'!AX164-'Modelled Duration'!$AV164)</f>
        <v>91.068707660141698</v>
      </c>
      <c r="O164" s="99">
        <f>'Model parameters'!$G164+'Model parameters'!$H164*('Modelled Duration'!AY164-'Modelled Duration'!$AV164)</f>
        <v>92.498396730256502</v>
      </c>
      <c r="P164" s="99">
        <f>'Model parameters'!$G164+'Model parameters'!$H164*('Modelled Duration'!AZ164-'Modelled Duration'!$AV164)</f>
        <v>93.928085800371321</v>
      </c>
      <c r="Q164" s="99">
        <f>'Model parameters'!$G164+'Model parameters'!$H164*('Modelled Duration'!BA164-'Modelled Duration'!$AV164)</f>
        <v>95.357774870486139</v>
      </c>
      <c r="R164" s="201">
        <f>Q164+'Model parameters'!$H164*('Modelled Duration'!BB164-'Modelled Duration'!$BA164)*R$4</f>
        <v>96.072619405543549</v>
      </c>
      <c r="S164" s="97">
        <f>R164+'Model parameters'!$H164*('Modelled Duration'!BC164-'Modelled Duration'!$BA164)*S$4</f>
        <v>97.216370661635395</v>
      </c>
      <c r="T164" s="97">
        <f>S164+'Model parameters'!$H164*('Modelled Duration'!BD164-'Modelled Duration'!$BA164)*T$4</f>
        <v>98.074184103704283</v>
      </c>
      <c r="U164" s="97">
        <f>T164+'Model parameters'!$H164*('Modelled Duration'!BE164-'Modelled Duration'!$BA164)*U$4</f>
        <v>98.074184103704283</v>
      </c>
      <c r="V164" s="97">
        <f>U164+'Model parameters'!$H164*('Modelled Duration'!BF164-'Modelled Duration'!$BA164)*V$4</f>
        <v>98.074184103704283</v>
      </c>
      <c r="AL164" s="201">
        <f t="shared" si="92"/>
        <v>54.291666666666615</v>
      </c>
      <c r="AM164" s="201">
        <f t="shared" si="93"/>
        <v>20.763440860215098</v>
      </c>
      <c r="AN164" s="201">
        <f t="shared" si="94"/>
        <v>43.529540481400502</v>
      </c>
      <c r="AO164" s="201">
        <f t="shared" si="95"/>
        <v>59.840300855466047</v>
      </c>
      <c r="AP164" s="201">
        <f t="shared" si="96"/>
        <v>62.879148531484766</v>
      </c>
      <c r="AQ164" s="201">
        <f t="shared" si="97"/>
        <v>200.0971216406565</v>
      </c>
      <c r="AR164" s="201">
        <f t="shared" si="98"/>
        <v>168.86727384172127</v>
      </c>
      <c r="AS164" s="201">
        <f t="shared" si="99"/>
        <v>99.284036032271274</v>
      </c>
      <c r="AT164" s="201">
        <f t="shared" si="100"/>
        <v>81.100032976548817</v>
      </c>
      <c r="AU164" s="201">
        <f t="shared" si="101"/>
        <v>55.854552023121556</v>
      </c>
      <c r="AV164" s="41">
        <f t="shared" si="103"/>
        <v>123.96716081911268</v>
      </c>
      <c r="AW164" s="41">
        <f t="shared" si="103"/>
        <v>131.11560616968677</v>
      </c>
      <c r="AX164" s="41">
        <f t="shared" si="103"/>
        <v>138.26405152026084</v>
      </c>
      <c r="AY164" s="41">
        <f t="shared" si="103"/>
        <v>145.4124968708349</v>
      </c>
      <c r="AZ164" s="41">
        <f t="shared" si="103"/>
        <v>152.56094222140899</v>
      </c>
      <c r="BA164" s="41">
        <f t="shared" si="103"/>
        <v>159.70938757198309</v>
      </c>
      <c r="BB164" s="41">
        <f t="shared" si="103"/>
        <v>166.85783292255715</v>
      </c>
      <c r="BC164" s="41">
        <f t="shared" si="103"/>
        <v>174.00627827313122</v>
      </c>
      <c r="BD164" s="41">
        <f t="shared" si="103"/>
        <v>181.15472362370531</v>
      </c>
      <c r="BE164" s="41">
        <f t="shared" si="103"/>
        <v>188.30316897427937</v>
      </c>
      <c r="BF164" s="41">
        <f t="shared" si="103"/>
        <v>195.45161432485347</v>
      </c>
    </row>
    <row r="165" spans="1:58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</row>
    <row r="166" spans="1:58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</row>
    <row r="167" spans="1:58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O167" s="3"/>
      <c r="P167" s="3"/>
      <c r="Q167" s="3"/>
      <c r="R167" s="3"/>
      <c r="S167" s="3"/>
      <c r="T167" s="3"/>
      <c r="U167" s="3"/>
      <c r="V167" s="3"/>
    </row>
    <row r="168" spans="1:58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3" customFormat="1" ht="18">
      <c r="A169" s="1"/>
      <c r="B169" s="55"/>
      <c r="C169" s="55"/>
      <c r="D169" s="55"/>
      <c r="E169" s="55"/>
      <c r="F169" s="55"/>
      <c r="G169" s="55"/>
      <c r="H169" s="55"/>
      <c r="I169" s="39"/>
      <c r="J169" s="1"/>
      <c r="N169"/>
      <c r="O169"/>
      <c r="P169"/>
      <c r="Q169"/>
      <c r="R169"/>
      <c r="S169"/>
      <c r="T169"/>
      <c r="U169"/>
      <c r="V169"/>
    </row>
    <row r="170" spans="1:58" s="3" customFormat="1" ht="15.95" customHeight="1">
      <c r="B170" s="129" t="s">
        <v>5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69" t="s">
        <v>32</v>
      </c>
      <c r="M170" s="59" t="str">
        <f>'Model parameters'!G173</f>
        <v>Weighted average 2009 to 2017 with moderated trend</v>
      </c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69" t="s">
        <v>48</v>
      </c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</row>
    <row r="171" spans="1:58" s="60" customFormat="1">
      <c r="A171" s="60" t="s">
        <v>6</v>
      </c>
      <c r="B171" s="61">
        <f t="shared" ref="B171:K171" si="104">AVERAGEIF(B175:B187,"&lt;&gt;0")</f>
        <v>79.593569483791953</v>
      </c>
      <c r="C171" s="61">
        <f t="shared" si="104"/>
        <v>87.569779876238826</v>
      </c>
      <c r="D171" s="61">
        <f t="shared" si="104"/>
        <v>112.96040826565871</v>
      </c>
      <c r="E171" s="61">
        <f t="shared" si="104"/>
        <v>120.4204876639251</v>
      </c>
      <c r="F171" s="61">
        <f t="shared" si="104"/>
        <v>273.49416789289268</v>
      </c>
      <c r="G171" s="61">
        <f t="shared" si="104"/>
        <v>85.118464254406035</v>
      </c>
      <c r="H171" s="61">
        <f t="shared" si="104"/>
        <v>126.1119804394169</v>
      </c>
      <c r="I171" s="61">
        <f t="shared" si="104"/>
        <v>168.01074095282232</v>
      </c>
      <c r="J171" s="61">
        <f t="shared" si="104"/>
        <v>107.13351428079679</v>
      </c>
      <c r="K171" s="61">
        <f t="shared" si="104"/>
        <v>91.690692825744762</v>
      </c>
    </row>
    <row r="172" spans="1:58">
      <c r="B172" s="94"/>
      <c r="C172" s="94"/>
      <c r="D172" s="94"/>
      <c r="E172" s="94"/>
      <c r="F172" s="94"/>
      <c r="G172" s="94"/>
      <c r="H172" s="94"/>
      <c r="I172" s="94"/>
      <c r="J172" s="94"/>
      <c r="K172" s="68"/>
      <c r="L172" s="68">
        <f t="shared" ref="L172:V172" si="105">AVERAGEIF(L175:L187,"&lt;&gt;0")</f>
        <v>142.88498966369298</v>
      </c>
      <c r="M172" s="68">
        <f t="shared" si="105"/>
        <v>143.36161633024409</v>
      </c>
      <c r="N172" s="68">
        <f t="shared" si="105"/>
        <v>143.83824299679526</v>
      </c>
      <c r="O172" s="68">
        <f t="shared" si="105"/>
        <v>144.3148696633464</v>
      </c>
      <c r="P172" s="68">
        <f t="shared" si="105"/>
        <v>144.79149632989754</v>
      </c>
      <c r="Q172" s="68">
        <f t="shared" si="105"/>
        <v>145.26812299644868</v>
      </c>
      <c r="R172" s="68">
        <f t="shared" si="105"/>
        <v>145.50643632972424</v>
      </c>
      <c r="S172" s="68">
        <f t="shared" si="105"/>
        <v>145.88773766296515</v>
      </c>
      <c r="T172" s="68">
        <f t="shared" si="105"/>
        <v>146.17371366289584</v>
      </c>
      <c r="U172" s="68">
        <f t="shared" si="105"/>
        <v>146.17371366289584</v>
      </c>
      <c r="V172" s="68">
        <f t="shared" si="105"/>
        <v>146.17371366289584</v>
      </c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72"/>
      <c r="AM172" s="201"/>
      <c r="AN172" s="201"/>
      <c r="AO172" s="201"/>
      <c r="AP172" s="201"/>
      <c r="AQ172" s="201"/>
      <c r="AR172" s="201"/>
      <c r="AS172" s="201"/>
      <c r="AT172" s="201"/>
      <c r="AU172" s="68"/>
      <c r="AV172" s="68">
        <f t="shared" ref="AV172:BF172" si="106">AVERAGE(AV175:AV187)</f>
        <v>137.44868770629779</v>
      </c>
      <c r="AW172" s="68">
        <f t="shared" si="106"/>
        <v>139.83182103905349</v>
      </c>
      <c r="AX172" s="68">
        <f t="shared" si="106"/>
        <v>142.21495437180923</v>
      </c>
      <c r="AY172" s="68">
        <f t="shared" si="106"/>
        <v>144.59808770456496</v>
      </c>
      <c r="AZ172" s="68">
        <f t="shared" si="106"/>
        <v>146.98122103732067</v>
      </c>
      <c r="BA172" s="68">
        <f t="shared" si="106"/>
        <v>149.36435437007643</v>
      </c>
      <c r="BB172" s="68">
        <f t="shared" si="106"/>
        <v>151.74748770283213</v>
      </c>
      <c r="BC172" s="68">
        <f t="shared" si="106"/>
        <v>154.13062103558789</v>
      </c>
      <c r="BD172" s="68">
        <f t="shared" si="106"/>
        <v>156.51375436834363</v>
      </c>
      <c r="BE172" s="68">
        <f t="shared" si="106"/>
        <v>158.8968877010993</v>
      </c>
      <c r="BF172" s="68">
        <f t="shared" si="106"/>
        <v>161.28002103385504</v>
      </c>
    </row>
    <row r="173" spans="1:58">
      <c r="B173" s="94"/>
      <c r="C173" s="94"/>
      <c r="D173" s="94"/>
      <c r="E173" s="94"/>
      <c r="F173" s="94"/>
      <c r="G173" s="94"/>
      <c r="H173" s="94"/>
      <c r="I173" s="94"/>
      <c r="J173" s="94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72"/>
      <c r="AM173" s="201"/>
      <c r="AN173" s="201"/>
      <c r="AO173" s="201"/>
      <c r="AP173" s="201"/>
      <c r="AQ173" s="201"/>
      <c r="AR173" s="201"/>
      <c r="AS173" s="201"/>
      <c r="AT173" s="201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</row>
    <row r="174" spans="1:58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>
        <v>2018</v>
      </c>
      <c r="M174" s="1">
        <v>2019</v>
      </c>
      <c r="N174" s="1">
        <v>2020</v>
      </c>
      <c r="O174" s="1">
        <v>2021</v>
      </c>
      <c r="P174" s="1">
        <v>2022</v>
      </c>
      <c r="Q174" s="1">
        <v>2023</v>
      </c>
      <c r="R174" s="1">
        <v>2024</v>
      </c>
      <c r="S174" s="1">
        <v>2025</v>
      </c>
      <c r="T174" s="1">
        <v>2026</v>
      </c>
      <c r="U174" s="1">
        <v>2027</v>
      </c>
      <c r="V174" s="1">
        <v>2028</v>
      </c>
      <c r="AL174" s="200">
        <v>2008</v>
      </c>
      <c r="AM174" s="200">
        <v>2009</v>
      </c>
      <c r="AN174" s="200">
        <v>2010</v>
      </c>
      <c r="AO174" s="200">
        <v>2011</v>
      </c>
      <c r="AP174" s="200">
        <v>2012</v>
      </c>
      <c r="AQ174" s="200">
        <v>2013</v>
      </c>
      <c r="AR174" s="200">
        <v>2014</v>
      </c>
      <c r="AS174" s="200">
        <v>2015</v>
      </c>
      <c r="AT174" s="200">
        <v>2016</v>
      </c>
      <c r="AU174" s="200">
        <v>2017</v>
      </c>
      <c r="AV174" s="200">
        <v>2018</v>
      </c>
      <c r="AW174" s="200">
        <v>2019</v>
      </c>
      <c r="AX174" s="200">
        <v>2020</v>
      </c>
      <c r="AY174" s="200">
        <v>2021</v>
      </c>
      <c r="AZ174" s="200">
        <v>2022</v>
      </c>
      <c r="BA174" s="200">
        <v>2023</v>
      </c>
      <c r="BB174" s="200">
        <v>2024</v>
      </c>
      <c r="BC174" s="200">
        <v>2025</v>
      </c>
      <c r="BD174" s="200">
        <v>2026</v>
      </c>
      <c r="BE174" s="200">
        <v>2027</v>
      </c>
      <c r="BF174" s="200">
        <v>2028</v>
      </c>
    </row>
    <row r="175" spans="1:58">
      <c r="A175" s="53" t="s">
        <v>50</v>
      </c>
      <c r="B175" s="57">
        <f>'Historical Fault Information'!N175</f>
        <v>54.436559817279708</v>
      </c>
      <c r="C175" s="57">
        <f>'Historical Fault Information'!O175</f>
        <v>54.007905138340007</v>
      </c>
      <c r="D175" s="57">
        <f>'Historical Fault Information'!P175</f>
        <v>83.327782357790454</v>
      </c>
      <c r="E175" s="57">
        <f>'Historical Fault Information'!Q175</f>
        <v>221.12041910618399</v>
      </c>
      <c r="F175" s="57">
        <f>'Historical Fault Information'!R175</f>
        <v>78.14638838296635</v>
      </c>
      <c r="G175" s="57">
        <f>'Historical Fault Information'!S175</f>
        <v>44.820953717680403</v>
      </c>
      <c r="H175" s="57">
        <f>'Historical Fault Information'!T175</f>
        <v>127.98211701097807</v>
      </c>
      <c r="I175" s="57">
        <f>'Historical Fault Information'!U175</f>
        <v>122.56985253995073</v>
      </c>
      <c r="J175" s="57">
        <f>'Historical Fault Information'!V175</f>
        <v>125.15517069636877</v>
      </c>
      <c r="K175" s="57">
        <f>'Historical Fault Information'!W175</f>
        <v>75.915669852361987</v>
      </c>
      <c r="L175" s="201">
        <f>'Model parameters'!$G175</f>
        <v>110.37816490061658</v>
      </c>
      <c r="M175" s="99">
        <f>'Model parameters'!$G175+'Model parameters'!$H175*('Modelled Duration'!AW175-'Modelled Duration'!$AV175)</f>
        <v>111.07490776023093</v>
      </c>
      <c r="N175" s="99">
        <f>'Model parameters'!$G175+'Model parameters'!$H175*('Modelled Duration'!AX175-'Modelled Duration'!$AV175)</f>
        <v>111.77165061984529</v>
      </c>
      <c r="O175" s="99">
        <f>'Model parameters'!$G175+'Model parameters'!$H175*('Modelled Duration'!AY175-'Modelled Duration'!$AV175)</f>
        <v>112.46839347945964</v>
      </c>
      <c r="P175" s="99">
        <f>'Model parameters'!$G175+'Model parameters'!$H175*('Modelled Duration'!AZ175-'Modelled Duration'!$AV175)</f>
        <v>113.16513633907398</v>
      </c>
      <c r="Q175" s="99">
        <f>'Model parameters'!$G175+'Model parameters'!$H175*('Modelled Duration'!BA175-'Modelled Duration'!$AV175)</f>
        <v>113.86187919868833</v>
      </c>
      <c r="R175" s="201">
        <f>Q175+'Model parameters'!$H175*('Modelled Duration'!BB175-'Modelled Duration'!$BA175)*R$4</f>
        <v>114.2102506284955</v>
      </c>
      <c r="S175" s="97">
        <f>R175+'Model parameters'!$H175*('Modelled Duration'!BC175-'Modelled Duration'!$BA175)*S$4</f>
        <v>114.76764491618698</v>
      </c>
      <c r="T175" s="97">
        <f>S175+'Model parameters'!$H175*('Modelled Duration'!BD175-'Modelled Duration'!$BA175)*T$4</f>
        <v>115.18569063195559</v>
      </c>
      <c r="U175" s="97">
        <f>T175+'Model parameters'!$H175*('Modelled Duration'!BE175-'Modelled Duration'!$BA175)*U$4</f>
        <v>115.18569063195559</v>
      </c>
      <c r="V175" s="97">
        <f>U175+'Model parameters'!$H175*('Modelled Duration'!BF175-'Modelled Duration'!$BA175)*V$4</f>
        <v>115.18569063195559</v>
      </c>
      <c r="AL175" s="201">
        <f t="shared" ref="AL175:AL187" si="107">B175</f>
        <v>54.436559817279708</v>
      </c>
      <c r="AM175" s="201">
        <f t="shared" ref="AM175:AM187" si="108">C175</f>
        <v>54.007905138340007</v>
      </c>
      <c r="AN175" s="201">
        <f t="shared" ref="AN175:AN187" si="109">D175</f>
        <v>83.327782357790454</v>
      </c>
      <c r="AO175" s="201">
        <f t="shared" ref="AO175:AO187" si="110">E175</f>
        <v>221.12041910618399</v>
      </c>
      <c r="AP175" s="201">
        <f t="shared" ref="AP175:AP187" si="111">F175</f>
        <v>78.14638838296635</v>
      </c>
      <c r="AQ175" s="201">
        <f t="shared" ref="AQ175:AQ187" si="112">G175</f>
        <v>44.820953717680403</v>
      </c>
      <c r="AR175" s="201">
        <f t="shared" ref="AR175:AR187" si="113">H175</f>
        <v>127.98211701097807</v>
      </c>
      <c r="AS175" s="201">
        <f t="shared" ref="AS175:AS187" si="114">I175</f>
        <v>122.56985253995073</v>
      </c>
      <c r="AT175" s="201">
        <f t="shared" ref="AT175:AT187" si="115">J175</f>
        <v>125.15517069636877</v>
      </c>
      <c r="AU175" s="201">
        <f t="shared" ref="AU175:AU187" si="116">K175</f>
        <v>75.915669852361987</v>
      </c>
      <c r="AV175" s="41">
        <f>LINEST($B175:$K175)*(AV$6-$AL$6+1)+INDEX(LINEST($B175:$K175,,TRUE,TRUE),1,2)</f>
        <v>117.90871050138468</v>
      </c>
      <c r="AW175" s="41">
        <f t="shared" ref="AW175:BF175" si="117">LINEST($B175:$K175)*(AW$6-$AL$6+1)+INDEX(LINEST($B175:$K175,,TRUE,TRUE),1,2)</f>
        <v>121.39242479945642</v>
      </c>
      <c r="AX175" s="41">
        <f t="shared" si="117"/>
        <v>124.87613909752818</v>
      </c>
      <c r="AY175" s="41">
        <f t="shared" si="117"/>
        <v>128.35985339559994</v>
      </c>
      <c r="AZ175" s="41">
        <f t="shared" si="117"/>
        <v>131.84356769367167</v>
      </c>
      <c r="BA175" s="41">
        <f t="shared" si="117"/>
        <v>135.32728199174343</v>
      </c>
      <c r="BB175" s="41">
        <f t="shared" si="117"/>
        <v>138.81099628981519</v>
      </c>
      <c r="BC175" s="41">
        <f t="shared" si="117"/>
        <v>142.29471058788695</v>
      </c>
      <c r="BD175" s="41">
        <f t="shared" si="117"/>
        <v>145.77842488595871</v>
      </c>
      <c r="BE175" s="41">
        <f t="shared" si="117"/>
        <v>149.26213918403045</v>
      </c>
      <c r="BF175" s="41">
        <f t="shared" si="117"/>
        <v>152.74585348210221</v>
      </c>
    </row>
    <row r="176" spans="1:58">
      <c r="A176" s="53" t="s">
        <v>56</v>
      </c>
      <c r="B176" s="57">
        <f>'Historical Fault Information'!N176</f>
        <v>85.105263157894811</v>
      </c>
      <c r="C176" s="57">
        <f>'Historical Fault Information'!O176</f>
        <v>130.05488850771886</v>
      </c>
      <c r="D176" s="57">
        <f>'Historical Fault Information'!P176</f>
        <v>0</v>
      </c>
      <c r="E176" s="57">
        <f>'Historical Fault Information'!Q176</f>
        <v>77.79375965976719</v>
      </c>
      <c r="F176" s="57">
        <f>'Historical Fault Information'!R176</f>
        <v>941.45876263846935</v>
      </c>
      <c r="G176" s="57">
        <f>'Historical Fault Information'!S176</f>
        <v>91.186913330414825</v>
      </c>
      <c r="H176" s="57">
        <f>'Historical Fault Information'!T176</f>
        <v>82.890342518023957</v>
      </c>
      <c r="I176" s="57">
        <f>'Historical Fault Information'!U176</f>
        <v>117.21991772829233</v>
      </c>
      <c r="J176" s="57">
        <f>'Historical Fault Information'!V176</f>
        <v>84.11756564939661</v>
      </c>
      <c r="K176" s="57">
        <f>'Historical Fault Information'!W176</f>
        <v>66.740261854210985</v>
      </c>
      <c r="L176" s="201">
        <f>'Model parameters'!$G176</f>
        <v>249.9287358862357</v>
      </c>
      <c r="M176" s="99">
        <f>'Model parameters'!$G176+'Model parameters'!$H176*('Modelled Duration'!AW176-'Modelled Duration'!$AV176)</f>
        <v>249.03694342098331</v>
      </c>
      <c r="N176" s="99">
        <f>'Model parameters'!$G176+'Model parameters'!$H176*('Modelled Duration'!AX176-'Modelled Duration'!$AV176)</f>
        <v>248.14515095573088</v>
      </c>
      <c r="O176" s="99">
        <f>'Model parameters'!$G176+'Model parameters'!$H176*('Modelled Duration'!AY176-'Modelled Duration'!$AV176)</f>
        <v>247.25335849047849</v>
      </c>
      <c r="P176" s="99">
        <f>'Model parameters'!$G176+'Model parameters'!$H176*('Modelled Duration'!AZ176-'Modelled Duration'!$AV176)</f>
        <v>246.3615660252261</v>
      </c>
      <c r="Q176" s="99">
        <f>'Model parameters'!$G176+'Model parameters'!$H176*('Modelled Duration'!BA176-'Modelled Duration'!$AV176)</f>
        <v>245.46977355997367</v>
      </c>
      <c r="R176" s="201">
        <f>Q176+'Model parameters'!$H176*('Modelled Duration'!BB176-'Modelled Duration'!$BA176)*R$4</f>
        <v>245.02387732734746</v>
      </c>
      <c r="S176" s="97">
        <f>R176+'Model parameters'!$H176*('Modelled Duration'!BC176-'Modelled Duration'!$BA176)*S$4</f>
        <v>244.31044335514554</v>
      </c>
      <c r="T176" s="97">
        <f>S176+'Model parameters'!$H176*('Modelled Duration'!BD176-'Modelled Duration'!$BA176)*T$4</f>
        <v>243.77536787599411</v>
      </c>
      <c r="U176" s="97">
        <f>T176+'Model parameters'!$H176*('Modelled Duration'!BE176-'Modelled Duration'!$BA176)*U$4</f>
        <v>243.77536787599411</v>
      </c>
      <c r="V176" s="97">
        <f>U176+'Model parameters'!$H176*('Modelled Duration'!BF176-'Modelled Duration'!$BA176)*V$4</f>
        <v>243.77536787599411</v>
      </c>
      <c r="AL176" s="201">
        <f t="shared" si="107"/>
        <v>85.105263157894811</v>
      </c>
      <c r="AM176" s="201">
        <f t="shared" si="108"/>
        <v>130.05488850771886</v>
      </c>
      <c r="AN176" s="201">
        <f t="shared" si="109"/>
        <v>0</v>
      </c>
      <c r="AO176" s="201">
        <f t="shared" si="110"/>
        <v>77.79375965976719</v>
      </c>
      <c r="AP176" s="201">
        <f t="shared" si="111"/>
        <v>941.45876263846935</v>
      </c>
      <c r="AQ176" s="201">
        <f t="shared" si="112"/>
        <v>91.186913330414825</v>
      </c>
      <c r="AR176" s="201">
        <f t="shared" si="113"/>
        <v>82.890342518023957</v>
      </c>
      <c r="AS176" s="201">
        <f t="shared" si="114"/>
        <v>117.21991772829233</v>
      </c>
      <c r="AT176" s="201">
        <f t="shared" si="115"/>
        <v>84.11756564939661</v>
      </c>
      <c r="AU176" s="201">
        <f t="shared" si="116"/>
        <v>66.740261854210985</v>
      </c>
      <c r="AV176" s="41">
        <f t="shared" ref="AV176:BF187" si="118">LINEST($B176:$K176)*(AV$6-$AL$6+1)+INDEX(LINEST($B176:$K176,,TRUE,TRUE),1,2)</f>
        <v>143.13247470997783</v>
      </c>
      <c r="AW176" s="41">
        <f t="shared" si="118"/>
        <v>138.6735123837158</v>
      </c>
      <c r="AX176" s="41">
        <f t="shared" si="118"/>
        <v>134.21455005745378</v>
      </c>
      <c r="AY176" s="41">
        <f t="shared" si="118"/>
        <v>129.75558773119178</v>
      </c>
      <c r="AZ176" s="41">
        <f t="shared" si="118"/>
        <v>125.29662540492976</v>
      </c>
      <c r="BA176" s="41">
        <f t="shared" si="118"/>
        <v>120.83766307866775</v>
      </c>
      <c r="BB176" s="41">
        <f t="shared" si="118"/>
        <v>116.37870075240573</v>
      </c>
      <c r="BC176" s="41">
        <f t="shared" si="118"/>
        <v>111.91973842614371</v>
      </c>
      <c r="BD176" s="41">
        <f t="shared" si="118"/>
        <v>107.4607760998817</v>
      </c>
      <c r="BE176" s="41">
        <f t="shared" si="118"/>
        <v>103.00181377361969</v>
      </c>
      <c r="BF176" s="41">
        <f t="shared" si="118"/>
        <v>98.542851447357663</v>
      </c>
    </row>
    <row r="177" spans="1:58">
      <c r="A177" s="53" t="s">
        <v>51</v>
      </c>
      <c r="B177" s="57">
        <f>'Historical Fault Information'!N177</f>
        <v>112.28686720469555</v>
      </c>
      <c r="C177" s="57">
        <f>'Historical Fault Information'!O177</f>
        <v>33.078610603290606</v>
      </c>
      <c r="D177" s="57">
        <f>'Historical Fault Information'!P177</f>
        <v>77.331730769230745</v>
      </c>
      <c r="E177" s="57">
        <f>'Historical Fault Information'!Q177</f>
        <v>64.262909865665307</v>
      </c>
      <c r="F177" s="57">
        <f>'Historical Fault Information'!R177</f>
        <v>99.197783908316651</v>
      </c>
      <c r="G177" s="57">
        <f>'Historical Fault Information'!S177</f>
        <v>126.57286801868123</v>
      </c>
      <c r="H177" s="57">
        <f>'Historical Fault Information'!T177</f>
        <v>234.47077363015782</v>
      </c>
      <c r="I177" s="57">
        <f>'Historical Fault Information'!U177</f>
        <v>52.04036297168669</v>
      </c>
      <c r="J177" s="57">
        <f>'Historical Fault Information'!V177</f>
        <v>89.579286474973316</v>
      </c>
      <c r="K177" s="57">
        <f>'Historical Fault Information'!W177</f>
        <v>55.345784695201203</v>
      </c>
      <c r="L177" s="201">
        <f>'Model parameters'!$G177</f>
        <v>100.37963094029018</v>
      </c>
      <c r="M177" s="99">
        <f>'Model parameters'!$G177+'Model parameters'!$H177*('Modelled Duration'!AW177-'Modelled Duration'!$AV177)</f>
        <v>100.73669375839013</v>
      </c>
      <c r="N177" s="99">
        <f>'Model parameters'!$G177+'Model parameters'!$H177*('Modelled Duration'!AX177-'Modelled Duration'!$AV177)</f>
        <v>101.09375657649007</v>
      </c>
      <c r="O177" s="99">
        <f>'Model parameters'!$G177+'Model parameters'!$H177*('Modelled Duration'!AY177-'Modelled Duration'!$AV177)</f>
        <v>101.45081939459001</v>
      </c>
      <c r="P177" s="99">
        <f>'Model parameters'!$G177+'Model parameters'!$H177*('Modelled Duration'!AZ177-'Modelled Duration'!$AV177)</f>
        <v>101.80788221268995</v>
      </c>
      <c r="Q177" s="99">
        <f>'Model parameters'!$G177+'Model parameters'!$H177*('Modelled Duration'!BA177-'Modelled Duration'!$AV177)</f>
        <v>102.16494503078989</v>
      </c>
      <c r="R177" s="201">
        <f>Q177+'Model parameters'!$H177*('Modelled Duration'!BB177-'Modelled Duration'!$BA177)*R$4</f>
        <v>102.34347643983986</v>
      </c>
      <c r="S177" s="97">
        <f>R177+'Model parameters'!$H177*('Modelled Duration'!BC177-'Modelled Duration'!$BA177)*S$4</f>
        <v>102.62912669431981</v>
      </c>
      <c r="T177" s="97">
        <f>S177+'Model parameters'!$H177*('Modelled Duration'!BD177-'Modelled Duration'!$BA177)*T$4</f>
        <v>102.84336438517977</v>
      </c>
      <c r="U177" s="97">
        <f>T177+'Model parameters'!$H177*('Modelled Duration'!BE177-'Modelled Duration'!$BA177)*U$4</f>
        <v>102.84336438517977</v>
      </c>
      <c r="V177" s="97">
        <f>U177+'Model parameters'!$H177*('Modelled Duration'!BF177-'Modelled Duration'!$BA177)*V$4</f>
        <v>102.84336438517977</v>
      </c>
      <c r="AL177" s="201">
        <f t="shared" si="107"/>
        <v>112.28686720469555</v>
      </c>
      <c r="AM177" s="201">
        <f t="shared" si="108"/>
        <v>33.078610603290606</v>
      </c>
      <c r="AN177" s="201">
        <f t="shared" si="109"/>
        <v>77.331730769230745</v>
      </c>
      <c r="AO177" s="201">
        <f t="shared" si="110"/>
        <v>64.262909865665307</v>
      </c>
      <c r="AP177" s="201">
        <f t="shared" si="111"/>
        <v>99.197783908316651</v>
      </c>
      <c r="AQ177" s="201">
        <f t="shared" si="112"/>
        <v>126.57286801868123</v>
      </c>
      <c r="AR177" s="201">
        <f t="shared" si="113"/>
        <v>234.47077363015782</v>
      </c>
      <c r="AS177" s="201">
        <f t="shared" si="114"/>
        <v>52.04036297168669</v>
      </c>
      <c r="AT177" s="201">
        <f t="shared" si="115"/>
        <v>89.579286474973316</v>
      </c>
      <c r="AU177" s="201">
        <f t="shared" si="116"/>
        <v>55.345784695201203</v>
      </c>
      <c r="AV177" s="41">
        <f t="shared" si="118"/>
        <v>104.23592531193832</v>
      </c>
      <c r="AW177" s="41">
        <f t="shared" si="118"/>
        <v>106.02123940243803</v>
      </c>
      <c r="AX177" s="41">
        <f t="shared" si="118"/>
        <v>107.80655349293774</v>
      </c>
      <c r="AY177" s="41">
        <f t="shared" si="118"/>
        <v>109.59186758343745</v>
      </c>
      <c r="AZ177" s="41">
        <f t="shared" si="118"/>
        <v>111.37718167393716</v>
      </c>
      <c r="BA177" s="41">
        <f t="shared" si="118"/>
        <v>113.16249576443687</v>
      </c>
      <c r="BB177" s="41">
        <f t="shared" si="118"/>
        <v>114.94780985493658</v>
      </c>
      <c r="BC177" s="41">
        <f t="shared" si="118"/>
        <v>116.73312394543629</v>
      </c>
      <c r="BD177" s="41">
        <f t="shared" si="118"/>
        <v>118.518438035936</v>
      </c>
      <c r="BE177" s="41">
        <f t="shared" si="118"/>
        <v>120.30375212643571</v>
      </c>
      <c r="BF177" s="41">
        <f t="shared" si="118"/>
        <v>122.08906621693541</v>
      </c>
    </row>
    <row r="178" spans="1:58">
      <c r="A178" s="53" t="s">
        <v>54</v>
      </c>
      <c r="B178" s="57">
        <f>'Historical Fault Information'!N178</f>
        <v>64.972707423581014</v>
      </c>
      <c r="C178" s="57">
        <f>'Historical Fault Information'!O178</f>
        <v>64.429767021035929</v>
      </c>
      <c r="D178" s="57">
        <f>'Historical Fault Information'!P178</f>
        <v>54.216839134524946</v>
      </c>
      <c r="E178" s="57">
        <f>'Historical Fault Information'!Q178</f>
        <v>40.155236114006328</v>
      </c>
      <c r="F178" s="57">
        <f>'Historical Fault Information'!R178</f>
        <v>158.23206058943575</v>
      </c>
      <c r="G178" s="57">
        <f>'Historical Fault Information'!S178</f>
        <v>77.38531526787925</v>
      </c>
      <c r="H178" s="57">
        <f>'Historical Fault Information'!T178</f>
        <v>67.205594443706474</v>
      </c>
      <c r="I178" s="57">
        <f>'Historical Fault Information'!U178</f>
        <v>93.362697098520272</v>
      </c>
      <c r="J178" s="57">
        <f>'Historical Fault Information'!V178</f>
        <v>69.912960544217768</v>
      </c>
      <c r="K178" s="57">
        <f>'Historical Fault Information'!W178</f>
        <v>59.05350685430605</v>
      </c>
      <c r="L178" s="201">
        <f>'Model parameters'!$G178</f>
        <v>77.668247835177979</v>
      </c>
      <c r="M178" s="99">
        <f>'Model parameters'!$G178+'Model parameters'!$H178*('Modelled Duration'!AW178-'Modelled Duration'!$AV178)</f>
        <v>77.887815312785634</v>
      </c>
      <c r="N178" s="99">
        <f>'Model parameters'!$G178+'Model parameters'!$H178*('Modelled Duration'!AX178-'Modelled Duration'!$AV178)</f>
        <v>78.107382790393302</v>
      </c>
      <c r="O178" s="99">
        <f>'Model parameters'!$G178+'Model parameters'!$H178*('Modelled Duration'!AY178-'Modelled Duration'!$AV178)</f>
        <v>78.326950268000957</v>
      </c>
      <c r="P178" s="99">
        <f>'Model parameters'!$G178+'Model parameters'!$H178*('Modelled Duration'!AZ178-'Modelled Duration'!$AV178)</f>
        <v>78.546517745608611</v>
      </c>
      <c r="Q178" s="99">
        <f>'Model parameters'!$G178+'Model parameters'!$H178*('Modelled Duration'!BA178-'Modelled Duration'!$AV178)</f>
        <v>78.76608522321628</v>
      </c>
      <c r="R178" s="201">
        <f>Q178+'Model parameters'!$H178*('Modelled Duration'!BB178-'Modelled Duration'!$BA178)*R$4</f>
        <v>78.875868962020107</v>
      </c>
      <c r="S178" s="97">
        <f>R178+'Model parameters'!$H178*('Modelled Duration'!BC178-'Modelled Duration'!$BA178)*S$4</f>
        <v>79.051522944106239</v>
      </c>
      <c r="T178" s="97">
        <f>S178+'Model parameters'!$H178*('Modelled Duration'!BD178-'Modelled Duration'!$BA178)*T$4</f>
        <v>79.183263430670834</v>
      </c>
      <c r="U178" s="97">
        <f>T178+'Model parameters'!$H178*('Modelled Duration'!BE178-'Modelled Duration'!$BA178)*U$4</f>
        <v>79.183263430670834</v>
      </c>
      <c r="V178" s="97">
        <f>U178+'Model parameters'!$H178*('Modelled Duration'!BF178-'Modelled Duration'!$BA178)*V$4</f>
        <v>79.183263430670834</v>
      </c>
      <c r="AL178" s="201">
        <f t="shared" si="107"/>
        <v>64.972707423581014</v>
      </c>
      <c r="AM178" s="201">
        <f t="shared" si="108"/>
        <v>64.429767021035929</v>
      </c>
      <c r="AN178" s="201">
        <f t="shared" si="109"/>
        <v>54.216839134524946</v>
      </c>
      <c r="AO178" s="201">
        <f t="shared" si="110"/>
        <v>40.155236114006328</v>
      </c>
      <c r="AP178" s="201">
        <f t="shared" si="111"/>
        <v>158.23206058943575</v>
      </c>
      <c r="AQ178" s="201">
        <f t="shared" si="112"/>
        <v>77.38531526787925</v>
      </c>
      <c r="AR178" s="201">
        <f t="shared" si="113"/>
        <v>67.205594443706474</v>
      </c>
      <c r="AS178" s="201">
        <f t="shared" si="114"/>
        <v>93.362697098520272</v>
      </c>
      <c r="AT178" s="201">
        <f t="shared" si="115"/>
        <v>69.912960544217768</v>
      </c>
      <c r="AU178" s="201">
        <f t="shared" si="116"/>
        <v>59.05350685430605</v>
      </c>
      <c r="AV178" s="41">
        <f t="shared" si="118"/>
        <v>80.930774083332011</v>
      </c>
      <c r="AW178" s="41">
        <f t="shared" si="118"/>
        <v>82.028611471370311</v>
      </c>
      <c r="AX178" s="41">
        <f t="shared" si="118"/>
        <v>83.126448859408598</v>
      </c>
      <c r="AY178" s="41">
        <f t="shared" si="118"/>
        <v>84.224286247446898</v>
      </c>
      <c r="AZ178" s="41">
        <f t="shared" si="118"/>
        <v>85.322123635485184</v>
      </c>
      <c r="BA178" s="41">
        <f t="shared" si="118"/>
        <v>86.419961023523484</v>
      </c>
      <c r="BB178" s="41">
        <f t="shared" si="118"/>
        <v>87.517798411561785</v>
      </c>
      <c r="BC178" s="41">
        <f t="shared" si="118"/>
        <v>88.615635799600085</v>
      </c>
      <c r="BD178" s="41">
        <f t="shared" si="118"/>
        <v>89.713473187638371</v>
      </c>
      <c r="BE178" s="41">
        <f t="shared" si="118"/>
        <v>90.811310575676671</v>
      </c>
      <c r="BF178" s="41">
        <f t="shared" si="118"/>
        <v>91.909147963714972</v>
      </c>
    </row>
    <row r="179" spans="1:58">
      <c r="A179" s="53" t="s">
        <v>49</v>
      </c>
      <c r="B179" s="57">
        <f>'Historical Fault Information'!N179</f>
        <v>47.702363724071354</v>
      </c>
      <c r="C179" s="57">
        <f>'Historical Fault Information'!O179</f>
        <v>96.530463038180386</v>
      </c>
      <c r="D179" s="57">
        <f>'Historical Fault Information'!P179</f>
        <v>95.781407035175903</v>
      </c>
      <c r="E179" s="57">
        <f>'Historical Fault Information'!Q179</f>
        <v>233.57536917451907</v>
      </c>
      <c r="F179" s="57">
        <f>'Historical Fault Information'!R179</f>
        <v>153.30775854551158</v>
      </c>
      <c r="G179" s="57">
        <f>'Historical Fault Information'!S179</f>
        <v>91.420834778212068</v>
      </c>
      <c r="H179" s="57">
        <f>'Historical Fault Information'!T179</f>
        <v>177.97075270516555</v>
      </c>
      <c r="I179" s="57">
        <f>'Historical Fault Information'!U179</f>
        <v>196.15770116033619</v>
      </c>
      <c r="J179" s="57">
        <f>'Historical Fault Information'!V179</f>
        <v>95.609139541892688</v>
      </c>
      <c r="K179" s="57">
        <f>'Historical Fault Information'!W179</f>
        <v>69.097168998923735</v>
      </c>
      <c r="L179" s="201">
        <f>'Model parameters'!$G179</f>
        <v>140.78716110853392</v>
      </c>
      <c r="M179" s="99">
        <f>'Model parameters'!$G179+'Model parameters'!$H179*('Modelled Duration'!AW179-'Modelled Duration'!$AV179)</f>
        <v>141.3438698121098</v>
      </c>
      <c r="N179" s="99">
        <f>'Model parameters'!$G179+'Model parameters'!$H179*('Modelled Duration'!AX179-'Modelled Duration'!$AV179)</f>
        <v>141.90057851568568</v>
      </c>
      <c r="O179" s="99">
        <f>'Model parameters'!$G179+'Model parameters'!$H179*('Modelled Duration'!AY179-'Modelled Duration'!$AV179)</f>
        <v>142.45728721926156</v>
      </c>
      <c r="P179" s="99">
        <f>'Model parameters'!$G179+'Model parameters'!$H179*('Modelled Duration'!AZ179-'Modelled Duration'!$AV179)</f>
        <v>143.01399592283744</v>
      </c>
      <c r="Q179" s="99">
        <f>'Model parameters'!$G179+'Model parameters'!$H179*('Modelled Duration'!BA179-'Modelled Duration'!$AV179)</f>
        <v>143.57070462641332</v>
      </c>
      <c r="R179" s="201">
        <f>Q179+'Model parameters'!$H179*('Modelled Duration'!BB179-'Modelled Duration'!$BA179)*R$4</f>
        <v>143.84905897820124</v>
      </c>
      <c r="S179" s="97">
        <f>R179+'Model parameters'!$H179*('Modelled Duration'!BC179-'Modelled Duration'!$BA179)*S$4</f>
        <v>144.29442594106195</v>
      </c>
      <c r="T179" s="97">
        <f>S179+'Model parameters'!$H179*('Modelled Duration'!BD179-'Modelled Duration'!$BA179)*T$4</f>
        <v>144.62845116320747</v>
      </c>
      <c r="U179" s="97">
        <f>T179+'Model parameters'!$H179*('Modelled Duration'!BE179-'Modelled Duration'!$BA179)*U$4</f>
        <v>144.62845116320747</v>
      </c>
      <c r="V179" s="97">
        <f>U179+'Model parameters'!$H179*('Modelled Duration'!BF179-'Modelled Duration'!$BA179)*V$4</f>
        <v>144.62845116320747</v>
      </c>
      <c r="AL179" s="201">
        <f t="shared" si="107"/>
        <v>47.702363724071354</v>
      </c>
      <c r="AM179" s="201">
        <f t="shared" si="108"/>
        <v>96.530463038180386</v>
      </c>
      <c r="AN179" s="201">
        <f t="shared" si="109"/>
        <v>95.781407035175903</v>
      </c>
      <c r="AO179" s="201">
        <f t="shared" si="110"/>
        <v>233.57536917451907</v>
      </c>
      <c r="AP179" s="201">
        <f t="shared" si="111"/>
        <v>153.30775854551158</v>
      </c>
      <c r="AQ179" s="201">
        <f t="shared" si="112"/>
        <v>91.420834778212068</v>
      </c>
      <c r="AR179" s="201">
        <f t="shared" si="113"/>
        <v>177.97075270516555</v>
      </c>
      <c r="AS179" s="201">
        <f t="shared" si="114"/>
        <v>196.15770116033619</v>
      </c>
      <c r="AT179" s="201">
        <f t="shared" si="115"/>
        <v>95.609139541892688</v>
      </c>
      <c r="AU179" s="201">
        <f t="shared" si="116"/>
        <v>69.097168998923735</v>
      </c>
      <c r="AV179" s="41">
        <f t="shared" si="118"/>
        <v>141.0247852185355</v>
      </c>
      <c r="AW179" s="41">
        <f t="shared" si="118"/>
        <v>143.80832873641486</v>
      </c>
      <c r="AX179" s="41">
        <f t="shared" si="118"/>
        <v>146.59187225429426</v>
      </c>
      <c r="AY179" s="41">
        <f t="shared" si="118"/>
        <v>149.37541577217365</v>
      </c>
      <c r="AZ179" s="41">
        <f t="shared" si="118"/>
        <v>152.15895929005302</v>
      </c>
      <c r="BA179" s="41">
        <f t="shared" si="118"/>
        <v>154.94250280793241</v>
      </c>
      <c r="BB179" s="41">
        <f t="shared" si="118"/>
        <v>157.72604632581181</v>
      </c>
      <c r="BC179" s="41">
        <f t="shared" si="118"/>
        <v>160.50958984369117</v>
      </c>
      <c r="BD179" s="41">
        <f t="shared" si="118"/>
        <v>163.29313336157057</v>
      </c>
      <c r="BE179" s="41">
        <f t="shared" si="118"/>
        <v>166.07667687944996</v>
      </c>
      <c r="BF179" s="41">
        <f t="shared" si="118"/>
        <v>168.86022039732933</v>
      </c>
    </row>
    <row r="180" spans="1:58">
      <c r="A180" s="53" t="s">
        <v>59</v>
      </c>
      <c r="B180" s="57">
        <f>'Historical Fault Information'!N180</f>
        <v>67.179461279461307</v>
      </c>
      <c r="C180" s="57">
        <f>'Historical Fault Information'!O180</f>
        <v>87.644897959183552</v>
      </c>
      <c r="D180" s="57">
        <f>'Historical Fault Information'!P180</f>
        <v>241.98038430744614</v>
      </c>
      <c r="E180" s="57">
        <f>'Historical Fault Information'!Q180</f>
        <v>123.54555683846908</v>
      </c>
      <c r="F180" s="57">
        <f>'Historical Fault Information'!R180</f>
        <v>191.67685643818874</v>
      </c>
      <c r="G180" s="57">
        <f>'Historical Fault Information'!S180</f>
        <v>117.5090467680097</v>
      </c>
      <c r="H180" s="57">
        <f>'Historical Fault Information'!T180</f>
        <v>111.6090490996407</v>
      </c>
      <c r="I180" s="57">
        <f>'Historical Fault Information'!U180</f>
        <v>184.27165373524909</v>
      </c>
      <c r="J180" s="57">
        <f>'Historical Fault Information'!V180</f>
        <v>116.78882309005552</v>
      </c>
      <c r="K180" s="57">
        <f>'Historical Fault Information'!W180</f>
        <v>120.47691990090844</v>
      </c>
      <c r="L180" s="201">
        <f>'Model parameters'!$G180</f>
        <v>149.06682265405627</v>
      </c>
      <c r="M180" s="99">
        <f>'Model parameters'!$G180+'Model parameters'!$H180*('Modelled Duration'!AW180-'Modelled Duration'!$AV180)</f>
        <v>149.41247552407017</v>
      </c>
      <c r="N180" s="99">
        <f>'Model parameters'!$G180+'Model parameters'!$H180*('Modelled Duration'!AX180-'Modelled Duration'!$AV180)</f>
        <v>149.75812839408408</v>
      </c>
      <c r="O180" s="99">
        <f>'Model parameters'!$G180+'Model parameters'!$H180*('Modelled Duration'!AY180-'Modelled Duration'!$AV180)</f>
        <v>150.10378126409802</v>
      </c>
      <c r="P180" s="99">
        <f>'Model parameters'!$G180+'Model parameters'!$H180*('Modelled Duration'!AZ180-'Modelled Duration'!$AV180)</f>
        <v>150.44943413411193</v>
      </c>
      <c r="Q180" s="99">
        <f>'Model parameters'!$G180+'Model parameters'!$H180*('Modelled Duration'!BA180-'Modelled Duration'!$AV180)</f>
        <v>150.79508700412583</v>
      </c>
      <c r="R180" s="201">
        <f>Q180+'Model parameters'!$H180*('Modelled Duration'!BB180-'Modelled Duration'!$BA180)*R$4</f>
        <v>150.96791343913279</v>
      </c>
      <c r="S180" s="97">
        <f>R180+'Model parameters'!$H180*('Modelled Duration'!BC180-'Modelled Duration'!$BA180)*S$4</f>
        <v>151.24443573514392</v>
      </c>
      <c r="T180" s="97">
        <f>S180+'Model parameters'!$H180*('Modelled Duration'!BD180-'Modelled Duration'!$BA180)*T$4</f>
        <v>151.45182745715226</v>
      </c>
      <c r="U180" s="97">
        <f>T180+'Model parameters'!$H180*('Modelled Duration'!BE180-'Modelled Duration'!$BA180)*U$4</f>
        <v>151.45182745715226</v>
      </c>
      <c r="V180" s="97">
        <f>U180+'Model parameters'!$H180*('Modelled Duration'!BF180-'Modelled Duration'!$BA180)*V$4</f>
        <v>151.45182745715226</v>
      </c>
      <c r="AL180" s="201">
        <f t="shared" si="107"/>
        <v>67.179461279461307</v>
      </c>
      <c r="AM180" s="201">
        <f t="shared" si="108"/>
        <v>87.644897959183552</v>
      </c>
      <c r="AN180" s="201">
        <f t="shared" si="109"/>
        <v>241.98038430744614</v>
      </c>
      <c r="AO180" s="201">
        <f t="shared" si="110"/>
        <v>123.54555683846908</v>
      </c>
      <c r="AP180" s="201">
        <f t="shared" si="111"/>
        <v>191.67685643818874</v>
      </c>
      <c r="AQ180" s="201">
        <f t="shared" si="112"/>
        <v>117.5090467680097</v>
      </c>
      <c r="AR180" s="201">
        <f t="shared" si="113"/>
        <v>111.6090490996407</v>
      </c>
      <c r="AS180" s="201">
        <f t="shared" si="114"/>
        <v>184.27165373524909</v>
      </c>
      <c r="AT180" s="201">
        <f t="shared" si="115"/>
        <v>116.78882309005552</v>
      </c>
      <c r="AU180" s="201">
        <f t="shared" si="116"/>
        <v>120.47691990090844</v>
      </c>
      <c r="AV180" s="41">
        <f t="shared" si="118"/>
        <v>145.77371886704387</v>
      </c>
      <c r="AW180" s="41">
        <f t="shared" si="118"/>
        <v>147.50198321711343</v>
      </c>
      <c r="AX180" s="41">
        <f t="shared" si="118"/>
        <v>149.230247567183</v>
      </c>
      <c r="AY180" s="41">
        <f t="shared" si="118"/>
        <v>150.95851191725257</v>
      </c>
      <c r="AZ180" s="41">
        <f t="shared" si="118"/>
        <v>152.68677626732213</v>
      </c>
      <c r="BA180" s="41">
        <f t="shared" si="118"/>
        <v>154.4150406173917</v>
      </c>
      <c r="BB180" s="41">
        <f t="shared" si="118"/>
        <v>156.14330496746126</v>
      </c>
      <c r="BC180" s="41">
        <f t="shared" si="118"/>
        <v>157.87156931753083</v>
      </c>
      <c r="BD180" s="41">
        <f t="shared" si="118"/>
        <v>159.59983366760039</v>
      </c>
      <c r="BE180" s="41">
        <f t="shared" si="118"/>
        <v>161.32809801766996</v>
      </c>
      <c r="BF180" s="41">
        <f t="shared" si="118"/>
        <v>163.05636236773952</v>
      </c>
    </row>
    <row r="181" spans="1:58">
      <c r="A181" s="53" t="s">
        <v>57</v>
      </c>
      <c r="B181" s="57">
        <f>'Historical Fault Information'!N181</f>
        <v>147.81486854034452</v>
      </c>
      <c r="C181" s="57">
        <f>'Historical Fault Information'!O181</f>
        <v>117.41184636742287</v>
      </c>
      <c r="D181" s="57">
        <f>'Historical Fault Information'!P181</f>
        <v>149.37527173913014</v>
      </c>
      <c r="E181" s="57">
        <f>'Historical Fault Information'!Q181</f>
        <v>92.18014144149123</v>
      </c>
      <c r="F181" s="57">
        <f>'Historical Fault Information'!R181</f>
        <v>220.36627400001058</v>
      </c>
      <c r="G181" s="57">
        <f>'Historical Fault Information'!S181</f>
        <v>81.918657445664564</v>
      </c>
      <c r="H181" s="57">
        <f>'Historical Fault Information'!T181</f>
        <v>225.31938406689818</v>
      </c>
      <c r="I181" s="57">
        <f>'Historical Fault Information'!U181</f>
        <v>161.75331938863405</v>
      </c>
      <c r="J181" s="57">
        <f>'Historical Fault Information'!V181</f>
        <v>122.25105754133193</v>
      </c>
      <c r="K181" s="57">
        <f>'Historical Fault Information'!W181</f>
        <v>158.75285269870872</v>
      </c>
      <c r="L181" s="201">
        <f>'Model parameters'!$G181</f>
        <v>154.7164604626366</v>
      </c>
      <c r="M181" s="99">
        <f>'Model parameters'!$G181+'Model parameters'!$H181*('Modelled Duration'!AW181-'Modelled Duration'!$AV181)</f>
        <v>155.26818977804513</v>
      </c>
      <c r="N181" s="99">
        <f>'Model parameters'!$G181+'Model parameters'!$H181*('Modelled Duration'!AX181-'Modelled Duration'!$AV181)</f>
        <v>155.81991909345368</v>
      </c>
      <c r="O181" s="99">
        <f>'Model parameters'!$G181+'Model parameters'!$H181*('Modelled Duration'!AY181-'Modelled Duration'!$AV181)</f>
        <v>156.3716484088622</v>
      </c>
      <c r="P181" s="99">
        <f>'Model parameters'!$G181+'Model parameters'!$H181*('Modelled Duration'!AZ181-'Modelled Duration'!$AV181)</f>
        <v>156.92337772427072</v>
      </c>
      <c r="Q181" s="99">
        <f>'Model parameters'!$G181+'Model parameters'!$H181*('Modelled Duration'!BA181-'Modelled Duration'!$AV181)</f>
        <v>157.47510703967924</v>
      </c>
      <c r="R181" s="201">
        <f>Q181+'Model parameters'!$H181*('Modelled Duration'!BB181-'Modelled Duration'!$BA181)*R$4</f>
        <v>157.75097169738351</v>
      </c>
      <c r="S181" s="97">
        <f>R181+'Model parameters'!$H181*('Modelled Duration'!BC181-'Modelled Duration'!$BA181)*S$4</f>
        <v>158.19235514971032</v>
      </c>
      <c r="T181" s="97">
        <f>S181+'Model parameters'!$H181*('Modelled Duration'!BD181-'Modelled Duration'!$BA181)*T$4</f>
        <v>158.52339273895544</v>
      </c>
      <c r="U181" s="97">
        <f>T181+'Model parameters'!$H181*('Modelled Duration'!BE181-'Modelled Duration'!$BA181)*U$4</f>
        <v>158.52339273895544</v>
      </c>
      <c r="V181" s="97">
        <f>U181+'Model parameters'!$H181*('Modelled Duration'!BF181-'Modelled Duration'!$BA181)*V$4</f>
        <v>158.52339273895544</v>
      </c>
      <c r="AL181" s="201">
        <f t="shared" si="107"/>
        <v>147.81486854034452</v>
      </c>
      <c r="AM181" s="201">
        <f t="shared" si="108"/>
        <v>117.41184636742287</v>
      </c>
      <c r="AN181" s="201">
        <f t="shared" si="109"/>
        <v>149.37527173913014</v>
      </c>
      <c r="AO181" s="201">
        <f t="shared" si="110"/>
        <v>92.18014144149123</v>
      </c>
      <c r="AP181" s="201">
        <f t="shared" si="111"/>
        <v>220.36627400001058</v>
      </c>
      <c r="AQ181" s="201">
        <f t="shared" si="112"/>
        <v>81.918657445664564</v>
      </c>
      <c r="AR181" s="201">
        <f t="shared" si="113"/>
        <v>225.31938406689818</v>
      </c>
      <c r="AS181" s="201">
        <f t="shared" si="114"/>
        <v>161.75331938863405</v>
      </c>
      <c r="AT181" s="201">
        <f t="shared" si="115"/>
        <v>122.25105754133193</v>
      </c>
      <c r="AU181" s="201">
        <f t="shared" si="116"/>
        <v>158.75285269870872</v>
      </c>
      <c r="AV181" s="41">
        <f t="shared" si="118"/>
        <v>162.88692349669819</v>
      </c>
      <c r="AW181" s="41">
        <f t="shared" si="118"/>
        <v>165.64557007374083</v>
      </c>
      <c r="AX181" s="41">
        <f t="shared" si="118"/>
        <v>168.4042166507835</v>
      </c>
      <c r="AY181" s="41">
        <f t="shared" si="118"/>
        <v>171.16286322782611</v>
      </c>
      <c r="AZ181" s="41">
        <f t="shared" si="118"/>
        <v>173.92150980486878</v>
      </c>
      <c r="BA181" s="41">
        <f t="shared" si="118"/>
        <v>176.68015638191139</v>
      </c>
      <c r="BB181" s="41">
        <f t="shared" si="118"/>
        <v>179.43880295895406</v>
      </c>
      <c r="BC181" s="41">
        <f t="shared" si="118"/>
        <v>182.19744953599667</v>
      </c>
      <c r="BD181" s="41">
        <f t="shared" si="118"/>
        <v>184.95609611303934</v>
      </c>
      <c r="BE181" s="41">
        <f t="shared" si="118"/>
        <v>187.71474269008195</v>
      </c>
      <c r="BF181" s="41">
        <f t="shared" si="118"/>
        <v>190.47338926712462</v>
      </c>
    </row>
    <row r="182" spans="1:58">
      <c r="A182" s="53" t="s">
        <v>55</v>
      </c>
      <c r="B182" s="57">
        <f>'Historical Fault Information'!N182</f>
        <v>63.437062937062819</v>
      </c>
      <c r="C182" s="57">
        <f>'Historical Fault Information'!O182</f>
        <v>92.037704918032773</v>
      </c>
      <c r="D182" s="57">
        <f>'Historical Fault Information'!P182</f>
        <v>130.28141225337504</v>
      </c>
      <c r="E182" s="57">
        <f>'Historical Fault Information'!Q182</f>
        <v>135.36149108799839</v>
      </c>
      <c r="F182" s="57">
        <f>'Historical Fault Information'!R182</f>
        <v>122.89640873812314</v>
      </c>
      <c r="G182" s="57">
        <f>'Historical Fault Information'!S182</f>
        <v>65.500083801091009</v>
      </c>
      <c r="H182" s="57">
        <f>'Historical Fault Information'!T182</f>
        <v>95.13578872440057</v>
      </c>
      <c r="I182" s="57">
        <f>'Historical Fault Information'!U182</f>
        <v>186.44438199097166</v>
      </c>
      <c r="J182" s="57">
        <f>'Historical Fault Information'!V182</f>
        <v>111.69536838340461</v>
      </c>
      <c r="K182" s="57">
        <f>'Historical Fault Information'!W182</f>
        <v>154.01701786532317</v>
      </c>
      <c r="L182" s="201">
        <f>'Model parameters'!$G182</f>
        <v>127.4512469332121</v>
      </c>
      <c r="M182" s="99">
        <f>'Model parameters'!$G182+'Model parameters'!$H182*('Modelled Duration'!AW182-'Modelled Duration'!$AV182)</f>
        <v>128.73071924263283</v>
      </c>
      <c r="N182" s="99">
        <f>'Model parameters'!$G182+'Model parameters'!$H182*('Modelled Duration'!AX182-'Modelled Duration'!$AV182)</f>
        <v>130.01019155205356</v>
      </c>
      <c r="O182" s="99">
        <f>'Model parameters'!$G182+'Model parameters'!$H182*('Modelled Duration'!AY182-'Modelled Duration'!$AV182)</f>
        <v>131.28966386147431</v>
      </c>
      <c r="P182" s="99">
        <f>'Model parameters'!$G182+'Model parameters'!$H182*('Modelled Duration'!AZ182-'Modelled Duration'!$AV182)</f>
        <v>132.56913617089504</v>
      </c>
      <c r="Q182" s="99">
        <f>'Model parameters'!$G182+'Model parameters'!$H182*('Modelled Duration'!BA182-'Modelled Duration'!$AV182)</f>
        <v>133.84860848031576</v>
      </c>
      <c r="R182" s="201">
        <f>Q182+'Model parameters'!$H182*('Modelled Duration'!BB182-'Modelled Duration'!$BA182)*R$4</f>
        <v>134.48834463502612</v>
      </c>
      <c r="S182" s="97">
        <f>R182+'Model parameters'!$H182*('Modelled Duration'!BC182-'Modelled Duration'!$BA182)*S$4</f>
        <v>135.51192248256271</v>
      </c>
      <c r="T182" s="97">
        <f>S182+'Model parameters'!$H182*('Modelled Duration'!BD182-'Modelled Duration'!$BA182)*T$4</f>
        <v>136.27960586821516</v>
      </c>
      <c r="U182" s="97">
        <f>T182+'Model parameters'!$H182*('Modelled Duration'!BE182-'Modelled Duration'!$BA182)*U$4</f>
        <v>136.27960586821516</v>
      </c>
      <c r="V182" s="97">
        <f>U182+'Model parameters'!$H182*('Modelled Duration'!BF182-'Modelled Duration'!$BA182)*V$4</f>
        <v>136.27960586821516</v>
      </c>
      <c r="AL182" s="201">
        <f t="shared" si="107"/>
        <v>63.437062937062819</v>
      </c>
      <c r="AM182" s="201">
        <f t="shared" si="108"/>
        <v>92.037704918032773</v>
      </c>
      <c r="AN182" s="201">
        <f t="shared" si="109"/>
        <v>130.28141225337504</v>
      </c>
      <c r="AO182" s="201">
        <f t="shared" si="110"/>
        <v>135.36149108799839</v>
      </c>
      <c r="AP182" s="201">
        <f t="shared" si="111"/>
        <v>122.89640873812314</v>
      </c>
      <c r="AQ182" s="201">
        <f t="shared" si="112"/>
        <v>65.500083801091009</v>
      </c>
      <c r="AR182" s="201">
        <f t="shared" si="113"/>
        <v>95.13578872440057</v>
      </c>
      <c r="AS182" s="201">
        <f t="shared" si="114"/>
        <v>186.44438199097166</v>
      </c>
      <c r="AT182" s="201">
        <f t="shared" si="115"/>
        <v>111.69536838340461</v>
      </c>
      <c r="AU182" s="201">
        <f t="shared" si="116"/>
        <v>154.01701786532317</v>
      </c>
      <c r="AV182" s="41">
        <f t="shared" si="118"/>
        <v>150.86616057904843</v>
      </c>
      <c r="AW182" s="41">
        <f t="shared" si="118"/>
        <v>157.26352212615211</v>
      </c>
      <c r="AX182" s="41">
        <f t="shared" si="118"/>
        <v>163.66088367325574</v>
      </c>
      <c r="AY182" s="41">
        <f t="shared" si="118"/>
        <v>170.05824522035942</v>
      </c>
      <c r="AZ182" s="41">
        <f t="shared" si="118"/>
        <v>176.45560676746308</v>
      </c>
      <c r="BA182" s="41">
        <f t="shared" si="118"/>
        <v>182.85296831456674</v>
      </c>
      <c r="BB182" s="41">
        <f t="shared" si="118"/>
        <v>189.25032986167039</v>
      </c>
      <c r="BC182" s="41">
        <f t="shared" si="118"/>
        <v>195.64769140877405</v>
      </c>
      <c r="BD182" s="41">
        <f t="shared" si="118"/>
        <v>202.04505295587774</v>
      </c>
      <c r="BE182" s="41">
        <f t="shared" si="118"/>
        <v>208.44241450298136</v>
      </c>
      <c r="BF182" s="41">
        <f t="shared" si="118"/>
        <v>214.83977605008505</v>
      </c>
    </row>
    <row r="183" spans="1:58">
      <c r="A183" s="53" t="s">
        <v>47</v>
      </c>
      <c r="B183" s="57">
        <f>'Historical Fault Information'!N183</f>
        <v>95.555263157894174</v>
      </c>
      <c r="C183" s="57">
        <f>'Historical Fault Information'!O183</f>
        <v>65.760221166575917</v>
      </c>
      <c r="D183" s="57">
        <f>'Historical Fault Information'!P183</f>
        <v>87.763043478260798</v>
      </c>
      <c r="E183" s="57">
        <f>'Historical Fault Information'!Q183</f>
        <v>114.2986279454783</v>
      </c>
      <c r="F183" s="57">
        <f>'Historical Fault Information'!R183</f>
        <v>83.888228495536978</v>
      </c>
      <c r="G183" s="57">
        <f>'Historical Fault Information'!S183</f>
        <v>82.897695198025474</v>
      </c>
      <c r="H183" s="57">
        <f>'Historical Fault Information'!T183</f>
        <v>64.332650796770835</v>
      </c>
      <c r="I183" s="57">
        <f>'Historical Fault Information'!U183</f>
        <v>189.18981401117509</v>
      </c>
      <c r="J183" s="57">
        <f>'Historical Fault Information'!V183</f>
        <v>128.50252675597133</v>
      </c>
      <c r="K183" s="57">
        <f>'Historical Fault Information'!W183</f>
        <v>72.861035830866157</v>
      </c>
      <c r="L183" s="201">
        <f>'Model parameters'!$G183</f>
        <v>98.404083501246106</v>
      </c>
      <c r="M183" s="99">
        <f>'Model parameters'!$G183+'Model parameters'!$H183*('Modelled Duration'!AW183-'Modelled Duration'!$AV183)</f>
        <v>99.120681660159377</v>
      </c>
      <c r="N183" s="99">
        <f>'Model parameters'!$G183+'Model parameters'!$H183*('Modelled Duration'!AX183-'Modelled Duration'!$AV183)</f>
        <v>99.837279819072663</v>
      </c>
      <c r="O183" s="99">
        <f>'Model parameters'!$G183+'Model parameters'!$H183*('Modelled Duration'!AY183-'Modelled Duration'!$AV183)</f>
        <v>100.55387797798593</v>
      </c>
      <c r="P183" s="99">
        <f>'Model parameters'!$G183+'Model parameters'!$H183*('Modelled Duration'!AZ183-'Modelled Duration'!$AV183)</f>
        <v>101.27047613689922</v>
      </c>
      <c r="Q183" s="99">
        <f>'Model parameters'!$G183+'Model parameters'!$H183*('Modelled Duration'!BA183-'Modelled Duration'!$AV183)</f>
        <v>101.98707429581249</v>
      </c>
      <c r="R183" s="201">
        <f>Q183+'Model parameters'!$H183*('Modelled Duration'!BB183-'Modelled Duration'!$BA183)*R$4</f>
        <v>102.34537337526913</v>
      </c>
      <c r="S183" s="97">
        <f>R183+'Model parameters'!$H183*('Modelled Duration'!BC183-'Modelled Duration'!$BA183)*S$4</f>
        <v>102.91865190239976</v>
      </c>
      <c r="T183" s="97">
        <f>S183+'Model parameters'!$H183*('Modelled Duration'!BD183-'Modelled Duration'!$BA183)*T$4</f>
        <v>103.34861079774772</v>
      </c>
      <c r="U183" s="97">
        <f>T183+'Model parameters'!$H183*('Modelled Duration'!BE183-'Modelled Duration'!$BA183)*U$4</f>
        <v>103.34861079774772</v>
      </c>
      <c r="V183" s="97">
        <f>U183+'Model parameters'!$H183*('Modelled Duration'!BF183-'Modelled Duration'!$BA183)*V$4</f>
        <v>103.34861079774772</v>
      </c>
      <c r="AL183" s="201">
        <f t="shared" si="107"/>
        <v>95.555263157894174</v>
      </c>
      <c r="AM183" s="201">
        <f t="shared" si="108"/>
        <v>65.760221166575917</v>
      </c>
      <c r="AN183" s="201">
        <f t="shared" si="109"/>
        <v>87.763043478260798</v>
      </c>
      <c r="AO183" s="201">
        <f t="shared" si="110"/>
        <v>114.2986279454783</v>
      </c>
      <c r="AP183" s="201">
        <f t="shared" si="111"/>
        <v>83.888228495536978</v>
      </c>
      <c r="AQ183" s="201">
        <f t="shared" si="112"/>
        <v>82.897695198025474</v>
      </c>
      <c r="AR183" s="201">
        <f t="shared" si="113"/>
        <v>64.332650796770835</v>
      </c>
      <c r="AS183" s="201">
        <f t="shared" si="114"/>
        <v>189.18981401117509</v>
      </c>
      <c r="AT183" s="201">
        <f t="shared" si="115"/>
        <v>128.50252675597133</v>
      </c>
      <c r="AU183" s="201">
        <f t="shared" si="116"/>
        <v>72.861035830866157</v>
      </c>
      <c r="AV183" s="41">
        <f t="shared" si="118"/>
        <v>118.21136005377062</v>
      </c>
      <c r="AW183" s="41">
        <f t="shared" si="118"/>
        <v>121.794350848337</v>
      </c>
      <c r="AX183" s="41">
        <f t="shared" si="118"/>
        <v>125.37734164290339</v>
      </c>
      <c r="AY183" s="41">
        <f t="shared" si="118"/>
        <v>128.96033243746976</v>
      </c>
      <c r="AZ183" s="41">
        <f t="shared" si="118"/>
        <v>132.54332323203616</v>
      </c>
      <c r="BA183" s="41">
        <f t="shared" si="118"/>
        <v>136.12631402660253</v>
      </c>
      <c r="BB183" s="41">
        <f t="shared" si="118"/>
        <v>139.70930482116893</v>
      </c>
      <c r="BC183" s="41">
        <f t="shared" si="118"/>
        <v>143.2922956157353</v>
      </c>
      <c r="BD183" s="41">
        <f t="shared" si="118"/>
        <v>146.87528641030167</v>
      </c>
      <c r="BE183" s="41">
        <f t="shared" si="118"/>
        <v>150.45827720486807</v>
      </c>
      <c r="BF183" s="41">
        <f t="shared" si="118"/>
        <v>154.04126799943447</v>
      </c>
    </row>
    <row r="184" spans="1:58">
      <c r="A184" s="53" t="s">
        <v>52</v>
      </c>
      <c r="B184" s="57">
        <f>'Historical Fault Information'!N184</f>
        <v>67.647700331910656</v>
      </c>
      <c r="C184" s="57">
        <f>'Historical Fault Information'!O184</f>
        <v>87.406916153481845</v>
      </c>
      <c r="D184" s="57">
        <f>'Historical Fault Information'!P184</f>
        <v>76.441577698695298</v>
      </c>
      <c r="E184" s="57">
        <f>'Historical Fault Information'!Q184</f>
        <v>101.5912378446011</v>
      </c>
      <c r="F184" s="57">
        <f>'Historical Fault Information'!R184</f>
        <v>74.573152965337314</v>
      </c>
      <c r="G184" s="57">
        <f>'Historical Fault Information'!S184</f>
        <v>52.729892499895065</v>
      </c>
      <c r="H184" s="57">
        <f>'Historical Fault Information'!T184</f>
        <v>67.113920512374094</v>
      </c>
      <c r="I184" s="57">
        <f>'Historical Fault Information'!U184</f>
        <v>141.02547567683649</v>
      </c>
      <c r="J184" s="57">
        <f>'Historical Fault Information'!V184</f>
        <v>118.11174325310004</v>
      </c>
      <c r="K184" s="57">
        <f>'Historical Fault Information'!W184</f>
        <v>69.976647854713732</v>
      </c>
      <c r="L184" s="201">
        <f>'Model parameters'!$G184</f>
        <v>87.907908039782242</v>
      </c>
      <c r="M184" s="99">
        <f>'Model parameters'!$G184+'Model parameters'!$H184*('Modelled Duration'!AW184-'Modelled Duration'!$AV184)</f>
        <v>88.433409366850285</v>
      </c>
      <c r="N184" s="99">
        <f>'Model parameters'!$G184+'Model parameters'!$H184*('Modelled Duration'!AX184-'Modelled Duration'!$AV184)</f>
        <v>88.958910693918341</v>
      </c>
      <c r="O184" s="99">
        <f>'Model parameters'!$G184+'Model parameters'!$H184*('Modelled Duration'!AY184-'Modelled Duration'!$AV184)</f>
        <v>89.484412020986383</v>
      </c>
      <c r="P184" s="99">
        <f>'Model parameters'!$G184+'Model parameters'!$H184*('Modelled Duration'!AZ184-'Modelled Duration'!$AV184)</f>
        <v>90.009913348054425</v>
      </c>
      <c r="Q184" s="99">
        <f>'Model parameters'!$G184+'Model parameters'!$H184*('Modelled Duration'!BA184-'Modelled Duration'!$AV184)</f>
        <v>90.535414675122468</v>
      </c>
      <c r="R184" s="201">
        <f>Q184+'Model parameters'!$H184*('Modelled Duration'!BB184-'Modelled Duration'!$BA184)*R$4</f>
        <v>90.798165338656489</v>
      </c>
      <c r="S184" s="97">
        <f>R184+'Model parameters'!$H184*('Modelled Duration'!BC184-'Modelled Duration'!$BA184)*S$4</f>
        <v>91.21856640031092</v>
      </c>
      <c r="T184" s="97">
        <f>S184+'Model parameters'!$H184*('Modelled Duration'!BD184-'Modelled Duration'!$BA184)*T$4</f>
        <v>91.533867196551753</v>
      </c>
      <c r="U184" s="97">
        <f>T184+'Model parameters'!$H184*('Modelled Duration'!BE184-'Modelled Duration'!$BA184)*U$4</f>
        <v>91.533867196551753</v>
      </c>
      <c r="V184" s="97">
        <f>U184+'Model parameters'!$H184*('Modelled Duration'!BF184-'Modelled Duration'!$BA184)*V$4</f>
        <v>91.533867196551753</v>
      </c>
      <c r="AL184" s="201">
        <f t="shared" si="107"/>
        <v>67.647700331910656</v>
      </c>
      <c r="AM184" s="201">
        <f t="shared" si="108"/>
        <v>87.406916153481845</v>
      </c>
      <c r="AN184" s="201">
        <f t="shared" si="109"/>
        <v>76.441577698695298</v>
      </c>
      <c r="AO184" s="201">
        <f t="shared" si="110"/>
        <v>101.5912378446011</v>
      </c>
      <c r="AP184" s="201">
        <f t="shared" si="111"/>
        <v>74.573152965337314</v>
      </c>
      <c r="AQ184" s="201">
        <f t="shared" si="112"/>
        <v>52.729892499895065</v>
      </c>
      <c r="AR184" s="201">
        <f t="shared" si="113"/>
        <v>67.113920512374094</v>
      </c>
      <c r="AS184" s="201">
        <f t="shared" si="114"/>
        <v>141.02547567683649</v>
      </c>
      <c r="AT184" s="201">
        <f t="shared" si="115"/>
        <v>118.11174325310004</v>
      </c>
      <c r="AU184" s="201">
        <f t="shared" si="116"/>
        <v>69.976647854713732</v>
      </c>
      <c r="AV184" s="41">
        <f t="shared" si="118"/>
        <v>100.11311297346583</v>
      </c>
      <c r="AW184" s="41">
        <f t="shared" si="118"/>
        <v>102.74061960880607</v>
      </c>
      <c r="AX184" s="41">
        <f t="shared" si="118"/>
        <v>105.3681262441463</v>
      </c>
      <c r="AY184" s="41">
        <f t="shared" si="118"/>
        <v>107.99563287948652</v>
      </c>
      <c r="AZ184" s="41">
        <f t="shared" si="118"/>
        <v>110.62313951482676</v>
      </c>
      <c r="BA184" s="41">
        <f t="shared" si="118"/>
        <v>113.25064615016699</v>
      </c>
      <c r="BB184" s="41">
        <f t="shared" si="118"/>
        <v>115.87815278550721</v>
      </c>
      <c r="BC184" s="41">
        <f t="shared" si="118"/>
        <v>118.50565942084745</v>
      </c>
      <c r="BD184" s="41">
        <f t="shared" si="118"/>
        <v>121.13316605618768</v>
      </c>
      <c r="BE184" s="41">
        <f t="shared" si="118"/>
        <v>123.7606726915279</v>
      </c>
      <c r="BF184" s="41">
        <f t="shared" si="118"/>
        <v>126.38817932686814</v>
      </c>
    </row>
    <row r="185" spans="1:58">
      <c r="A185" s="53" t="s">
        <v>53</v>
      </c>
      <c r="B185" s="57">
        <f>'Historical Fault Information'!N185</f>
        <v>47.150985915493095</v>
      </c>
      <c r="C185" s="57">
        <f>'Historical Fault Information'!O185</f>
        <v>105.42912172573182</v>
      </c>
      <c r="D185" s="57">
        <f>'Historical Fault Information'!P185</f>
        <v>89.047760388559112</v>
      </c>
      <c r="E185" s="57">
        <f>'Historical Fault Information'!Q185</f>
        <v>136.84689154041163</v>
      </c>
      <c r="F185" s="57">
        <f>'Historical Fault Information'!R185</f>
        <v>108.15304915172074</v>
      </c>
      <c r="G185" s="57">
        <f>'Historical Fault Information'!S185</f>
        <v>73.672122353823923</v>
      </c>
      <c r="H185" s="57">
        <f>'Historical Fault Information'!T185</f>
        <v>82.13505438820701</v>
      </c>
      <c r="I185" s="57">
        <f>'Historical Fault Information'!U185</f>
        <v>299.0473470907263</v>
      </c>
      <c r="J185" s="57">
        <f>'Historical Fault Information'!V185</f>
        <v>111.80757575757553</v>
      </c>
      <c r="K185" s="57">
        <f>'Historical Fault Information'!W185</f>
        <v>79.757860746720212</v>
      </c>
      <c r="L185" s="201">
        <f>'Model parameters'!$G185</f>
        <v>108.95239815863626</v>
      </c>
      <c r="M185" s="99">
        <f>'Model parameters'!$G185+'Model parameters'!$H185*('Modelled Duration'!AW185-'Modelled Duration'!$AV185)</f>
        <v>110.3942073064669</v>
      </c>
      <c r="N185" s="99">
        <f>'Model parameters'!$G185+'Model parameters'!$H185*('Modelled Duration'!AX185-'Modelled Duration'!$AV185)</f>
        <v>111.83601645429754</v>
      </c>
      <c r="O185" s="99">
        <f>'Model parameters'!$G185+'Model parameters'!$H185*('Modelled Duration'!AY185-'Modelled Duration'!$AV185)</f>
        <v>113.27782560212817</v>
      </c>
      <c r="P185" s="99">
        <f>'Model parameters'!$G185+'Model parameters'!$H185*('Modelled Duration'!AZ185-'Modelled Duration'!$AV185)</f>
        <v>114.71963474995881</v>
      </c>
      <c r="Q185" s="99">
        <f>'Model parameters'!$G185+'Model parameters'!$H185*('Modelled Duration'!BA185-'Modelled Duration'!$AV185)</f>
        <v>116.16144389778945</v>
      </c>
      <c r="R185" s="201">
        <f>Q185+'Model parameters'!$H185*('Modelled Duration'!BB185-'Modelled Duration'!$BA185)*R$4</f>
        <v>116.88234847170477</v>
      </c>
      <c r="S185" s="97">
        <f>R185+'Model parameters'!$H185*('Modelled Duration'!BC185-'Modelled Duration'!$BA185)*S$4</f>
        <v>118.03579578996928</v>
      </c>
      <c r="T185" s="97">
        <f>S185+'Model parameters'!$H185*('Modelled Duration'!BD185-'Modelled Duration'!$BA185)*T$4</f>
        <v>118.90088127866767</v>
      </c>
      <c r="U185" s="97">
        <f>T185+'Model parameters'!$H185*('Modelled Duration'!BE185-'Modelled Duration'!$BA185)*U$4</f>
        <v>118.90088127866767</v>
      </c>
      <c r="V185" s="97">
        <f>U185+'Model parameters'!$H185*('Modelled Duration'!BF185-'Modelled Duration'!$BA185)*V$4</f>
        <v>118.90088127866767</v>
      </c>
      <c r="AL185" s="201">
        <f t="shared" si="107"/>
        <v>47.150985915493095</v>
      </c>
      <c r="AM185" s="201">
        <f t="shared" si="108"/>
        <v>105.42912172573182</v>
      </c>
      <c r="AN185" s="201">
        <f t="shared" si="109"/>
        <v>89.047760388559112</v>
      </c>
      <c r="AO185" s="201">
        <f t="shared" si="110"/>
        <v>136.84689154041163</v>
      </c>
      <c r="AP185" s="201">
        <f t="shared" si="111"/>
        <v>108.15304915172074</v>
      </c>
      <c r="AQ185" s="201">
        <f t="shared" si="112"/>
        <v>73.672122353823923</v>
      </c>
      <c r="AR185" s="201">
        <f t="shared" si="113"/>
        <v>82.13505438820701</v>
      </c>
      <c r="AS185" s="201">
        <f t="shared" si="114"/>
        <v>299.0473470907263</v>
      </c>
      <c r="AT185" s="201">
        <f t="shared" si="115"/>
        <v>111.80757575757553</v>
      </c>
      <c r="AU185" s="201">
        <f t="shared" si="116"/>
        <v>79.757860746720212</v>
      </c>
      <c r="AV185" s="41">
        <f t="shared" si="118"/>
        <v>152.95452847123943</v>
      </c>
      <c r="AW185" s="41">
        <f t="shared" si="118"/>
        <v>160.16357421039262</v>
      </c>
      <c r="AX185" s="41">
        <f t="shared" si="118"/>
        <v>167.37261994954582</v>
      </c>
      <c r="AY185" s="41">
        <f t="shared" si="118"/>
        <v>174.58166568869899</v>
      </c>
      <c r="AZ185" s="41">
        <f t="shared" si="118"/>
        <v>181.79071142785219</v>
      </c>
      <c r="BA185" s="41">
        <f t="shared" si="118"/>
        <v>188.99975716700538</v>
      </c>
      <c r="BB185" s="41">
        <f t="shared" si="118"/>
        <v>196.20880290615855</v>
      </c>
      <c r="BC185" s="41">
        <f t="shared" si="118"/>
        <v>203.41784864531175</v>
      </c>
      <c r="BD185" s="41">
        <f t="shared" si="118"/>
        <v>210.62689438446492</v>
      </c>
      <c r="BE185" s="41">
        <f t="shared" si="118"/>
        <v>217.83594012361812</v>
      </c>
      <c r="BF185" s="41">
        <f t="shared" si="118"/>
        <v>225.04498586277128</v>
      </c>
    </row>
    <row r="186" spans="1:58">
      <c r="A186" s="53" t="s">
        <v>58</v>
      </c>
      <c r="B186" s="57">
        <f>'Historical Fault Information'!N186</f>
        <v>117.7397482744621</v>
      </c>
      <c r="C186" s="57">
        <f>'Historical Fault Information'!O186</f>
        <v>153.04132640435532</v>
      </c>
      <c r="D186" s="57">
        <f>'Historical Fault Information'!P186</f>
        <v>107.87927048548644</v>
      </c>
      <c r="E186" s="57">
        <f>'Historical Fault Information'!Q186</f>
        <v>124.34894510595939</v>
      </c>
      <c r="F186" s="57">
        <f>'Historical Fault Information'!R186</f>
        <v>205.38196798526414</v>
      </c>
      <c r="G186" s="57">
        <f>'Historical Fault Information'!S186</f>
        <v>101.39584955291261</v>
      </c>
      <c r="H186" s="57">
        <f>'Historical Fault Information'!T186</f>
        <v>155.91589660542314</v>
      </c>
      <c r="I186" s="57">
        <f>'Historical Fault Information'!U186</f>
        <v>277.93051205607674</v>
      </c>
      <c r="J186" s="57">
        <f>'Historical Fault Information'!V186</f>
        <v>102.97255029806254</v>
      </c>
      <c r="K186" s="57">
        <f>'Historical Fault Information'!W186</f>
        <v>94.177969507969507</v>
      </c>
      <c r="L186" s="201">
        <f>'Model parameters'!$G186</f>
        <v>161.76496137487212</v>
      </c>
      <c r="M186" s="99">
        <f>'Model parameters'!$G186+'Model parameters'!$H186*('Modelled Duration'!AW186-'Modelled Duration'!$AV186)</f>
        <v>162.10245652914668</v>
      </c>
      <c r="N186" s="99">
        <f>'Model parameters'!$G186+'Model parameters'!$H186*('Modelled Duration'!AX186-'Modelled Duration'!$AV186)</f>
        <v>162.43995168342121</v>
      </c>
      <c r="O186" s="99">
        <f>'Model parameters'!$G186+'Model parameters'!$H186*('Modelled Duration'!AY186-'Modelled Duration'!$AV186)</f>
        <v>162.77744683769578</v>
      </c>
      <c r="P186" s="99">
        <f>'Model parameters'!$G186+'Model parameters'!$H186*('Modelled Duration'!AZ186-'Modelled Duration'!$AV186)</f>
        <v>163.11494199197034</v>
      </c>
      <c r="Q186" s="99">
        <f>'Model parameters'!$G186+'Model parameters'!$H186*('Modelled Duration'!BA186-'Modelled Duration'!$AV186)</f>
        <v>163.4524371462449</v>
      </c>
      <c r="R186" s="201">
        <f>Q186+'Model parameters'!$H186*('Modelled Duration'!BB186-'Modelled Duration'!$BA186)*R$4</f>
        <v>163.62118472338219</v>
      </c>
      <c r="S186" s="97">
        <f>R186+'Model parameters'!$H186*('Modelled Duration'!BC186-'Modelled Duration'!$BA186)*S$4</f>
        <v>163.89118084680183</v>
      </c>
      <c r="T186" s="97">
        <f>S186+'Model parameters'!$H186*('Modelled Duration'!BD186-'Modelled Duration'!$BA186)*T$4</f>
        <v>164.09367793936656</v>
      </c>
      <c r="U186" s="97">
        <f>T186+'Model parameters'!$H186*('Modelled Duration'!BE186-'Modelled Duration'!$BA186)*U$4</f>
        <v>164.09367793936656</v>
      </c>
      <c r="V186" s="97">
        <f>U186+'Model parameters'!$H186*('Modelled Duration'!BF186-'Modelled Duration'!$BA186)*V$4</f>
        <v>164.09367793936656</v>
      </c>
      <c r="AL186" s="201">
        <f t="shared" si="107"/>
        <v>117.7397482744621</v>
      </c>
      <c r="AM186" s="201">
        <f t="shared" si="108"/>
        <v>153.04132640435532</v>
      </c>
      <c r="AN186" s="201">
        <f t="shared" si="109"/>
        <v>107.87927048548644</v>
      </c>
      <c r="AO186" s="201">
        <f t="shared" si="110"/>
        <v>124.34894510595939</v>
      </c>
      <c r="AP186" s="201">
        <f t="shared" si="111"/>
        <v>205.38196798526414</v>
      </c>
      <c r="AQ186" s="201">
        <f t="shared" si="112"/>
        <v>101.39584955291261</v>
      </c>
      <c r="AR186" s="201">
        <f t="shared" si="113"/>
        <v>155.91589660542314</v>
      </c>
      <c r="AS186" s="201">
        <f t="shared" si="114"/>
        <v>277.93051205607674</v>
      </c>
      <c r="AT186" s="201">
        <f t="shared" si="115"/>
        <v>102.97255029806254</v>
      </c>
      <c r="AU186" s="201">
        <f t="shared" si="116"/>
        <v>94.177969507969507</v>
      </c>
      <c r="AV186" s="41">
        <f t="shared" si="118"/>
        <v>153.35952037014749</v>
      </c>
      <c r="AW186" s="41">
        <f t="shared" si="118"/>
        <v>155.04699614152025</v>
      </c>
      <c r="AX186" s="41">
        <f t="shared" si="118"/>
        <v>156.73447191289304</v>
      </c>
      <c r="AY186" s="41">
        <f t="shared" si="118"/>
        <v>158.42194768426583</v>
      </c>
      <c r="AZ186" s="41">
        <f t="shared" si="118"/>
        <v>160.10942345563859</v>
      </c>
      <c r="BA186" s="41">
        <f t="shared" si="118"/>
        <v>161.79689922701138</v>
      </c>
      <c r="BB186" s="41">
        <f t="shared" si="118"/>
        <v>163.48437499838417</v>
      </c>
      <c r="BC186" s="41">
        <f t="shared" si="118"/>
        <v>165.17185076975693</v>
      </c>
      <c r="BD186" s="41">
        <f t="shared" si="118"/>
        <v>166.85932654112972</v>
      </c>
      <c r="BE186" s="41">
        <f t="shared" si="118"/>
        <v>168.54680231250251</v>
      </c>
      <c r="BF186" s="41">
        <f t="shared" si="118"/>
        <v>170.23427808387527</v>
      </c>
    </row>
    <row r="187" spans="1:58">
      <c r="A187" s="53" t="s">
        <v>60</v>
      </c>
      <c r="B187" s="57">
        <f>'Historical Fault Information'!N187</f>
        <v>63.687551525144222</v>
      </c>
      <c r="C187" s="57">
        <f>'Historical Fault Information'!O187</f>
        <v>51.573469387755019</v>
      </c>
      <c r="D187" s="57">
        <f>'Historical Fault Information'!P187</f>
        <v>162.09841954022986</v>
      </c>
      <c r="E187" s="57">
        <f>'Historical Fault Information'!Q187</f>
        <v>100.38575390647534</v>
      </c>
      <c r="F187" s="57">
        <f>'Historical Fault Information'!R187</f>
        <v>1118.1454907687234</v>
      </c>
      <c r="G187" s="57">
        <f>'Historical Fault Information'!S187</f>
        <v>99.529802574988238</v>
      </c>
      <c r="H187" s="57">
        <f>'Historical Fault Information'!T187</f>
        <v>147.3744212106736</v>
      </c>
      <c r="I187" s="57">
        <f>'Historical Fault Information'!U187</f>
        <v>163.1265969382348</v>
      </c>
      <c r="J187" s="57">
        <f>'Historical Fault Information'!V187</f>
        <v>116.23191766400757</v>
      </c>
      <c r="K187" s="57">
        <f>'Historical Fault Information'!W187</f>
        <v>115.80631007446792</v>
      </c>
      <c r="L187" s="201">
        <f>'Model parameters'!$G187</f>
        <v>290.09904383271243</v>
      </c>
      <c r="M187" s="99">
        <f>'Model parameters'!$G187+'Model parameters'!$H187*('Modelled Duration'!AW187-'Modelled Duration'!$AV187)</f>
        <v>290.15864282130218</v>
      </c>
      <c r="N187" s="99">
        <f>'Model parameters'!$G187+'Model parameters'!$H187*('Modelled Duration'!AX187-'Modelled Duration'!$AV187)</f>
        <v>290.21824180989199</v>
      </c>
      <c r="O187" s="99">
        <f>'Model parameters'!$G187+'Model parameters'!$H187*('Modelled Duration'!AY187-'Modelled Duration'!$AV187)</f>
        <v>290.27784079848175</v>
      </c>
      <c r="P187" s="99">
        <f>'Model parameters'!$G187+'Model parameters'!$H187*('Modelled Duration'!AZ187-'Modelled Duration'!$AV187)</f>
        <v>290.3374397870715</v>
      </c>
      <c r="Q187" s="99">
        <f>'Model parameters'!$G187+'Model parameters'!$H187*('Modelled Duration'!BA187-'Modelled Duration'!$AV187)</f>
        <v>290.39703877566131</v>
      </c>
      <c r="R187" s="201">
        <f>Q187+'Model parameters'!$H187*('Modelled Duration'!BB187-'Modelled Duration'!$BA187)*R$4</f>
        <v>290.42683826995619</v>
      </c>
      <c r="S187" s="97">
        <f>R187+'Model parameters'!$H187*('Modelled Duration'!BC187-'Modelled Duration'!$BA187)*S$4</f>
        <v>290.474517460828</v>
      </c>
      <c r="T187" s="97">
        <f>S187+'Model parameters'!$H187*('Modelled Duration'!BD187-'Modelled Duration'!$BA187)*T$4</f>
        <v>290.51027685398185</v>
      </c>
      <c r="U187" s="97">
        <f>T187+'Model parameters'!$H187*('Modelled Duration'!BE187-'Modelled Duration'!$BA187)*U$4</f>
        <v>290.51027685398185</v>
      </c>
      <c r="V187" s="97">
        <f>U187+'Model parameters'!$H187*('Modelled Duration'!BF187-'Modelled Duration'!$BA187)*V$4</f>
        <v>290.51027685398185</v>
      </c>
      <c r="AL187" s="201">
        <f t="shared" si="107"/>
        <v>63.687551525144222</v>
      </c>
      <c r="AM187" s="201">
        <f t="shared" si="108"/>
        <v>51.573469387755019</v>
      </c>
      <c r="AN187" s="201">
        <f t="shared" si="109"/>
        <v>162.09841954022986</v>
      </c>
      <c r="AO187" s="201">
        <f t="shared" si="110"/>
        <v>100.38575390647534</v>
      </c>
      <c r="AP187" s="201">
        <f t="shared" si="111"/>
        <v>1118.1454907687234</v>
      </c>
      <c r="AQ187" s="201">
        <f t="shared" si="112"/>
        <v>99.529802574988238</v>
      </c>
      <c r="AR187" s="201">
        <f t="shared" si="113"/>
        <v>147.3744212106736</v>
      </c>
      <c r="AS187" s="201">
        <f t="shared" si="114"/>
        <v>163.1265969382348</v>
      </c>
      <c r="AT187" s="201">
        <f t="shared" si="115"/>
        <v>116.23191766400757</v>
      </c>
      <c r="AU187" s="201">
        <f t="shared" si="116"/>
        <v>115.80631007446792</v>
      </c>
      <c r="AV187" s="41">
        <f t="shared" si="118"/>
        <v>215.43494554528885</v>
      </c>
      <c r="AW187" s="41">
        <f t="shared" si="118"/>
        <v>215.73294048823774</v>
      </c>
      <c r="AX187" s="41">
        <f t="shared" si="118"/>
        <v>216.03093543118663</v>
      </c>
      <c r="AY187" s="41">
        <f t="shared" si="118"/>
        <v>216.3289303741355</v>
      </c>
      <c r="AZ187" s="41">
        <f t="shared" si="118"/>
        <v>216.62692531708439</v>
      </c>
      <c r="BA187" s="41">
        <f t="shared" si="118"/>
        <v>216.92492026003328</v>
      </c>
      <c r="BB187" s="41">
        <f t="shared" si="118"/>
        <v>217.22291520298216</v>
      </c>
      <c r="BC187" s="41">
        <f t="shared" si="118"/>
        <v>217.52091014593105</v>
      </c>
      <c r="BD187" s="41">
        <f t="shared" si="118"/>
        <v>217.81890508887994</v>
      </c>
      <c r="BE187" s="41">
        <f t="shared" si="118"/>
        <v>218.11690003182883</v>
      </c>
      <c r="BF187" s="41">
        <f t="shared" si="118"/>
        <v>218.41489497477772</v>
      </c>
    </row>
    <row r="188" spans="1:58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O188" s="3"/>
      <c r="P188" s="3"/>
      <c r="Q188" s="3"/>
      <c r="R188" s="3"/>
      <c r="S188" s="3"/>
      <c r="T188" s="3"/>
      <c r="U188" s="3"/>
      <c r="V188" s="3"/>
    </row>
    <row r="189" spans="1:58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O189" s="3"/>
      <c r="P189" s="3"/>
      <c r="Q189" s="3"/>
      <c r="R189" s="3"/>
      <c r="S189" s="3"/>
      <c r="T189" s="3"/>
      <c r="U189" s="3"/>
      <c r="V189" s="3"/>
    </row>
    <row r="190" spans="1:58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O190" s="3"/>
      <c r="P190" s="3"/>
      <c r="Q190" s="3"/>
      <c r="R190" s="3"/>
      <c r="S190" s="3"/>
      <c r="T190" s="3"/>
      <c r="U190" s="3"/>
      <c r="V190" s="3"/>
    </row>
    <row r="191" spans="1:58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3" customFormat="1" ht="18">
      <c r="A192" s="1"/>
      <c r="B192" s="55"/>
      <c r="C192" s="55"/>
      <c r="D192" s="55"/>
      <c r="E192" s="55"/>
      <c r="F192" s="55"/>
      <c r="G192" s="55"/>
      <c r="H192" s="55"/>
      <c r="I192" s="39"/>
      <c r="J192" s="1"/>
      <c r="N192"/>
      <c r="O192"/>
      <c r="P192"/>
      <c r="Q192"/>
      <c r="R192"/>
      <c r="S192"/>
      <c r="T192"/>
      <c r="U192"/>
      <c r="V192"/>
    </row>
    <row r="193" spans="1:58" s="3" customFormat="1" ht="15.95" customHeight="1">
      <c r="B193" s="129" t="s">
        <v>5</v>
      </c>
      <c r="C193" s="59"/>
      <c r="D193" s="59"/>
      <c r="E193" s="59"/>
      <c r="F193" s="59"/>
      <c r="G193" s="59"/>
      <c r="H193" s="59"/>
      <c r="I193" s="59"/>
      <c r="J193" s="59"/>
      <c r="K193" s="59"/>
      <c r="L193" s="69" t="s">
        <v>32</v>
      </c>
      <c r="M193" s="59" t="str">
        <f>'Model parameters'!G196</f>
        <v>Average 2010 to 2017 with moderated trend</v>
      </c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69" t="s">
        <v>48</v>
      </c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</row>
    <row r="194" spans="1:58" s="60" customFormat="1">
      <c r="A194" s="60" t="s">
        <v>6</v>
      </c>
      <c r="B194" s="61">
        <f t="shared" ref="B194:K194" si="119">AVERAGEIF(B198:B210,"&lt;&gt;0")</f>
        <v>240.4823899777243</v>
      </c>
      <c r="C194" s="61">
        <f t="shared" si="119"/>
        <v>160.99717022788045</v>
      </c>
      <c r="D194" s="61">
        <f t="shared" si="119"/>
        <v>93.252340075635502</v>
      </c>
      <c r="E194" s="61">
        <f t="shared" si="119"/>
        <v>125.95962715189143</v>
      </c>
      <c r="F194" s="61">
        <f t="shared" si="119"/>
        <v>169.52428716860183</v>
      </c>
      <c r="G194" s="61">
        <f t="shared" si="119"/>
        <v>71.477577382657785</v>
      </c>
      <c r="H194" s="61">
        <f t="shared" si="119"/>
        <v>93.544834151434031</v>
      </c>
      <c r="I194" s="61">
        <f t="shared" si="119"/>
        <v>210.5180155675948</v>
      </c>
      <c r="J194" s="61">
        <f t="shared" si="119"/>
        <v>176.49244107992919</v>
      </c>
      <c r="K194" s="61">
        <f t="shared" si="119"/>
        <v>137.58522469224332</v>
      </c>
    </row>
    <row r="195" spans="1:58">
      <c r="B195" s="94"/>
      <c r="C195" s="94"/>
      <c r="D195" s="94"/>
      <c r="E195" s="94"/>
      <c r="F195" s="94"/>
      <c r="G195" s="94"/>
      <c r="H195" s="94"/>
      <c r="I195" s="94"/>
      <c r="J195" s="94"/>
      <c r="K195" s="68"/>
      <c r="L195" s="68">
        <f t="shared" ref="L195:V195" si="120">AVERAGEIF(L198:L210,"&lt;&gt;0")</f>
        <v>132.26759506986158</v>
      </c>
      <c r="M195" s="68">
        <f t="shared" si="120"/>
        <v>131.91490064011981</v>
      </c>
      <c r="N195" s="68">
        <f t="shared" si="120"/>
        <v>131.56220621037801</v>
      </c>
      <c r="O195" s="68">
        <f t="shared" si="120"/>
        <v>131.20951178063623</v>
      </c>
      <c r="P195" s="68">
        <f t="shared" si="120"/>
        <v>130.85681735089446</v>
      </c>
      <c r="Q195" s="68">
        <f t="shared" si="120"/>
        <v>130.50412292115266</v>
      </c>
      <c r="R195" s="68">
        <f t="shared" si="120"/>
        <v>130.32777570628178</v>
      </c>
      <c r="S195" s="68">
        <f t="shared" si="120"/>
        <v>130.04562016248832</v>
      </c>
      <c r="T195" s="68">
        <f t="shared" si="120"/>
        <v>129.83400350464328</v>
      </c>
      <c r="U195" s="68">
        <f t="shared" si="120"/>
        <v>129.83400350464328</v>
      </c>
      <c r="V195" s="68">
        <f t="shared" si="120"/>
        <v>129.83400350464328</v>
      </c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72"/>
      <c r="AM195" s="201"/>
      <c r="AN195" s="201"/>
      <c r="AO195" s="201"/>
      <c r="AP195" s="201"/>
      <c r="AQ195" s="201"/>
      <c r="AR195" s="201"/>
      <c r="AS195" s="201"/>
      <c r="AT195" s="201"/>
      <c r="AU195" s="68"/>
      <c r="AV195" s="68">
        <f t="shared" ref="AV195:BF195" si="121">AVERAGE(AV198:AV210)</f>
        <v>135.0244954875669</v>
      </c>
      <c r="AW195" s="68">
        <f t="shared" si="121"/>
        <v>133.261023338858</v>
      </c>
      <c r="AX195" s="68">
        <f t="shared" si="121"/>
        <v>131.49755119014907</v>
      </c>
      <c r="AY195" s="68">
        <f t="shared" si="121"/>
        <v>129.73407904144011</v>
      </c>
      <c r="AZ195" s="68">
        <f t="shared" si="121"/>
        <v>127.9706068927312</v>
      </c>
      <c r="BA195" s="68">
        <f t="shared" si="121"/>
        <v>126.20713474402227</v>
      </c>
      <c r="BB195" s="68">
        <f t="shared" si="121"/>
        <v>124.44366259531336</v>
      </c>
      <c r="BC195" s="68">
        <f t="shared" si="121"/>
        <v>122.68019044660444</v>
      </c>
      <c r="BD195" s="68">
        <f t="shared" si="121"/>
        <v>120.91671829789551</v>
      </c>
      <c r="BE195" s="68">
        <f t="shared" si="121"/>
        <v>119.15324614918656</v>
      </c>
      <c r="BF195" s="68">
        <f t="shared" si="121"/>
        <v>117.3897740004776</v>
      </c>
    </row>
    <row r="196" spans="1:58">
      <c r="B196" s="94"/>
      <c r="C196" s="94"/>
      <c r="D196" s="94"/>
      <c r="E196" s="94"/>
      <c r="F196" s="94"/>
      <c r="G196" s="94"/>
      <c r="H196" s="94"/>
      <c r="I196" s="94"/>
      <c r="J196" s="94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72"/>
      <c r="AM196" s="201"/>
      <c r="AN196" s="201"/>
      <c r="AO196" s="201"/>
      <c r="AP196" s="201"/>
      <c r="AQ196" s="201"/>
      <c r="AR196" s="201"/>
      <c r="AS196" s="201"/>
      <c r="AT196" s="201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</row>
    <row r="197" spans="1:58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>
        <v>2018</v>
      </c>
      <c r="M197" s="1">
        <v>2019</v>
      </c>
      <c r="N197" s="1">
        <v>2020</v>
      </c>
      <c r="O197" s="1">
        <v>2021</v>
      </c>
      <c r="P197" s="1">
        <v>2022</v>
      </c>
      <c r="Q197" s="1">
        <v>2023</v>
      </c>
      <c r="R197" s="1">
        <v>2024</v>
      </c>
      <c r="S197" s="1">
        <v>2025</v>
      </c>
      <c r="T197" s="1">
        <v>2026</v>
      </c>
      <c r="U197" s="1">
        <v>2027</v>
      </c>
      <c r="V197" s="1">
        <v>2028</v>
      </c>
      <c r="AL197" s="200">
        <v>2008</v>
      </c>
      <c r="AM197" s="200">
        <v>2009</v>
      </c>
      <c r="AN197" s="200">
        <v>2010</v>
      </c>
      <c r="AO197" s="200">
        <v>2011</v>
      </c>
      <c r="AP197" s="200">
        <v>2012</v>
      </c>
      <c r="AQ197" s="200">
        <v>2013</v>
      </c>
      <c r="AR197" s="200">
        <v>2014</v>
      </c>
      <c r="AS197" s="200">
        <v>2015</v>
      </c>
      <c r="AT197" s="200">
        <v>2016</v>
      </c>
      <c r="AU197" s="200">
        <v>2017</v>
      </c>
      <c r="AV197" s="200">
        <v>2018</v>
      </c>
      <c r="AW197" s="200">
        <v>2019</v>
      </c>
      <c r="AX197" s="200">
        <v>2020</v>
      </c>
      <c r="AY197" s="200">
        <v>2021</v>
      </c>
      <c r="AZ197" s="200">
        <v>2022</v>
      </c>
      <c r="BA197" s="200">
        <v>2023</v>
      </c>
      <c r="BB197" s="200">
        <v>2024</v>
      </c>
      <c r="BC197" s="200">
        <v>2025</v>
      </c>
      <c r="BD197" s="200">
        <v>2026</v>
      </c>
      <c r="BE197" s="200">
        <v>2027</v>
      </c>
      <c r="BF197" s="200">
        <v>2028</v>
      </c>
    </row>
    <row r="198" spans="1:58">
      <c r="A198" s="53" t="s">
        <v>50</v>
      </c>
      <c r="B198" s="57">
        <f>'Historical Fault Information'!N198</f>
        <v>973.9759222266614</v>
      </c>
      <c r="C198" s="57">
        <f>'Historical Fault Information'!O198</f>
        <v>315.86787987166673</v>
      </c>
      <c r="D198" s="57">
        <f>'Historical Fault Information'!P198</f>
        <v>262.98064516128943</v>
      </c>
      <c r="E198" s="57">
        <f>'Historical Fault Information'!Q198</f>
        <v>23.195997085522372</v>
      </c>
      <c r="F198" s="57">
        <f>'Historical Fault Information'!R198</f>
        <v>47.369857040554805</v>
      </c>
      <c r="G198" s="57">
        <f>'Historical Fault Information'!S198</f>
        <v>50.999999999999936</v>
      </c>
      <c r="H198" s="57">
        <f>'Historical Fault Information'!T198</f>
        <v>56.848029290722806</v>
      </c>
      <c r="I198" s="57">
        <f>'Historical Fault Information'!U198</f>
        <v>142.81617294194533</v>
      </c>
      <c r="J198" s="57">
        <f>'Historical Fault Information'!V198</f>
        <v>15.123287671232871</v>
      </c>
      <c r="K198" s="57">
        <f>'Historical Fault Information'!W198</f>
        <v>35.229993448635987</v>
      </c>
      <c r="L198" s="201">
        <f>'Model parameters'!$G198</f>
        <v>79.320497829987957</v>
      </c>
      <c r="M198" s="99">
        <f>'Model parameters'!$G198+'Model parameters'!$H198*('Modelled Duration'!AW198-'Modelled Duration'!$AV198)</f>
        <v>65.926362525834094</v>
      </c>
      <c r="N198" s="99">
        <f>'Model parameters'!$G198+'Model parameters'!$H198*('Modelled Duration'!AX198-'Modelled Duration'!$AV198)</f>
        <v>52.53222722168023</v>
      </c>
      <c r="O198" s="99">
        <f>'Model parameters'!$G198+'Model parameters'!$H198*('Modelled Duration'!AY198-'Modelled Duration'!$AV198)</f>
        <v>39.138091917526353</v>
      </c>
      <c r="P198" s="99">
        <f>'Model parameters'!$G198+'Model parameters'!$H198*('Modelled Duration'!AZ198-'Modelled Duration'!$AV198)</f>
        <v>25.74395661337249</v>
      </c>
      <c r="Q198" s="99">
        <f>'Model parameters'!$G198+'Model parameters'!$H198*('Modelled Duration'!BA198-'Modelled Duration'!$AV198)</f>
        <v>12.349821309218626</v>
      </c>
      <c r="R198" s="201">
        <f>Q198+'Model parameters'!$H198*('Modelled Duration'!BB198-'Modelled Duration'!$BA198)*R$4</f>
        <v>5.6527536571416954</v>
      </c>
      <c r="S198" s="97">
        <f>R198+'Model parameters'!$H198*('Modelled Duration'!BC198-'Modelled Duration'!$BA198)*S$4</f>
        <v>-5.0625545861813945</v>
      </c>
      <c r="T198" s="97">
        <f>S198+'Model parameters'!$H198*('Modelled Duration'!BD198-'Modelled Duration'!$BA198)*T$4</f>
        <v>-13.099035768673712</v>
      </c>
      <c r="U198" s="97">
        <f>T198+'Model parameters'!$H198*('Modelled Duration'!BE198-'Modelled Duration'!$BA198)*U$4</f>
        <v>-13.099035768673712</v>
      </c>
      <c r="V198" s="97">
        <f>U198+'Model parameters'!$H198*('Modelled Duration'!BF198-'Modelled Duration'!$BA198)*V$4</f>
        <v>-13.099035768673712</v>
      </c>
      <c r="AL198" s="201">
        <f t="shared" ref="AL198:AL210" si="122">B198</f>
        <v>973.9759222266614</v>
      </c>
      <c r="AM198" s="201">
        <f t="shared" ref="AM198:AM210" si="123">C198</f>
        <v>315.86787987166673</v>
      </c>
      <c r="AN198" s="201">
        <f t="shared" ref="AN198:AN210" si="124">D198</f>
        <v>262.98064516128943</v>
      </c>
      <c r="AO198" s="201">
        <f t="shared" ref="AO198:AO210" si="125">E198</f>
        <v>23.195997085522372</v>
      </c>
      <c r="AP198" s="201">
        <f t="shared" ref="AP198:AP210" si="126">F198</f>
        <v>47.369857040554805</v>
      </c>
      <c r="AQ198" s="201">
        <f t="shared" ref="AQ198:AQ210" si="127">G198</f>
        <v>50.999999999999936</v>
      </c>
      <c r="AR198" s="201">
        <f t="shared" ref="AR198:AR210" si="128">H198</f>
        <v>56.848029290722806</v>
      </c>
      <c r="AS198" s="201">
        <f t="shared" ref="AS198:AS210" si="129">I198</f>
        <v>142.81617294194533</v>
      </c>
      <c r="AT198" s="201">
        <f t="shared" ref="AT198:AT210" si="130">J198</f>
        <v>15.123287671232871</v>
      </c>
      <c r="AU198" s="201">
        <f t="shared" ref="AU198:AU210" si="131">K198</f>
        <v>35.229993448635987</v>
      </c>
      <c r="AV198" s="41">
        <f>LINEST($B198:$K198)*(AV$6-$AL$6+1)+INDEX(LINEST($B198:$K198,,TRUE,TRUE),1,2)</f>
        <v>-175.89794239040816</v>
      </c>
      <c r="AW198" s="41">
        <f t="shared" ref="AW198:BF198" si="132">LINEST($B198:$K198)*(AW$6-$AL$6+1)+INDEX(LINEST($B198:$K198,,TRUE,TRUE),1,2)</f>
        <v>-242.86861891117746</v>
      </c>
      <c r="AX198" s="41">
        <f t="shared" si="132"/>
        <v>-309.83929543194677</v>
      </c>
      <c r="AY198" s="41">
        <f t="shared" si="132"/>
        <v>-376.80997195271618</v>
      </c>
      <c r="AZ198" s="41">
        <f t="shared" si="132"/>
        <v>-443.78064847348548</v>
      </c>
      <c r="BA198" s="41">
        <f t="shared" si="132"/>
        <v>-510.75132499425479</v>
      </c>
      <c r="BB198" s="41">
        <f t="shared" si="132"/>
        <v>-577.72200151502409</v>
      </c>
      <c r="BC198" s="41">
        <f t="shared" si="132"/>
        <v>-644.69267803579339</v>
      </c>
      <c r="BD198" s="41">
        <f t="shared" si="132"/>
        <v>-711.66335455656269</v>
      </c>
      <c r="BE198" s="41">
        <f t="shared" si="132"/>
        <v>-778.634031077332</v>
      </c>
      <c r="BF198" s="41">
        <f t="shared" si="132"/>
        <v>-845.60470759810153</v>
      </c>
    </row>
    <row r="199" spans="1:58">
      <c r="A199" s="53" t="s">
        <v>56</v>
      </c>
      <c r="B199" s="57">
        <f>'Historical Fault Information'!N199</f>
        <v>171.0676918438113</v>
      </c>
      <c r="C199" s="57">
        <f>'Historical Fault Information'!O199</f>
        <v>88.402715511720103</v>
      </c>
      <c r="D199" s="57">
        <f>'Historical Fault Information'!P199</f>
        <v>90.821219822109413</v>
      </c>
      <c r="E199" s="57">
        <f>'Historical Fault Information'!Q199</f>
        <v>123.37314125237326</v>
      </c>
      <c r="F199" s="57">
        <f>'Historical Fault Information'!R199</f>
        <v>409.67748384709313</v>
      </c>
      <c r="G199" s="57">
        <f>'Historical Fault Information'!S199</f>
        <v>50.440995429907318</v>
      </c>
      <c r="H199" s="57">
        <f>'Historical Fault Information'!T199</f>
        <v>123.53845137601736</v>
      </c>
      <c r="I199" s="57">
        <f>'Historical Fault Information'!U199</f>
        <v>170.78657058870564</v>
      </c>
      <c r="J199" s="57">
        <f>'Historical Fault Information'!V199</f>
        <v>148.36819218705458</v>
      </c>
      <c r="K199" s="57">
        <f>'Historical Fault Information'!W199</f>
        <v>139.05830612244958</v>
      </c>
      <c r="L199" s="201">
        <f>'Model parameters'!$G199</f>
        <v>157.00804507821377</v>
      </c>
      <c r="M199" s="99">
        <f>'Model parameters'!$G199+'Model parameters'!$H199*('Modelled Duration'!AW199-'Modelled Duration'!$AV199)</f>
        <v>157.21745121278568</v>
      </c>
      <c r="N199" s="99">
        <f>'Model parameters'!$G199+'Model parameters'!$H199*('Modelled Duration'!AX199-'Modelled Duration'!$AV199)</f>
        <v>157.42685734735755</v>
      </c>
      <c r="O199" s="99">
        <f>'Model parameters'!$G199+'Model parameters'!$H199*('Modelled Duration'!AY199-'Modelled Duration'!$AV199)</f>
        <v>157.63626348192946</v>
      </c>
      <c r="P199" s="99">
        <f>'Model parameters'!$G199+'Model parameters'!$H199*('Modelled Duration'!AZ199-'Modelled Duration'!$AV199)</f>
        <v>157.84566961650134</v>
      </c>
      <c r="Q199" s="99">
        <f>'Model parameters'!$G199+'Model parameters'!$H199*('Modelled Duration'!BA199-'Modelled Duration'!$AV199)</f>
        <v>158.05507575107325</v>
      </c>
      <c r="R199" s="201">
        <f>Q199+'Model parameters'!$H199*('Modelled Duration'!BB199-'Modelled Duration'!$BA199)*R$4</f>
        <v>158.1597788183592</v>
      </c>
      <c r="S199" s="97">
        <f>R199+'Model parameters'!$H199*('Modelled Duration'!BC199-'Modelled Duration'!$BA199)*S$4</f>
        <v>158.32730372601671</v>
      </c>
      <c r="T199" s="97">
        <f>S199+'Model parameters'!$H199*('Modelled Duration'!BD199-'Modelled Duration'!$BA199)*T$4</f>
        <v>158.45294740675985</v>
      </c>
      <c r="U199" s="97">
        <f>T199+'Model parameters'!$H199*('Modelled Duration'!BE199-'Modelled Duration'!$BA199)*U$4</f>
        <v>158.45294740675985</v>
      </c>
      <c r="V199" s="97">
        <f>U199+'Model parameters'!$H199*('Modelled Duration'!BF199-'Modelled Duration'!$BA199)*V$4</f>
        <v>158.45294740675985</v>
      </c>
      <c r="AL199" s="201">
        <f t="shared" si="122"/>
        <v>171.0676918438113</v>
      </c>
      <c r="AM199" s="201">
        <f t="shared" si="123"/>
        <v>88.402715511720103</v>
      </c>
      <c r="AN199" s="201">
        <f t="shared" si="124"/>
        <v>90.821219822109413</v>
      </c>
      <c r="AO199" s="201">
        <f t="shared" si="125"/>
        <v>123.37314125237326</v>
      </c>
      <c r="AP199" s="201">
        <f t="shared" si="126"/>
        <v>409.67748384709313</v>
      </c>
      <c r="AQ199" s="201">
        <f t="shared" si="127"/>
        <v>50.440995429907318</v>
      </c>
      <c r="AR199" s="201">
        <f t="shared" si="128"/>
        <v>123.53845137601736</v>
      </c>
      <c r="AS199" s="201">
        <f t="shared" si="129"/>
        <v>170.78657058870564</v>
      </c>
      <c r="AT199" s="201">
        <f t="shared" si="130"/>
        <v>148.36819218705458</v>
      </c>
      <c r="AU199" s="201">
        <f t="shared" si="131"/>
        <v>139.05830612244958</v>
      </c>
      <c r="AV199" s="41">
        <f t="shared" ref="AV199:BF210" si="133">LINEST($B199:$K199)*(AV$6-$AL$6+1)+INDEX(LINEST($B199:$K199,,TRUE,TRUE),1,2)</f>
        <v>157.31214549885127</v>
      </c>
      <c r="AW199" s="41">
        <f t="shared" si="133"/>
        <v>158.35917617171074</v>
      </c>
      <c r="AX199" s="41">
        <f t="shared" si="133"/>
        <v>159.40620684457022</v>
      </c>
      <c r="AY199" s="41">
        <f t="shared" si="133"/>
        <v>160.4532375174297</v>
      </c>
      <c r="AZ199" s="41">
        <f t="shared" si="133"/>
        <v>161.50026819028918</v>
      </c>
      <c r="BA199" s="41">
        <f t="shared" si="133"/>
        <v>162.54729886314865</v>
      </c>
      <c r="BB199" s="41">
        <f t="shared" si="133"/>
        <v>163.59432953600813</v>
      </c>
      <c r="BC199" s="41">
        <f t="shared" si="133"/>
        <v>164.64136020886761</v>
      </c>
      <c r="BD199" s="41">
        <f t="shared" si="133"/>
        <v>165.68839088172709</v>
      </c>
      <c r="BE199" s="41">
        <f t="shared" si="133"/>
        <v>166.73542155458657</v>
      </c>
      <c r="BF199" s="41">
        <f t="shared" si="133"/>
        <v>167.78245222744604</v>
      </c>
    </row>
    <row r="200" spans="1:58">
      <c r="A200" s="53" t="s">
        <v>51</v>
      </c>
      <c r="B200" s="57">
        <f>'Historical Fault Information'!N200</f>
        <v>60.698252069917139</v>
      </c>
      <c r="C200" s="57">
        <f>'Historical Fault Information'!O200</f>
        <v>0</v>
      </c>
      <c r="D200" s="57">
        <f>'Historical Fault Information'!P200</f>
        <v>28.11358220810169</v>
      </c>
      <c r="E200" s="57">
        <f>'Historical Fault Information'!Q200</f>
        <v>45.166570549788609</v>
      </c>
      <c r="F200" s="57">
        <f>'Historical Fault Information'!R200</f>
        <v>0</v>
      </c>
      <c r="G200" s="57">
        <f>'Historical Fault Information'!S200</f>
        <v>31.15921787709496</v>
      </c>
      <c r="H200" s="57">
        <f>'Historical Fault Information'!T200</f>
        <v>26.969777618130244</v>
      </c>
      <c r="I200" s="57">
        <f>'Historical Fault Information'!U200</f>
        <v>211.61346061958238</v>
      </c>
      <c r="J200" s="57">
        <f>'Historical Fault Information'!V200</f>
        <v>361.91969696969619</v>
      </c>
      <c r="K200" s="57">
        <f>'Historical Fault Information'!W200</f>
        <v>254.11833333333334</v>
      </c>
      <c r="L200" s="201">
        <f>'Model parameters'!$G200</f>
        <v>119.88257989696592</v>
      </c>
      <c r="M200" s="99">
        <f>'Model parameters'!$G200+'Model parameters'!$H200*('Modelled Duration'!AW200-'Modelled Duration'!$AV200)</f>
        <v>126.14717000763034</v>
      </c>
      <c r="N200" s="99">
        <f>'Model parameters'!$G200+'Model parameters'!$H200*('Modelled Duration'!AX200-'Modelled Duration'!$AV200)</f>
        <v>132.41176011829475</v>
      </c>
      <c r="O200" s="99">
        <f>'Model parameters'!$G200+'Model parameters'!$H200*('Modelled Duration'!AY200-'Modelled Duration'!$AV200)</f>
        <v>138.67635022895917</v>
      </c>
      <c r="P200" s="99">
        <f>'Model parameters'!$G200+'Model parameters'!$H200*('Modelled Duration'!AZ200-'Modelled Duration'!$AV200)</f>
        <v>144.94094033962358</v>
      </c>
      <c r="Q200" s="99">
        <f>'Model parameters'!$G200+'Model parameters'!$H200*('Modelled Duration'!BA200-'Modelled Duration'!$AV200)</f>
        <v>151.20553045028799</v>
      </c>
      <c r="R200" s="201">
        <f>Q200+'Model parameters'!$H200*('Modelled Duration'!BB200-'Modelled Duration'!$BA200)*R$4</f>
        <v>154.3378255056202</v>
      </c>
      <c r="S200" s="97">
        <f>R200+'Model parameters'!$H200*('Modelled Duration'!BC200-'Modelled Duration'!$BA200)*S$4</f>
        <v>159.34949759415173</v>
      </c>
      <c r="T200" s="97">
        <f>S200+'Model parameters'!$H200*('Modelled Duration'!BD200-'Modelled Duration'!$BA200)*T$4</f>
        <v>163.10825166055039</v>
      </c>
      <c r="U200" s="97">
        <f>T200+'Model parameters'!$H200*('Modelled Duration'!BE200-'Modelled Duration'!$BA200)*U$4</f>
        <v>163.10825166055039</v>
      </c>
      <c r="V200" s="97">
        <f>U200+'Model parameters'!$H200*('Modelled Duration'!BF200-'Modelled Duration'!$BA200)*V$4</f>
        <v>163.10825166055039</v>
      </c>
      <c r="AL200" s="201">
        <f t="shared" si="122"/>
        <v>60.698252069917139</v>
      </c>
      <c r="AM200" s="201">
        <f t="shared" si="123"/>
        <v>0</v>
      </c>
      <c r="AN200" s="201">
        <f t="shared" si="124"/>
        <v>28.11358220810169</v>
      </c>
      <c r="AO200" s="201">
        <f t="shared" si="125"/>
        <v>45.166570549788609</v>
      </c>
      <c r="AP200" s="201">
        <f t="shared" si="126"/>
        <v>0</v>
      </c>
      <c r="AQ200" s="201">
        <f t="shared" si="127"/>
        <v>31.15921787709496</v>
      </c>
      <c r="AR200" s="201">
        <f t="shared" si="128"/>
        <v>26.969777618130244</v>
      </c>
      <c r="AS200" s="201">
        <f t="shared" si="129"/>
        <v>211.61346061958238</v>
      </c>
      <c r="AT200" s="201">
        <f t="shared" si="130"/>
        <v>361.91969696969619</v>
      </c>
      <c r="AU200" s="201">
        <f t="shared" si="131"/>
        <v>254.11833333333334</v>
      </c>
      <c r="AV200" s="41">
        <f t="shared" si="133"/>
        <v>274.25211716783593</v>
      </c>
      <c r="AW200" s="41">
        <f t="shared" si="133"/>
        <v>305.57506772115801</v>
      </c>
      <c r="AX200" s="41">
        <f t="shared" si="133"/>
        <v>336.89801827448008</v>
      </c>
      <c r="AY200" s="41">
        <f t="shared" si="133"/>
        <v>368.22096882780221</v>
      </c>
      <c r="AZ200" s="41">
        <f t="shared" si="133"/>
        <v>399.54391938112428</v>
      </c>
      <c r="BA200" s="41">
        <f t="shared" si="133"/>
        <v>430.86686993444636</v>
      </c>
      <c r="BB200" s="41">
        <f t="shared" si="133"/>
        <v>462.18982048776849</v>
      </c>
      <c r="BC200" s="41">
        <f t="shared" si="133"/>
        <v>493.5127710410905</v>
      </c>
      <c r="BD200" s="41">
        <f t="shared" si="133"/>
        <v>524.83572159441269</v>
      </c>
      <c r="BE200" s="41">
        <f t="shared" si="133"/>
        <v>556.15867214773471</v>
      </c>
      <c r="BF200" s="41">
        <f t="shared" si="133"/>
        <v>587.48162270105684</v>
      </c>
    </row>
    <row r="201" spans="1:58">
      <c r="A201" s="53" t="s">
        <v>54</v>
      </c>
      <c r="B201" s="57">
        <f>'Historical Fault Information'!N201</f>
        <v>46.38454419250337</v>
      </c>
      <c r="C201" s="57">
        <f>'Historical Fault Information'!O201</f>
        <v>161.20844009628121</v>
      </c>
      <c r="D201" s="57">
        <f>'Historical Fault Information'!P201</f>
        <v>81.635398487492679</v>
      </c>
      <c r="E201" s="57">
        <f>'Historical Fault Information'!Q201</f>
        <v>91.627925751626222</v>
      </c>
      <c r="F201" s="57">
        <f>'Historical Fault Information'!R201</f>
        <v>76.716397254103825</v>
      </c>
      <c r="G201" s="57">
        <f>'Historical Fault Information'!S201</f>
        <v>64.97709769281002</v>
      </c>
      <c r="H201" s="57">
        <f>'Historical Fault Information'!T201</f>
        <v>68.080164992367244</v>
      </c>
      <c r="I201" s="57">
        <f>'Historical Fault Information'!U201</f>
        <v>82.454997342569996</v>
      </c>
      <c r="J201" s="57">
        <f>'Historical Fault Information'!V201</f>
        <v>216.14694292098315</v>
      </c>
      <c r="K201" s="57">
        <f>'Historical Fault Information'!W201</f>
        <v>137.36610319200764</v>
      </c>
      <c r="L201" s="201">
        <f>'Model parameters'!$G201</f>
        <v>102.37562845424509</v>
      </c>
      <c r="M201" s="99">
        <f>'Model parameters'!$G201+'Model parameters'!$H201*('Modelled Duration'!AW201-'Modelled Duration'!$AV201)</f>
        <v>103.73940901570542</v>
      </c>
      <c r="N201" s="99">
        <f>'Model parameters'!$G201+'Model parameters'!$H201*('Modelled Duration'!AX201-'Modelled Duration'!$AV201)</f>
        <v>105.10318957716575</v>
      </c>
      <c r="O201" s="99">
        <f>'Model parameters'!$G201+'Model parameters'!$H201*('Modelled Duration'!AY201-'Modelled Duration'!$AV201)</f>
        <v>106.46697013862607</v>
      </c>
      <c r="P201" s="99">
        <f>'Model parameters'!$G201+'Model parameters'!$H201*('Modelled Duration'!AZ201-'Modelled Duration'!$AV201)</f>
        <v>107.83075070008638</v>
      </c>
      <c r="Q201" s="99">
        <f>'Model parameters'!$G201+'Model parameters'!$H201*('Modelled Duration'!BA201-'Modelled Duration'!$AV201)</f>
        <v>109.19453126154671</v>
      </c>
      <c r="R201" s="201">
        <f>Q201+'Model parameters'!$H201*('Modelled Duration'!BB201-'Modelled Duration'!$BA201)*R$4</f>
        <v>109.87642154227687</v>
      </c>
      <c r="S201" s="97">
        <f>R201+'Model parameters'!$H201*('Modelled Duration'!BC201-'Modelled Duration'!$BA201)*S$4</f>
        <v>110.96744599144513</v>
      </c>
      <c r="T201" s="97">
        <f>S201+'Model parameters'!$H201*('Modelled Duration'!BD201-'Modelled Duration'!$BA201)*T$4</f>
        <v>111.78571432832133</v>
      </c>
      <c r="U201" s="97">
        <f>T201+'Model parameters'!$H201*('Modelled Duration'!BE201-'Modelled Duration'!$BA201)*U$4</f>
        <v>111.78571432832133</v>
      </c>
      <c r="V201" s="97">
        <f>U201+'Model parameters'!$H201*('Modelled Duration'!BF201-'Modelled Duration'!$BA201)*V$4</f>
        <v>111.78571432832133</v>
      </c>
      <c r="AL201" s="201">
        <f t="shared" si="122"/>
        <v>46.38454419250337</v>
      </c>
      <c r="AM201" s="201">
        <f t="shared" si="123"/>
        <v>161.20844009628121</v>
      </c>
      <c r="AN201" s="201">
        <f t="shared" si="124"/>
        <v>81.635398487492679</v>
      </c>
      <c r="AO201" s="201">
        <f t="shared" si="125"/>
        <v>91.627925751626222</v>
      </c>
      <c r="AP201" s="201">
        <f t="shared" si="126"/>
        <v>76.716397254103825</v>
      </c>
      <c r="AQ201" s="201">
        <f t="shared" si="127"/>
        <v>64.97709769281002</v>
      </c>
      <c r="AR201" s="201">
        <f t="shared" si="128"/>
        <v>68.080164992367244</v>
      </c>
      <c r="AS201" s="201">
        <f t="shared" si="129"/>
        <v>82.454997342569996</v>
      </c>
      <c r="AT201" s="201">
        <f t="shared" si="130"/>
        <v>216.14694292098315</v>
      </c>
      <c r="AU201" s="201">
        <f t="shared" si="131"/>
        <v>137.36610319200764</v>
      </c>
      <c r="AV201" s="41">
        <f t="shared" si="133"/>
        <v>140.16376663243346</v>
      </c>
      <c r="AW201" s="41">
        <f t="shared" si="133"/>
        <v>146.9826694397351</v>
      </c>
      <c r="AX201" s="41">
        <f t="shared" si="133"/>
        <v>153.80157224703675</v>
      </c>
      <c r="AY201" s="41">
        <f t="shared" si="133"/>
        <v>160.62047505433833</v>
      </c>
      <c r="AZ201" s="41">
        <f t="shared" si="133"/>
        <v>167.43937786163997</v>
      </c>
      <c r="BA201" s="41">
        <f t="shared" si="133"/>
        <v>174.25828066894161</v>
      </c>
      <c r="BB201" s="41">
        <f t="shared" si="133"/>
        <v>181.07718347624322</v>
      </c>
      <c r="BC201" s="41">
        <f t="shared" si="133"/>
        <v>187.89608628354483</v>
      </c>
      <c r="BD201" s="41">
        <f t="shared" si="133"/>
        <v>194.71498909084647</v>
      </c>
      <c r="BE201" s="41">
        <f t="shared" si="133"/>
        <v>201.53389189814808</v>
      </c>
      <c r="BF201" s="41">
        <f t="shared" si="133"/>
        <v>208.35279470544972</v>
      </c>
    </row>
    <row r="202" spans="1:58">
      <c r="A202" s="53" t="s">
        <v>49</v>
      </c>
      <c r="B202" s="57">
        <f>'Historical Fault Information'!N202</f>
        <v>121.6218682338389</v>
      </c>
      <c r="C202" s="57">
        <f>'Historical Fault Information'!O202</f>
        <v>164.89024999999944</v>
      </c>
      <c r="D202" s="57">
        <f>'Historical Fault Information'!P202</f>
        <v>165.84714167357072</v>
      </c>
      <c r="E202" s="57">
        <f>'Historical Fault Information'!Q202</f>
        <v>205.25949961750163</v>
      </c>
      <c r="F202" s="57">
        <f>'Historical Fault Information'!R202</f>
        <v>151.98531219935361</v>
      </c>
      <c r="G202" s="57">
        <f>'Historical Fault Information'!S202</f>
        <v>70.953635084604372</v>
      </c>
      <c r="H202" s="57">
        <f>'Historical Fault Information'!T202</f>
        <v>68.759206989247616</v>
      </c>
      <c r="I202" s="57">
        <f>'Historical Fault Information'!U202</f>
        <v>182.68111228292526</v>
      </c>
      <c r="J202" s="57">
        <f>'Historical Fault Information'!V202</f>
        <v>82.027527075812358</v>
      </c>
      <c r="K202" s="57">
        <f>'Historical Fault Information'!W202</f>
        <v>68.550483091787285</v>
      </c>
      <c r="L202" s="201">
        <f>'Model parameters'!$G202</f>
        <v>124.50798975185037</v>
      </c>
      <c r="M202" s="99">
        <f>'Model parameters'!$G202+'Model parameters'!$H202*('Modelled Duration'!AW202-'Modelled Duration'!$AV202)</f>
        <v>122.73339068675884</v>
      </c>
      <c r="N202" s="99">
        <f>'Model parameters'!$G202+'Model parameters'!$H202*('Modelled Duration'!AX202-'Modelled Duration'!$AV202)</f>
        <v>120.95879162166732</v>
      </c>
      <c r="O202" s="99">
        <f>'Model parameters'!$G202+'Model parameters'!$H202*('Modelled Duration'!AY202-'Modelled Duration'!$AV202)</f>
        <v>119.18419255657578</v>
      </c>
      <c r="P202" s="99">
        <f>'Model parameters'!$G202+'Model parameters'!$H202*('Modelled Duration'!AZ202-'Modelled Duration'!$AV202)</f>
        <v>117.40959349148424</v>
      </c>
      <c r="Q202" s="99">
        <f>'Model parameters'!$G202+'Model parameters'!$H202*('Modelled Duration'!BA202-'Modelled Duration'!$AV202)</f>
        <v>115.63499442639272</v>
      </c>
      <c r="R202" s="201">
        <f>Q202+'Model parameters'!$H202*('Modelled Duration'!BB202-'Modelled Duration'!$BA202)*R$4</f>
        <v>114.74769489384695</v>
      </c>
      <c r="S202" s="97">
        <f>R202+'Model parameters'!$H202*('Modelled Duration'!BC202-'Modelled Duration'!$BA202)*S$4</f>
        <v>113.32801564177373</v>
      </c>
      <c r="T202" s="97">
        <f>S202+'Model parameters'!$H202*('Modelled Duration'!BD202-'Modelled Duration'!$BA202)*T$4</f>
        <v>112.26325620271881</v>
      </c>
      <c r="U202" s="97">
        <f>T202+'Model parameters'!$H202*('Modelled Duration'!BE202-'Modelled Duration'!$BA202)*U$4</f>
        <v>112.26325620271881</v>
      </c>
      <c r="V202" s="97">
        <f>U202+'Model parameters'!$H202*('Modelled Duration'!BF202-'Modelled Duration'!$BA202)*V$4</f>
        <v>112.26325620271881</v>
      </c>
      <c r="AL202" s="201">
        <f t="shared" si="122"/>
        <v>121.6218682338389</v>
      </c>
      <c r="AM202" s="201">
        <f t="shared" si="123"/>
        <v>164.89024999999944</v>
      </c>
      <c r="AN202" s="201">
        <f t="shared" si="124"/>
        <v>165.84714167357072</v>
      </c>
      <c r="AO202" s="201">
        <f t="shared" si="125"/>
        <v>205.25949961750163</v>
      </c>
      <c r="AP202" s="201">
        <f t="shared" si="126"/>
        <v>151.98531219935361</v>
      </c>
      <c r="AQ202" s="201">
        <f t="shared" si="127"/>
        <v>70.953635084604372</v>
      </c>
      <c r="AR202" s="201">
        <f t="shared" si="128"/>
        <v>68.759206989247616</v>
      </c>
      <c r="AS202" s="201">
        <f t="shared" si="129"/>
        <v>182.68111228292526</v>
      </c>
      <c r="AT202" s="201">
        <f t="shared" si="130"/>
        <v>82.027527075812358</v>
      </c>
      <c r="AU202" s="201">
        <f t="shared" si="131"/>
        <v>68.550483091787285</v>
      </c>
      <c r="AV202" s="41">
        <f t="shared" si="133"/>
        <v>79.456129334847006</v>
      </c>
      <c r="AW202" s="41">
        <f t="shared" si="133"/>
        <v>70.583134009389354</v>
      </c>
      <c r="AX202" s="41">
        <f t="shared" si="133"/>
        <v>61.710138683931703</v>
      </c>
      <c r="AY202" s="41">
        <f t="shared" si="133"/>
        <v>52.837143358474037</v>
      </c>
      <c r="AZ202" s="41">
        <f t="shared" si="133"/>
        <v>43.964148033016386</v>
      </c>
      <c r="BA202" s="41">
        <f t="shared" si="133"/>
        <v>35.091152707558734</v>
      </c>
      <c r="BB202" s="41">
        <f t="shared" si="133"/>
        <v>26.218157382101083</v>
      </c>
      <c r="BC202" s="41">
        <f t="shared" si="133"/>
        <v>17.345162056643431</v>
      </c>
      <c r="BD202" s="41">
        <f t="shared" si="133"/>
        <v>8.47216673118578</v>
      </c>
      <c r="BE202" s="41">
        <f t="shared" si="133"/>
        <v>-0.40082859427187145</v>
      </c>
      <c r="BF202" s="41">
        <f t="shared" si="133"/>
        <v>-9.2738239197295513</v>
      </c>
    </row>
    <row r="203" spans="1:58">
      <c r="A203" s="53" t="s">
        <v>59</v>
      </c>
      <c r="B203" s="57">
        <f>'Historical Fault Information'!N203</f>
        <v>168.40849923430343</v>
      </c>
      <c r="C203" s="57">
        <f>'Historical Fault Information'!O203</f>
        <v>169.59552546364409</v>
      </c>
      <c r="D203" s="57">
        <f>'Historical Fault Information'!P203</f>
        <v>75.766619824883719</v>
      </c>
      <c r="E203" s="57">
        <f>'Historical Fault Information'!Q203</f>
        <v>141.82298247551662</v>
      </c>
      <c r="F203" s="57">
        <f>'Historical Fault Information'!R203</f>
        <v>198.59912019597996</v>
      </c>
      <c r="G203" s="57">
        <f>'Historical Fault Information'!S203</f>
        <v>70.389657012544262</v>
      </c>
      <c r="H203" s="57">
        <f>'Historical Fault Information'!T203</f>
        <v>237.42273243065719</v>
      </c>
      <c r="I203" s="57">
        <f>'Historical Fault Information'!U203</f>
        <v>334.21985162536708</v>
      </c>
      <c r="J203" s="57">
        <f>'Historical Fault Information'!V203</f>
        <v>238.08709401709345</v>
      </c>
      <c r="K203" s="57">
        <f>'Historical Fault Information'!W203</f>
        <v>291.15820072585166</v>
      </c>
      <c r="L203" s="201">
        <f>'Model parameters'!$G203</f>
        <v>198.43328228848674</v>
      </c>
      <c r="M203" s="99">
        <f>'Model parameters'!$G203+'Model parameters'!$H203*('Modelled Duration'!AW203-'Modelled Duration'!$AV203)</f>
        <v>202.1121237902837</v>
      </c>
      <c r="N203" s="99">
        <f>'Model parameters'!$G203+'Model parameters'!$H203*('Modelled Duration'!AX203-'Modelled Duration'!$AV203)</f>
        <v>205.79096529208064</v>
      </c>
      <c r="O203" s="99">
        <f>'Model parameters'!$G203+'Model parameters'!$H203*('Modelled Duration'!AY203-'Modelled Duration'!$AV203)</f>
        <v>209.46980679387758</v>
      </c>
      <c r="P203" s="99">
        <f>'Model parameters'!$G203+'Model parameters'!$H203*('Modelled Duration'!AZ203-'Modelled Duration'!$AV203)</f>
        <v>213.14864829567455</v>
      </c>
      <c r="Q203" s="99">
        <f>'Model parameters'!$G203+'Model parameters'!$H203*('Modelled Duration'!BA203-'Modelled Duration'!$AV203)</f>
        <v>216.82748979747149</v>
      </c>
      <c r="R203" s="201">
        <f>Q203+'Model parameters'!$H203*('Modelled Duration'!BB203-'Modelled Duration'!$BA203)*R$4</f>
        <v>218.66691054836994</v>
      </c>
      <c r="S203" s="97">
        <f>R203+'Model parameters'!$H203*('Modelled Duration'!BC203-'Modelled Duration'!$BA203)*S$4</f>
        <v>221.6099837498075</v>
      </c>
      <c r="T203" s="97">
        <f>S203+'Model parameters'!$H203*('Modelled Duration'!BD203-'Modelled Duration'!$BA203)*T$4</f>
        <v>223.81728865088567</v>
      </c>
      <c r="U203" s="97">
        <f>T203+'Model parameters'!$H203*('Modelled Duration'!BE203-'Modelled Duration'!$BA203)*U$4</f>
        <v>223.81728865088567</v>
      </c>
      <c r="V203" s="97">
        <f>U203+'Model parameters'!$H203*('Modelled Duration'!BF203-'Modelled Duration'!$BA203)*V$4</f>
        <v>223.81728865088567</v>
      </c>
      <c r="AL203" s="201">
        <f t="shared" si="122"/>
        <v>168.40849923430343</v>
      </c>
      <c r="AM203" s="201">
        <f t="shared" si="123"/>
        <v>169.59552546364409</v>
      </c>
      <c r="AN203" s="201">
        <f t="shared" si="124"/>
        <v>75.766619824883719</v>
      </c>
      <c r="AO203" s="201">
        <f t="shared" si="125"/>
        <v>141.82298247551662</v>
      </c>
      <c r="AP203" s="201">
        <f t="shared" si="126"/>
        <v>198.59912019597996</v>
      </c>
      <c r="AQ203" s="201">
        <f t="shared" si="127"/>
        <v>70.389657012544262</v>
      </c>
      <c r="AR203" s="201">
        <f t="shared" si="128"/>
        <v>237.42273243065719</v>
      </c>
      <c r="AS203" s="201">
        <f t="shared" si="129"/>
        <v>334.21985162536708</v>
      </c>
      <c r="AT203" s="201">
        <f t="shared" si="130"/>
        <v>238.08709401709345</v>
      </c>
      <c r="AU203" s="201">
        <f t="shared" si="131"/>
        <v>291.15820072585166</v>
      </c>
      <c r="AV203" s="41">
        <f t="shared" si="133"/>
        <v>293.71516960000019</v>
      </c>
      <c r="AW203" s="41">
        <f t="shared" si="133"/>
        <v>312.10937710898497</v>
      </c>
      <c r="AX203" s="41">
        <f t="shared" si="133"/>
        <v>330.50358461796975</v>
      </c>
      <c r="AY203" s="41">
        <f t="shared" si="133"/>
        <v>348.89779212695441</v>
      </c>
      <c r="AZ203" s="41">
        <f t="shared" si="133"/>
        <v>367.29199963593919</v>
      </c>
      <c r="BA203" s="41">
        <f t="shared" si="133"/>
        <v>385.68620714492397</v>
      </c>
      <c r="BB203" s="41">
        <f t="shared" si="133"/>
        <v>404.08041465390863</v>
      </c>
      <c r="BC203" s="41">
        <f t="shared" si="133"/>
        <v>422.47462216289341</v>
      </c>
      <c r="BD203" s="41">
        <f t="shared" si="133"/>
        <v>440.86882967187819</v>
      </c>
      <c r="BE203" s="41">
        <f t="shared" si="133"/>
        <v>459.26303718086297</v>
      </c>
      <c r="BF203" s="41">
        <f t="shared" si="133"/>
        <v>477.65724468984763</v>
      </c>
    </row>
    <row r="204" spans="1:58">
      <c r="A204" s="53" t="s">
        <v>57</v>
      </c>
      <c r="B204" s="57">
        <f>'Historical Fault Information'!N204</f>
        <v>149.98345454545455</v>
      </c>
      <c r="C204" s="57">
        <f>'Historical Fault Information'!O204</f>
        <v>60.642233632862535</v>
      </c>
      <c r="D204" s="57">
        <f>'Historical Fault Information'!P204</f>
        <v>67.977220013253756</v>
      </c>
      <c r="E204" s="57">
        <f>'Historical Fault Information'!Q204</f>
        <v>135.02419838981734</v>
      </c>
      <c r="F204" s="57">
        <f>'Historical Fault Information'!R204</f>
        <v>143.47698230679023</v>
      </c>
      <c r="G204" s="57">
        <f>'Historical Fault Information'!S204</f>
        <v>54.779986622347451</v>
      </c>
      <c r="H204" s="57">
        <f>'Historical Fault Information'!T204</f>
        <v>122.88252136994619</v>
      </c>
      <c r="I204" s="57">
        <f>'Historical Fault Information'!U204</f>
        <v>87.918678855403442</v>
      </c>
      <c r="J204" s="57">
        <f>'Historical Fault Information'!V204</f>
        <v>165.31267643865345</v>
      </c>
      <c r="K204" s="57">
        <f>'Historical Fault Information'!W204</f>
        <v>166.28822904117416</v>
      </c>
      <c r="L204" s="201">
        <f>'Model parameters'!$G204</f>
        <v>117.95756162967325</v>
      </c>
      <c r="M204" s="99">
        <f>'Model parameters'!$G204+'Model parameters'!$H204*('Modelled Duration'!AW204-'Modelled Duration'!$AV204)</f>
        <v>118.99273900854442</v>
      </c>
      <c r="N204" s="99">
        <f>'Model parameters'!$G204+'Model parameters'!$H204*('Modelled Duration'!AX204-'Modelled Duration'!$AV204)</f>
        <v>120.02791638741557</v>
      </c>
      <c r="O204" s="99">
        <f>'Model parameters'!$G204+'Model parameters'!$H204*('Modelled Duration'!AY204-'Modelled Duration'!$AV204)</f>
        <v>121.06309376628673</v>
      </c>
      <c r="P204" s="99">
        <f>'Model parameters'!$G204+'Model parameters'!$H204*('Modelled Duration'!AZ204-'Modelled Duration'!$AV204)</f>
        <v>122.0982711451579</v>
      </c>
      <c r="Q204" s="99">
        <f>'Model parameters'!$G204+'Model parameters'!$H204*('Modelled Duration'!BA204-'Modelled Duration'!$AV204)</f>
        <v>123.13344852402903</v>
      </c>
      <c r="R204" s="201">
        <f>Q204+'Model parameters'!$H204*('Modelled Duration'!BB204-'Modelled Duration'!$BA204)*R$4</f>
        <v>123.65103721346462</v>
      </c>
      <c r="S204" s="97">
        <f>R204+'Model parameters'!$H204*('Modelled Duration'!BC204-'Modelled Duration'!$BA204)*S$4</f>
        <v>124.47917911656155</v>
      </c>
      <c r="T204" s="97">
        <f>S204+'Model parameters'!$H204*('Modelled Duration'!BD204-'Modelled Duration'!$BA204)*T$4</f>
        <v>125.10028554388425</v>
      </c>
      <c r="U204" s="97">
        <f>T204+'Model parameters'!$H204*('Modelled Duration'!BE204-'Modelled Duration'!$BA204)*U$4</f>
        <v>125.10028554388425</v>
      </c>
      <c r="V204" s="97">
        <f>U204+'Model parameters'!$H204*('Modelled Duration'!BF204-'Modelled Duration'!$BA204)*V$4</f>
        <v>125.10028554388425</v>
      </c>
      <c r="AL204" s="201">
        <f t="shared" si="122"/>
        <v>149.98345454545455</v>
      </c>
      <c r="AM204" s="201">
        <f t="shared" si="123"/>
        <v>60.642233632862535</v>
      </c>
      <c r="AN204" s="201">
        <f t="shared" si="124"/>
        <v>67.977220013253756</v>
      </c>
      <c r="AO204" s="201">
        <f t="shared" si="125"/>
        <v>135.02419838981734</v>
      </c>
      <c r="AP204" s="201">
        <f t="shared" si="126"/>
        <v>143.47698230679023</v>
      </c>
      <c r="AQ204" s="201">
        <f t="shared" si="127"/>
        <v>54.779986622347451</v>
      </c>
      <c r="AR204" s="201">
        <f t="shared" si="128"/>
        <v>122.88252136994619</v>
      </c>
      <c r="AS204" s="201">
        <f t="shared" si="129"/>
        <v>87.918678855403442</v>
      </c>
      <c r="AT204" s="201">
        <f t="shared" si="130"/>
        <v>165.31267643865345</v>
      </c>
      <c r="AU204" s="201">
        <f t="shared" si="131"/>
        <v>166.28822904117416</v>
      </c>
      <c r="AV204" s="41">
        <f t="shared" si="133"/>
        <v>143.89599604052717</v>
      </c>
      <c r="AW204" s="41">
        <f t="shared" si="133"/>
        <v>149.07188293488298</v>
      </c>
      <c r="AX204" s="41">
        <f t="shared" si="133"/>
        <v>154.24776982923876</v>
      </c>
      <c r="AY204" s="41">
        <f t="shared" si="133"/>
        <v>159.42365672359455</v>
      </c>
      <c r="AZ204" s="41">
        <f t="shared" si="133"/>
        <v>164.59954361795036</v>
      </c>
      <c r="BA204" s="41">
        <f t="shared" si="133"/>
        <v>169.77543051230612</v>
      </c>
      <c r="BB204" s="41">
        <f t="shared" si="133"/>
        <v>174.95131740666193</v>
      </c>
      <c r="BC204" s="41">
        <f t="shared" si="133"/>
        <v>180.12720430101771</v>
      </c>
      <c r="BD204" s="41">
        <f t="shared" si="133"/>
        <v>185.3030911953735</v>
      </c>
      <c r="BE204" s="41">
        <f t="shared" si="133"/>
        <v>190.47897808972931</v>
      </c>
      <c r="BF204" s="41">
        <f t="shared" si="133"/>
        <v>195.65486498408507</v>
      </c>
    </row>
    <row r="205" spans="1:58">
      <c r="A205" s="53" t="s">
        <v>55</v>
      </c>
      <c r="B205" s="57">
        <f>'Historical Fault Information'!N205</f>
        <v>77.248175182481873</v>
      </c>
      <c r="C205" s="57">
        <f>'Historical Fault Information'!O205</f>
        <v>139.89717223650385</v>
      </c>
      <c r="D205" s="57">
        <f>'Historical Fault Information'!P205</f>
        <v>120.02469135802458</v>
      </c>
      <c r="E205" s="57">
        <f>'Historical Fault Information'!Q205</f>
        <v>71.760061907657828</v>
      </c>
      <c r="F205" s="57">
        <f>'Historical Fault Information'!R205</f>
        <v>122.7040604717231</v>
      </c>
      <c r="G205" s="57">
        <f>'Historical Fault Information'!S205</f>
        <v>91.612277586249093</v>
      </c>
      <c r="H205" s="57">
        <f>'Historical Fault Information'!T205</f>
        <v>140.26641356304347</v>
      </c>
      <c r="I205" s="57">
        <f>'Historical Fault Information'!U205</f>
        <v>197.27207656178885</v>
      </c>
      <c r="J205" s="57">
        <f>'Historical Fault Information'!V205</f>
        <v>297.5205673758864</v>
      </c>
      <c r="K205" s="57">
        <f>'Historical Fault Information'!W205</f>
        <v>144.06842920782483</v>
      </c>
      <c r="L205" s="201">
        <f>'Model parameters'!$G205</f>
        <v>148.15357225402477</v>
      </c>
      <c r="M205" s="99">
        <f>'Model parameters'!$G205+'Model parameters'!$H205*('Modelled Duration'!AW205-'Modelled Duration'!$AV205)</f>
        <v>150.8995240725742</v>
      </c>
      <c r="N205" s="99">
        <f>'Model parameters'!$G205+'Model parameters'!$H205*('Modelled Duration'!AX205-'Modelled Duration'!$AV205)</f>
        <v>153.6454758911236</v>
      </c>
      <c r="O205" s="99">
        <f>'Model parameters'!$G205+'Model parameters'!$H205*('Modelled Duration'!AY205-'Modelled Duration'!$AV205)</f>
        <v>156.39142770967302</v>
      </c>
      <c r="P205" s="99">
        <f>'Model parameters'!$G205+'Model parameters'!$H205*('Modelled Duration'!AZ205-'Modelled Duration'!$AV205)</f>
        <v>159.13737952822243</v>
      </c>
      <c r="Q205" s="99">
        <f>'Model parameters'!$G205+'Model parameters'!$H205*('Modelled Duration'!BA205-'Modelled Duration'!$AV205)</f>
        <v>161.88333134677185</v>
      </c>
      <c r="R205" s="201">
        <f>Q205+'Model parameters'!$H205*('Modelled Duration'!BB205-'Modelled Duration'!$BA205)*R$4</f>
        <v>163.25630725604657</v>
      </c>
      <c r="S205" s="97">
        <f>R205+'Model parameters'!$H205*('Modelled Duration'!BC205-'Modelled Duration'!$BA205)*S$4</f>
        <v>165.4530687108861</v>
      </c>
      <c r="T205" s="97">
        <f>S205+'Model parameters'!$H205*('Modelled Duration'!BD205-'Modelled Duration'!$BA205)*T$4</f>
        <v>167.10063980201576</v>
      </c>
      <c r="U205" s="97">
        <f>T205+'Model parameters'!$H205*('Modelled Duration'!BE205-'Modelled Duration'!$BA205)*U$4</f>
        <v>167.10063980201576</v>
      </c>
      <c r="V205" s="97">
        <f>U205+'Model parameters'!$H205*('Modelled Duration'!BF205-'Modelled Duration'!$BA205)*V$4</f>
        <v>167.10063980201576</v>
      </c>
      <c r="AL205" s="201">
        <f t="shared" si="122"/>
        <v>77.248175182481873</v>
      </c>
      <c r="AM205" s="201">
        <f t="shared" si="123"/>
        <v>139.89717223650385</v>
      </c>
      <c r="AN205" s="201">
        <f t="shared" si="124"/>
        <v>120.02469135802458</v>
      </c>
      <c r="AO205" s="201">
        <f t="shared" si="125"/>
        <v>71.760061907657828</v>
      </c>
      <c r="AP205" s="201">
        <f t="shared" si="126"/>
        <v>122.7040604717231</v>
      </c>
      <c r="AQ205" s="201">
        <f t="shared" si="127"/>
        <v>91.612277586249093</v>
      </c>
      <c r="AR205" s="201">
        <f t="shared" si="128"/>
        <v>140.26641356304347</v>
      </c>
      <c r="AS205" s="201">
        <f t="shared" si="129"/>
        <v>197.27207656178885</v>
      </c>
      <c r="AT205" s="201">
        <f t="shared" si="130"/>
        <v>297.5205673758864</v>
      </c>
      <c r="AU205" s="201">
        <f t="shared" si="131"/>
        <v>144.06842920782483</v>
      </c>
      <c r="AV205" s="41">
        <f t="shared" si="133"/>
        <v>215.75106755522734</v>
      </c>
      <c r="AW205" s="41">
        <f t="shared" si="133"/>
        <v>229.48082664797442</v>
      </c>
      <c r="AX205" s="41">
        <f t="shared" si="133"/>
        <v>243.21058574072151</v>
      </c>
      <c r="AY205" s="41">
        <f t="shared" si="133"/>
        <v>256.9403448334686</v>
      </c>
      <c r="AZ205" s="41">
        <f t="shared" si="133"/>
        <v>270.67010392621569</v>
      </c>
      <c r="BA205" s="41">
        <f t="shared" si="133"/>
        <v>284.39986301896278</v>
      </c>
      <c r="BB205" s="41">
        <f t="shared" si="133"/>
        <v>298.12962211170986</v>
      </c>
      <c r="BC205" s="41">
        <f t="shared" si="133"/>
        <v>311.85938120445695</v>
      </c>
      <c r="BD205" s="41">
        <f t="shared" si="133"/>
        <v>325.58914029720404</v>
      </c>
      <c r="BE205" s="41">
        <f t="shared" si="133"/>
        <v>339.31889938995113</v>
      </c>
      <c r="BF205" s="41">
        <f t="shared" si="133"/>
        <v>353.04865848269822</v>
      </c>
    </row>
    <row r="206" spans="1:58">
      <c r="A206" s="53" t="s">
        <v>47</v>
      </c>
      <c r="B206" s="57">
        <f>'Historical Fault Information'!N206</f>
        <v>85.125711782741647</v>
      </c>
      <c r="C206" s="57">
        <f>'Historical Fault Information'!O206</f>
        <v>125.03166797797</v>
      </c>
      <c r="D206" s="57">
        <f>'Historical Fault Information'!P206</f>
        <v>35.022423025435089</v>
      </c>
      <c r="E206" s="57">
        <f>'Historical Fault Information'!Q206</f>
        <v>167.28367762198869</v>
      </c>
      <c r="F206" s="57">
        <f>'Historical Fault Information'!R206</f>
        <v>27.570682780493936</v>
      </c>
      <c r="G206" s="57">
        <f>'Historical Fault Information'!S206</f>
        <v>56.550008428048407</v>
      </c>
      <c r="H206" s="57">
        <f>'Historical Fault Information'!T206</f>
        <v>62.806416464305514</v>
      </c>
      <c r="I206" s="57">
        <f>'Historical Fault Information'!U206</f>
        <v>235.60054032696189</v>
      </c>
      <c r="J206" s="57">
        <f>'Historical Fault Information'!V206</f>
        <v>60.571710585891473</v>
      </c>
      <c r="K206" s="57">
        <f>'Historical Fault Information'!W206</f>
        <v>114.64841593120613</v>
      </c>
      <c r="L206" s="201">
        <f>'Model parameters'!$G206</f>
        <v>95.006734395541386</v>
      </c>
      <c r="M206" s="99">
        <f>'Model parameters'!$G206+'Model parameters'!$H206*('Modelled Duration'!AW206-'Modelled Duration'!$AV206)</f>
        <v>95.652701382539888</v>
      </c>
      <c r="N206" s="99">
        <f>'Model parameters'!$G206+'Model parameters'!$H206*('Modelled Duration'!AX206-'Modelled Duration'!$AV206)</f>
        <v>96.298668369538404</v>
      </c>
      <c r="O206" s="99">
        <f>'Model parameters'!$G206+'Model parameters'!$H206*('Modelled Duration'!AY206-'Modelled Duration'!$AV206)</f>
        <v>96.944635356536907</v>
      </c>
      <c r="P206" s="99">
        <f>'Model parameters'!$G206+'Model parameters'!$H206*('Modelled Duration'!AZ206-'Modelled Duration'!$AV206)</f>
        <v>97.590602343535423</v>
      </c>
      <c r="Q206" s="99">
        <f>'Model parameters'!$G206+'Model parameters'!$H206*('Modelled Duration'!BA206-'Modelled Duration'!$AV206)</f>
        <v>98.236569330533925</v>
      </c>
      <c r="R206" s="201">
        <f>Q206+'Model parameters'!$H206*('Modelled Duration'!BB206-'Modelled Duration'!$BA206)*R$4</f>
        <v>98.559552824033176</v>
      </c>
      <c r="S206" s="97">
        <f>R206+'Model parameters'!$H206*('Modelled Duration'!BC206-'Modelled Duration'!$BA206)*S$4</f>
        <v>99.076326413631989</v>
      </c>
      <c r="T206" s="97">
        <f>S206+'Model parameters'!$H206*('Modelled Duration'!BD206-'Modelled Duration'!$BA206)*T$4</f>
        <v>99.463906605831099</v>
      </c>
      <c r="U206" s="97">
        <f>T206+'Model parameters'!$H206*('Modelled Duration'!BE206-'Modelled Duration'!$BA206)*U$4</f>
        <v>99.463906605831099</v>
      </c>
      <c r="V206" s="97">
        <f>U206+'Model parameters'!$H206*('Modelled Duration'!BF206-'Modelled Duration'!$BA206)*V$4</f>
        <v>99.463906605831099</v>
      </c>
      <c r="AL206" s="201">
        <f t="shared" si="122"/>
        <v>85.125711782741647</v>
      </c>
      <c r="AM206" s="201">
        <f t="shared" si="123"/>
        <v>125.03166797797</v>
      </c>
      <c r="AN206" s="201">
        <f t="shared" si="124"/>
        <v>35.022423025435089</v>
      </c>
      <c r="AO206" s="201">
        <f t="shared" si="125"/>
        <v>167.28367762198869</v>
      </c>
      <c r="AP206" s="201">
        <f t="shared" si="126"/>
        <v>27.570682780493936</v>
      </c>
      <c r="AQ206" s="201">
        <f t="shared" si="127"/>
        <v>56.550008428048407</v>
      </c>
      <c r="AR206" s="201">
        <f t="shared" si="128"/>
        <v>62.806416464305514</v>
      </c>
      <c r="AS206" s="201">
        <f t="shared" si="129"/>
        <v>235.60054032696189</v>
      </c>
      <c r="AT206" s="201">
        <f t="shared" si="130"/>
        <v>60.571710585891473</v>
      </c>
      <c r="AU206" s="201">
        <f t="shared" si="131"/>
        <v>114.64841593120613</v>
      </c>
      <c r="AV206" s="41">
        <f t="shared" si="133"/>
        <v>114.78521763496326</v>
      </c>
      <c r="AW206" s="41">
        <f t="shared" si="133"/>
        <v>118.0150525699558</v>
      </c>
      <c r="AX206" s="41">
        <f t="shared" si="133"/>
        <v>121.24488750494834</v>
      </c>
      <c r="AY206" s="41">
        <f t="shared" si="133"/>
        <v>124.47472243994089</v>
      </c>
      <c r="AZ206" s="41">
        <f t="shared" si="133"/>
        <v>127.70455737493343</v>
      </c>
      <c r="BA206" s="41">
        <f t="shared" si="133"/>
        <v>130.93439230992598</v>
      </c>
      <c r="BB206" s="41">
        <f t="shared" si="133"/>
        <v>134.16422724491852</v>
      </c>
      <c r="BC206" s="41">
        <f t="shared" si="133"/>
        <v>137.39406217991106</v>
      </c>
      <c r="BD206" s="41">
        <f t="shared" si="133"/>
        <v>140.6238971149036</v>
      </c>
      <c r="BE206" s="41">
        <f t="shared" si="133"/>
        <v>143.85373204989617</v>
      </c>
      <c r="BF206" s="41">
        <f t="shared" si="133"/>
        <v>147.08356698488871</v>
      </c>
    </row>
    <row r="207" spans="1:58">
      <c r="A207" s="53" t="s">
        <v>52</v>
      </c>
      <c r="B207" s="57">
        <f>'Historical Fault Information'!N207</f>
        <v>339.93180945063426</v>
      </c>
      <c r="C207" s="57">
        <f>'Historical Fault Information'!O207</f>
        <v>246.40627336933991</v>
      </c>
      <c r="D207" s="57">
        <f>'Historical Fault Information'!P207</f>
        <v>24.541463414634133</v>
      </c>
      <c r="E207" s="57">
        <f>'Historical Fault Information'!Q207</f>
        <v>136.47751091965927</v>
      </c>
      <c r="F207" s="57">
        <f>'Historical Fault Information'!R207</f>
        <v>107.668118893287</v>
      </c>
      <c r="G207" s="57">
        <f>'Historical Fault Information'!S207</f>
        <v>122.90555455628964</v>
      </c>
      <c r="H207" s="57">
        <f>'Historical Fault Information'!T207</f>
        <v>64.82670275632664</v>
      </c>
      <c r="I207" s="57">
        <f>'Historical Fault Information'!U207</f>
        <v>234.11200522808659</v>
      </c>
      <c r="J207" s="57">
        <f>'Historical Fault Information'!V207</f>
        <v>46.366884057970907</v>
      </c>
      <c r="K207" s="57">
        <f>'Historical Fault Information'!W207</f>
        <v>62.220307917888455</v>
      </c>
      <c r="L207" s="201">
        <f>'Model parameters'!$G207</f>
        <v>99.889818468017836</v>
      </c>
      <c r="M207" s="99">
        <f>'Model parameters'!$G207+'Model parameters'!$H207*('Modelled Duration'!AW207-'Modelled Duration'!$AV207)</f>
        <v>96.190980263491738</v>
      </c>
      <c r="N207" s="99">
        <f>'Model parameters'!$G207+'Model parameters'!$H207*('Modelled Duration'!AX207-'Modelled Duration'!$AV207)</f>
        <v>92.492142058965641</v>
      </c>
      <c r="O207" s="99">
        <f>'Model parameters'!$G207+'Model parameters'!$H207*('Modelled Duration'!AY207-'Modelled Duration'!$AV207)</f>
        <v>88.793303854439543</v>
      </c>
      <c r="P207" s="99">
        <f>'Model parameters'!$G207+'Model parameters'!$H207*('Modelled Duration'!AZ207-'Modelled Duration'!$AV207)</f>
        <v>85.09446564991346</v>
      </c>
      <c r="Q207" s="99">
        <f>'Model parameters'!$G207+'Model parameters'!$H207*('Modelled Duration'!BA207-'Modelled Duration'!$AV207)</f>
        <v>81.395627445387362</v>
      </c>
      <c r="R207" s="201">
        <f>Q207+'Model parameters'!$H207*('Modelled Duration'!BB207-'Modelled Duration'!$BA207)*R$4</f>
        <v>79.546208343124306</v>
      </c>
      <c r="S207" s="97">
        <f>R207+'Model parameters'!$H207*('Modelled Duration'!BC207-'Modelled Duration'!$BA207)*S$4</f>
        <v>76.587137779503436</v>
      </c>
      <c r="T207" s="97">
        <f>S207+'Model parameters'!$H207*('Modelled Duration'!BD207-'Modelled Duration'!$BA207)*T$4</f>
        <v>74.36783485678778</v>
      </c>
      <c r="U207" s="97">
        <f>T207+'Model parameters'!$H207*('Modelled Duration'!BE207-'Modelled Duration'!$BA207)*U$4</f>
        <v>74.36783485678778</v>
      </c>
      <c r="V207" s="97">
        <f>U207+'Model parameters'!$H207*('Modelled Duration'!BF207-'Modelled Duration'!$BA207)*V$4</f>
        <v>74.36783485678778</v>
      </c>
      <c r="AL207" s="201">
        <f t="shared" si="122"/>
        <v>339.93180945063426</v>
      </c>
      <c r="AM207" s="201">
        <f t="shared" si="123"/>
        <v>246.40627336933991</v>
      </c>
      <c r="AN207" s="201">
        <f t="shared" si="124"/>
        <v>24.541463414634133</v>
      </c>
      <c r="AO207" s="201">
        <f t="shared" si="125"/>
        <v>136.47751091965927</v>
      </c>
      <c r="AP207" s="201">
        <f t="shared" si="126"/>
        <v>107.668118893287</v>
      </c>
      <c r="AQ207" s="201">
        <f t="shared" si="127"/>
        <v>122.90555455628964</v>
      </c>
      <c r="AR207" s="201">
        <f t="shared" si="128"/>
        <v>64.82670275632664</v>
      </c>
      <c r="AS207" s="201">
        <f t="shared" si="129"/>
        <v>234.11200522808659</v>
      </c>
      <c r="AT207" s="201">
        <f t="shared" si="130"/>
        <v>46.366884057970907</v>
      </c>
      <c r="AU207" s="201">
        <f t="shared" si="131"/>
        <v>62.220307917888455</v>
      </c>
      <c r="AV207" s="41">
        <f t="shared" si="133"/>
        <v>36.827612431944061</v>
      </c>
      <c r="AW207" s="41">
        <f t="shared" si="133"/>
        <v>18.333421409313559</v>
      </c>
      <c r="AX207" s="41">
        <f t="shared" si="133"/>
        <v>-0.16076961331691564</v>
      </c>
      <c r="AY207" s="41">
        <f t="shared" si="133"/>
        <v>-18.65496063594739</v>
      </c>
      <c r="AZ207" s="41">
        <f t="shared" si="133"/>
        <v>-37.149151658577836</v>
      </c>
      <c r="BA207" s="41">
        <f t="shared" si="133"/>
        <v>-55.643342681208338</v>
      </c>
      <c r="BB207" s="41">
        <f t="shared" si="133"/>
        <v>-74.137533703838841</v>
      </c>
      <c r="BC207" s="41">
        <f t="shared" si="133"/>
        <v>-92.631724726469287</v>
      </c>
      <c r="BD207" s="41">
        <f t="shared" si="133"/>
        <v>-111.12591574909979</v>
      </c>
      <c r="BE207" s="41">
        <f t="shared" si="133"/>
        <v>-129.62010677173024</v>
      </c>
      <c r="BF207" s="41">
        <f t="shared" si="133"/>
        <v>-148.11429779436074</v>
      </c>
    </row>
    <row r="208" spans="1:58">
      <c r="A208" s="53" t="s">
        <v>53</v>
      </c>
      <c r="B208" s="57">
        <f>'Historical Fault Information'!N208</f>
        <v>631.4238067855083</v>
      </c>
      <c r="C208" s="57">
        <f>'Historical Fault Information'!O208</f>
        <v>171.38026237770575</v>
      </c>
      <c r="D208" s="57">
        <f>'Historical Fault Information'!P208</f>
        <v>0</v>
      </c>
      <c r="E208" s="57">
        <f>'Historical Fault Information'!Q208</f>
        <v>269.69495554915159</v>
      </c>
      <c r="F208" s="57">
        <f>'Historical Fault Information'!R208</f>
        <v>215.12434861855954</v>
      </c>
      <c r="G208" s="57">
        <f>'Historical Fault Information'!S208</f>
        <v>48.115589746841998</v>
      </c>
      <c r="H208" s="57">
        <f>'Historical Fault Information'!T208</f>
        <v>61.429389937420474</v>
      </c>
      <c r="I208" s="57">
        <f>'Historical Fault Information'!U208</f>
        <v>488.85103363496347</v>
      </c>
      <c r="J208" s="57">
        <f>'Historical Fault Information'!V208</f>
        <v>85.216181725370163</v>
      </c>
      <c r="K208" s="57">
        <f>'Historical Fault Information'!W208</f>
        <v>96.808414048865359</v>
      </c>
      <c r="L208" s="201">
        <f>'Model parameters'!$G208</f>
        <v>158.15498915764661</v>
      </c>
      <c r="M208" s="99">
        <f>'Model parameters'!$G208+'Model parameters'!$H208*('Modelled Duration'!AW208-'Modelled Duration'!$AV208)</f>
        <v>153.59470141615785</v>
      </c>
      <c r="N208" s="99">
        <f>'Model parameters'!$G208+'Model parameters'!$H208*('Modelled Duration'!AX208-'Modelled Duration'!$AV208)</f>
        <v>149.03441367466908</v>
      </c>
      <c r="O208" s="99">
        <f>'Model parameters'!$G208+'Model parameters'!$H208*('Modelled Duration'!AY208-'Modelled Duration'!$AV208)</f>
        <v>144.47412593318032</v>
      </c>
      <c r="P208" s="99">
        <f>'Model parameters'!$G208+'Model parameters'!$H208*('Modelled Duration'!AZ208-'Modelled Duration'!$AV208)</f>
        <v>139.91383819169158</v>
      </c>
      <c r="Q208" s="99">
        <f>'Model parameters'!$G208+'Model parameters'!$H208*('Modelled Duration'!BA208-'Modelled Duration'!$AV208)</f>
        <v>135.35355045020282</v>
      </c>
      <c r="R208" s="201">
        <f>Q208+'Model parameters'!$H208*('Modelled Duration'!BB208-'Modelled Duration'!$BA208)*R$4</f>
        <v>133.07340657945844</v>
      </c>
      <c r="S208" s="97">
        <f>R208+'Model parameters'!$H208*('Modelled Duration'!BC208-'Modelled Duration'!$BA208)*S$4</f>
        <v>129.42517638626742</v>
      </c>
      <c r="T208" s="97">
        <f>S208+'Model parameters'!$H208*('Modelled Duration'!BD208-'Modelled Duration'!$BA208)*T$4</f>
        <v>126.68900374137417</v>
      </c>
      <c r="U208" s="97">
        <f>T208+'Model parameters'!$H208*('Modelled Duration'!BE208-'Modelled Duration'!$BA208)*U$4</f>
        <v>126.68900374137417</v>
      </c>
      <c r="V208" s="97">
        <f>U208+'Model parameters'!$H208*('Modelled Duration'!BF208-'Modelled Duration'!$BA208)*V$4</f>
        <v>126.68900374137417</v>
      </c>
      <c r="AL208" s="201">
        <f t="shared" si="122"/>
        <v>631.4238067855083</v>
      </c>
      <c r="AM208" s="201">
        <f t="shared" si="123"/>
        <v>171.38026237770575</v>
      </c>
      <c r="AN208" s="201">
        <f t="shared" si="124"/>
        <v>0</v>
      </c>
      <c r="AO208" s="201">
        <f t="shared" si="125"/>
        <v>269.69495554915159</v>
      </c>
      <c r="AP208" s="201">
        <f t="shared" si="126"/>
        <v>215.12434861855954</v>
      </c>
      <c r="AQ208" s="201">
        <f t="shared" si="127"/>
        <v>48.115589746841998</v>
      </c>
      <c r="AR208" s="201">
        <f t="shared" si="128"/>
        <v>61.429389937420474</v>
      </c>
      <c r="AS208" s="201">
        <f t="shared" si="129"/>
        <v>488.85103363496347</v>
      </c>
      <c r="AT208" s="201">
        <f t="shared" si="130"/>
        <v>85.216181725370163</v>
      </c>
      <c r="AU208" s="201">
        <f t="shared" si="131"/>
        <v>96.808414048865359</v>
      </c>
      <c r="AV208" s="41">
        <f t="shared" si="133"/>
        <v>81.396485351497716</v>
      </c>
      <c r="AW208" s="41">
        <f t="shared" si="133"/>
        <v>58.595046644053923</v>
      </c>
      <c r="AX208" s="41">
        <f t="shared" si="133"/>
        <v>35.793607936610101</v>
      </c>
      <c r="AY208" s="41">
        <f t="shared" si="133"/>
        <v>12.992169229166279</v>
      </c>
      <c r="AZ208" s="41">
        <f t="shared" si="133"/>
        <v>-9.8092694782774856</v>
      </c>
      <c r="BA208" s="41">
        <f t="shared" si="133"/>
        <v>-32.610708185721307</v>
      </c>
      <c r="BB208" s="41">
        <f t="shared" si="133"/>
        <v>-55.412146893165129</v>
      </c>
      <c r="BC208" s="41">
        <f t="shared" si="133"/>
        <v>-78.213585600608894</v>
      </c>
      <c r="BD208" s="41">
        <f t="shared" si="133"/>
        <v>-101.01502430805272</v>
      </c>
      <c r="BE208" s="41">
        <f t="shared" si="133"/>
        <v>-123.81646301549654</v>
      </c>
      <c r="BF208" s="41">
        <f t="shared" si="133"/>
        <v>-146.6179017229403</v>
      </c>
    </row>
    <row r="209" spans="1:58">
      <c r="A209" s="53" t="s">
        <v>58</v>
      </c>
      <c r="B209" s="57">
        <f>'Historical Fault Information'!N209</f>
        <v>240.40010698047638</v>
      </c>
      <c r="C209" s="57">
        <f>'Historical Fault Information'!O209</f>
        <v>217.79943863230403</v>
      </c>
      <c r="D209" s="57">
        <f>'Historical Fault Information'!P209</f>
        <v>58.884595023822065</v>
      </c>
      <c r="E209" s="57">
        <f>'Historical Fault Information'!Q209</f>
        <v>93.15557077721202</v>
      </c>
      <c r="F209" s="57">
        <f>'Historical Fault Information'!R209</f>
        <v>134.98589578630239</v>
      </c>
      <c r="G209" s="57">
        <f>'Historical Fault Information'!S209</f>
        <v>139.91865313168066</v>
      </c>
      <c r="H209" s="57">
        <f>'Historical Fault Information'!T209</f>
        <v>99.882896682972586</v>
      </c>
      <c r="I209" s="57">
        <f>'Historical Fault Information'!U209</f>
        <v>231.82868737289019</v>
      </c>
      <c r="J209" s="57">
        <f>'Historical Fault Information'!V209</f>
        <v>102.37583408476115</v>
      </c>
      <c r="K209" s="57">
        <f>'Historical Fault Information'!W209</f>
        <v>117.89078677074718</v>
      </c>
      <c r="L209" s="201">
        <f>'Model parameters'!$G209</f>
        <v>122.36536495379852</v>
      </c>
      <c r="M209" s="99">
        <f>'Model parameters'!$G209+'Model parameters'!$H209*('Modelled Duration'!AW209-'Modelled Duration'!$AV209)</f>
        <v>121.12813596360172</v>
      </c>
      <c r="N209" s="99">
        <f>'Model parameters'!$G209+'Model parameters'!$H209*('Modelled Duration'!AX209-'Modelled Duration'!$AV209)</f>
        <v>119.89090697340491</v>
      </c>
      <c r="O209" s="99">
        <f>'Model parameters'!$G209+'Model parameters'!$H209*('Modelled Duration'!AY209-'Modelled Duration'!$AV209)</f>
        <v>118.65367798320811</v>
      </c>
      <c r="P209" s="99">
        <f>'Model parameters'!$G209+'Model parameters'!$H209*('Modelled Duration'!AZ209-'Modelled Duration'!$AV209)</f>
        <v>117.4164489930113</v>
      </c>
      <c r="Q209" s="99">
        <f>'Model parameters'!$G209+'Model parameters'!$H209*('Modelled Duration'!BA209-'Modelled Duration'!$AV209)</f>
        <v>116.1792200028145</v>
      </c>
      <c r="R209" s="201">
        <f>Q209+'Model parameters'!$H209*('Modelled Duration'!BB209-'Modelled Duration'!$BA209)*R$4</f>
        <v>115.5606055077161</v>
      </c>
      <c r="S209" s="97">
        <f>R209+'Model parameters'!$H209*('Modelled Duration'!BC209-'Modelled Duration'!$BA209)*S$4</f>
        <v>114.57082231555866</v>
      </c>
      <c r="T209" s="97">
        <f>S209+'Model parameters'!$H209*('Modelled Duration'!BD209-'Modelled Duration'!$BA209)*T$4</f>
        <v>113.82848492144058</v>
      </c>
      <c r="U209" s="97">
        <f>T209+'Model parameters'!$H209*('Modelled Duration'!BE209-'Modelled Duration'!$BA209)*U$4</f>
        <v>113.82848492144058</v>
      </c>
      <c r="V209" s="97">
        <f>U209+'Model parameters'!$H209*('Modelled Duration'!BF209-'Modelled Duration'!$BA209)*V$4</f>
        <v>113.82848492144058</v>
      </c>
      <c r="AL209" s="201">
        <f t="shared" si="122"/>
        <v>240.40010698047638</v>
      </c>
      <c r="AM209" s="201">
        <f t="shared" si="123"/>
        <v>217.79943863230403</v>
      </c>
      <c r="AN209" s="201">
        <f t="shared" si="124"/>
        <v>58.884595023822065</v>
      </c>
      <c r="AO209" s="201">
        <f t="shared" si="125"/>
        <v>93.15557077721202</v>
      </c>
      <c r="AP209" s="201">
        <f t="shared" si="126"/>
        <v>134.98589578630239</v>
      </c>
      <c r="AQ209" s="201">
        <f t="shared" si="127"/>
        <v>139.91865313168066</v>
      </c>
      <c r="AR209" s="201">
        <f t="shared" si="128"/>
        <v>99.882896682972586</v>
      </c>
      <c r="AS209" s="201">
        <f t="shared" si="129"/>
        <v>231.82868737289019</v>
      </c>
      <c r="AT209" s="201">
        <f t="shared" si="130"/>
        <v>102.37583408476115</v>
      </c>
      <c r="AU209" s="201">
        <f t="shared" si="131"/>
        <v>117.89078677074718</v>
      </c>
      <c r="AV209" s="41">
        <f t="shared" si="133"/>
        <v>109.68844929390477</v>
      </c>
      <c r="AW209" s="41">
        <f t="shared" si="133"/>
        <v>103.50230434292075</v>
      </c>
      <c r="AX209" s="41">
        <f t="shared" si="133"/>
        <v>97.316159391936736</v>
      </c>
      <c r="AY209" s="41">
        <f t="shared" si="133"/>
        <v>91.130014440952721</v>
      </c>
      <c r="AZ209" s="41">
        <f t="shared" si="133"/>
        <v>84.943869489968705</v>
      </c>
      <c r="BA209" s="41">
        <f t="shared" si="133"/>
        <v>78.757724538984689</v>
      </c>
      <c r="BB209" s="41">
        <f t="shared" si="133"/>
        <v>72.571579588000674</v>
      </c>
      <c r="BC209" s="41">
        <f t="shared" si="133"/>
        <v>66.385434637016658</v>
      </c>
      <c r="BD209" s="41">
        <f t="shared" si="133"/>
        <v>60.199289686032643</v>
      </c>
      <c r="BE209" s="41">
        <f t="shared" si="133"/>
        <v>54.013144735048627</v>
      </c>
      <c r="BF209" s="41">
        <f t="shared" si="133"/>
        <v>47.826999784064611</v>
      </c>
    </row>
    <row r="210" spans="1:58">
      <c r="A210" s="53" t="s">
        <v>60</v>
      </c>
      <c r="B210" s="57">
        <f>'Historical Fault Information'!N210</f>
        <v>60.001227182083291</v>
      </c>
      <c r="C210" s="57">
        <f>'Historical Fault Information'!O210</f>
        <v>70.844183564567786</v>
      </c>
      <c r="D210" s="57">
        <f>'Historical Fault Information'!P210</f>
        <v>107.41308089500868</v>
      </c>
      <c r="E210" s="57">
        <f>'Historical Fault Information'!Q210</f>
        <v>133.63306107677349</v>
      </c>
      <c r="F210" s="57">
        <f>'Historical Fault Information'!R210</f>
        <v>398.41318662898061</v>
      </c>
      <c r="G210" s="57">
        <f>'Historical Fault Information'!S210</f>
        <v>76.405832806132906</v>
      </c>
      <c r="H210" s="57">
        <f>'Historical Fault Information'!T210</f>
        <v>82.370140497485224</v>
      </c>
      <c r="I210" s="57">
        <f>'Historical Fault Information'!U210</f>
        <v>136.57901499754175</v>
      </c>
      <c r="J210" s="57">
        <f>'Historical Fault Information'!V210</f>
        <v>475.36513892867322</v>
      </c>
      <c r="K210" s="57">
        <f>'Historical Fault Information'!W210</f>
        <v>161.20191816739123</v>
      </c>
      <c r="L210" s="201">
        <f>'Model parameters'!$G210</f>
        <v>196.42267174974842</v>
      </c>
      <c r="M210" s="99">
        <f>'Model parameters'!$G210+'Model parameters'!$H210*('Modelled Duration'!AW210-'Modelled Duration'!$AV210)</f>
        <v>200.55901897564959</v>
      </c>
      <c r="N210" s="99">
        <f>'Model parameters'!$G210+'Model parameters'!$H210*('Modelled Duration'!AX210-'Modelled Duration'!$AV210)</f>
        <v>204.69536620155077</v>
      </c>
      <c r="O210" s="99">
        <f>'Model parameters'!$G210+'Model parameters'!$H210*('Modelled Duration'!AY210-'Modelled Duration'!$AV210)</f>
        <v>208.83171342745192</v>
      </c>
      <c r="P210" s="99">
        <f>'Model parameters'!$G210+'Model parameters'!$H210*('Modelled Duration'!AZ210-'Modelled Duration'!$AV210)</f>
        <v>212.96806065335309</v>
      </c>
      <c r="Q210" s="99">
        <f>'Model parameters'!$G210+'Model parameters'!$H210*('Modelled Duration'!BA210-'Modelled Duration'!$AV210)</f>
        <v>217.10440787925427</v>
      </c>
      <c r="R210" s="201">
        <f>Q210+'Model parameters'!$H210*('Modelled Duration'!BB210-'Modelled Duration'!$BA210)*R$4</f>
        <v>219.17258149220484</v>
      </c>
      <c r="S210" s="97">
        <f>R210+'Model parameters'!$H210*('Modelled Duration'!BC210-'Modelled Duration'!$BA210)*S$4</f>
        <v>222.48165927292578</v>
      </c>
      <c r="T210" s="97">
        <f>S210+'Model parameters'!$H210*('Modelled Duration'!BD210-'Modelled Duration'!$BA210)*T$4</f>
        <v>224.96346760846649</v>
      </c>
      <c r="U210" s="97">
        <f>T210+'Model parameters'!$H210*('Modelled Duration'!BE210-'Modelled Duration'!$BA210)*U$4</f>
        <v>224.96346760846649</v>
      </c>
      <c r="V210" s="97">
        <f>U210+'Model parameters'!$H210*('Modelled Duration'!BF210-'Modelled Duration'!$BA210)*V$4</f>
        <v>224.96346760846649</v>
      </c>
      <c r="AL210" s="201">
        <f t="shared" si="122"/>
        <v>60.001227182083291</v>
      </c>
      <c r="AM210" s="201">
        <f t="shared" si="123"/>
        <v>70.844183564567786</v>
      </c>
      <c r="AN210" s="201">
        <f t="shared" si="124"/>
        <v>107.41308089500868</v>
      </c>
      <c r="AO210" s="201">
        <f t="shared" si="125"/>
        <v>133.63306107677349</v>
      </c>
      <c r="AP210" s="201">
        <f t="shared" si="126"/>
        <v>398.41318662898061</v>
      </c>
      <c r="AQ210" s="201">
        <f t="shared" si="127"/>
        <v>76.405832806132906</v>
      </c>
      <c r="AR210" s="201">
        <f t="shared" si="128"/>
        <v>82.370140497485224</v>
      </c>
      <c r="AS210" s="201">
        <f t="shared" si="129"/>
        <v>136.57901499754175</v>
      </c>
      <c r="AT210" s="201">
        <f t="shared" si="130"/>
        <v>475.36513892867322</v>
      </c>
      <c r="AU210" s="201">
        <f t="shared" si="131"/>
        <v>161.20191816739123</v>
      </c>
      <c r="AV210" s="41">
        <f t="shared" si="133"/>
        <v>283.97222718674595</v>
      </c>
      <c r="AW210" s="41">
        <f t="shared" si="133"/>
        <v>304.6539633162518</v>
      </c>
      <c r="AX210" s="41">
        <f t="shared" si="133"/>
        <v>325.33569944575765</v>
      </c>
      <c r="AY210" s="41">
        <f t="shared" si="133"/>
        <v>346.01743557526345</v>
      </c>
      <c r="AZ210" s="41">
        <f t="shared" si="133"/>
        <v>366.6991717047693</v>
      </c>
      <c r="BA210" s="41">
        <f t="shared" si="133"/>
        <v>387.38090783427515</v>
      </c>
      <c r="BB210" s="41">
        <f t="shared" si="133"/>
        <v>408.062643963781</v>
      </c>
      <c r="BC210" s="41">
        <f t="shared" si="133"/>
        <v>428.74438009328685</v>
      </c>
      <c r="BD210" s="41">
        <f t="shared" si="133"/>
        <v>449.42611622279264</v>
      </c>
      <c r="BE210" s="41">
        <f t="shared" si="133"/>
        <v>470.10785235229849</v>
      </c>
      <c r="BF210" s="41">
        <f t="shared" si="133"/>
        <v>490.78958848180434</v>
      </c>
    </row>
    <row r="211" spans="1:58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O211" s="3"/>
      <c r="P211" s="3"/>
      <c r="Q211" s="3"/>
      <c r="R211" s="3"/>
      <c r="S211" s="3"/>
      <c r="T211" s="3"/>
      <c r="U211" s="3"/>
      <c r="V211" s="3"/>
    </row>
    <row r="212" spans="1:58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O212" s="3"/>
      <c r="P212" s="3"/>
      <c r="Q212" s="3"/>
      <c r="R212" s="3"/>
      <c r="S212" s="3"/>
      <c r="T212" s="3"/>
      <c r="U212" s="3"/>
      <c r="V212" s="3"/>
    </row>
    <row r="213" spans="1:58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O213" s="3"/>
      <c r="P213" s="3"/>
      <c r="Q213" s="3"/>
      <c r="R213" s="3"/>
      <c r="S213" s="3"/>
      <c r="T213" s="3"/>
      <c r="U213" s="3"/>
      <c r="V213" s="3"/>
    </row>
    <row r="214" spans="1:58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3" customFormat="1" ht="18">
      <c r="A215" s="1"/>
      <c r="B215" s="55"/>
      <c r="C215" s="55"/>
      <c r="D215" s="55"/>
      <c r="E215" s="55"/>
      <c r="F215" s="55"/>
      <c r="G215" s="55"/>
      <c r="H215" s="55"/>
      <c r="I215" s="39"/>
      <c r="J215" s="1"/>
      <c r="N215"/>
      <c r="O215"/>
      <c r="P215"/>
      <c r="Q215"/>
      <c r="R215"/>
      <c r="S215"/>
      <c r="T215"/>
      <c r="U215"/>
      <c r="V215"/>
    </row>
    <row r="216" spans="1:58" s="3" customFormat="1" ht="15.95" customHeight="1">
      <c r="B216" s="129" t="s">
        <v>5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69" t="s">
        <v>32</v>
      </c>
      <c r="M216" s="59" t="str">
        <f>'Model parameters'!G219</f>
        <v>Weighted average 2009 to 2017 with moderated trend</v>
      </c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69" t="s">
        <v>48</v>
      </c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</row>
    <row r="217" spans="1:58" s="60" customFormat="1">
      <c r="A217" s="60" t="s">
        <v>6</v>
      </c>
      <c r="B217" s="61">
        <f t="shared" ref="B217:K217" si="134">AVERAGEIF(B221:B233,"&lt;&gt;0")</f>
        <v>39.511787257774962</v>
      </c>
      <c r="C217" s="61">
        <f t="shared" si="134"/>
        <v>53.143850519859612</v>
      </c>
      <c r="D217" s="61">
        <f t="shared" si="134"/>
        <v>45.960649593650096</v>
      </c>
      <c r="E217" s="61">
        <f t="shared" si="134"/>
        <v>49.452220031258257</v>
      </c>
      <c r="F217" s="61">
        <f t="shared" si="134"/>
        <v>57.548908284238486</v>
      </c>
      <c r="G217" s="61">
        <f t="shared" si="134"/>
        <v>61.436927008344895</v>
      </c>
      <c r="H217" s="61">
        <f t="shared" si="134"/>
        <v>44.13272194399579</v>
      </c>
      <c r="I217" s="61">
        <f t="shared" si="134"/>
        <v>57.410516605639934</v>
      </c>
      <c r="J217" s="61">
        <f t="shared" si="134"/>
        <v>52.154530948935047</v>
      </c>
      <c r="K217" s="61">
        <f t="shared" si="134"/>
        <v>61.225832933850526</v>
      </c>
    </row>
    <row r="218" spans="1:58">
      <c r="B218" s="94"/>
      <c r="C218" s="94"/>
      <c r="D218" s="94"/>
      <c r="E218" s="94"/>
      <c r="F218" s="94"/>
      <c r="G218" s="94"/>
      <c r="H218" s="94"/>
      <c r="I218" s="94"/>
      <c r="J218" s="94"/>
      <c r="K218" s="68"/>
      <c r="L218" s="68">
        <f t="shared" ref="L218:V218" si="135">AVERAGEIF(L221:L233,"&lt;&gt;0")</f>
        <v>54.743985514285995</v>
      </c>
      <c r="M218" s="68">
        <f t="shared" si="135"/>
        <v>55.027234039874443</v>
      </c>
      <c r="N218" s="68">
        <f t="shared" si="135"/>
        <v>55.310482565462898</v>
      </c>
      <c r="O218" s="68">
        <f t="shared" si="135"/>
        <v>55.593731091051353</v>
      </c>
      <c r="P218" s="68">
        <f t="shared" si="135"/>
        <v>55.876979616639815</v>
      </c>
      <c r="Q218" s="68">
        <f t="shared" si="135"/>
        <v>56.16022814222827</v>
      </c>
      <c r="R218" s="68">
        <f t="shared" si="135"/>
        <v>56.301852405022494</v>
      </c>
      <c r="S218" s="68">
        <f t="shared" si="135"/>
        <v>56.528451225493264</v>
      </c>
      <c r="T218" s="68">
        <f t="shared" si="135"/>
        <v>56.698400340846334</v>
      </c>
      <c r="U218" s="68">
        <f t="shared" si="135"/>
        <v>56.698400340846334</v>
      </c>
      <c r="V218" s="68">
        <f t="shared" si="135"/>
        <v>56.698400340846334</v>
      </c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72"/>
      <c r="AM218" s="201"/>
      <c r="AN218" s="201"/>
      <c r="AO218" s="201"/>
      <c r="AP218" s="201"/>
      <c r="AQ218" s="201"/>
      <c r="AR218" s="201"/>
      <c r="AS218" s="201"/>
      <c r="AT218" s="201"/>
      <c r="AU218" s="68"/>
      <c r="AV218" s="68">
        <f t="shared" ref="AV218:BF218" si="136">AVERAGE(AV221:AV233)</f>
        <v>59.98712896643729</v>
      </c>
      <c r="AW218" s="68">
        <f t="shared" si="136"/>
        <v>61.403371594379564</v>
      </c>
      <c r="AX218" s="68">
        <f t="shared" si="136"/>
        <v>62.819614222321853</v>
      </c>
      <c r="AY218" s="68">
        <f t="shared" si="136"/>
        <v>64.235856850264142</v>
      </c>
      <c r="AZ218" s="68">
        <f t="shared" si="136"/>
        <v>65.652099478206409</v>
      </c>
      <c r="BA218" s="68">
        <f t="shared" si="136"/>
        <v>67.068342106148691</v>
      </c>
      <c r="BB218" s="68">
        <f t="shared" si="136"/>
        <v>68.484584734090973</v>
      </c>
      <c r="BC218" s="68">
        <f t="shared" si="136"/>
        <v>69.900827362033255</v>
      </c>
      <c r="BD218" s="68">
        <f t="shared" si="136"/>
        <v>71.31706998997555</v>
      </c>
      <c r="BE218" s="68">
        <f t="shared" si="136"/>
        <v>72.733312617917818</v>
      </c>
      <c r="BF218" s="68">
        <f t="shared" si="136"/>
        <v>74.1495552458601</v>
      </c>
    </row>
    <row r="219" spans="1:58">
      <c r="B219" s="94"/>
      <c r="C219" s="94"/>
      <c r="D219" s="94"/>
      <c r="E219" s="94"/>
      <c r="F219" s="94"/>
      <c r="G219" s="94"/>
      <c r="H219" s="94"/>
      <c r="I219" s="94"/>
      <c r="J219" s="94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72"/>
      <c r="AM219" s="201"/>
      <c r="AN219" s="201"/>
      <c r="AO219" s="201"/>
      <c r="AP219" s="201"/>
      <c r="AQ219" s="201"/>
      <c r="AR219" s="201"/>
      <c r="AS219" s="201"/>
      <c r="AT219" s="201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</row>
    <row r="220" spans="1:58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>
        <v>2018</v>
      </c>
      <c r="M220" s="1">
        <v>2019</v>
      </c>
      <c r="N220" s="1">
        <v>2020</v>
      </c>
      <c r="O220" s="1">
        <v>2021</v>
      </c>
      <c r="P220" s="1">
        <v>2022</v>
      </c>
      <c r="Q220" s="1">
        <v>2023</v>
      </c>
      <c r="R220" s="1">
        <v>2024</v>
      </c>
      <c r="S220" s="1">
        <v>2025</v>
      </c>
      <c r="T220" s="1">
        <v>2026</v>
      </c>
      <c r="U220" s="1">
        <v>2027</v>
      </c>
      <c r="V220" s="1">
        <v>2028</v>
      </c>
      <c r="AL220" s="200">
        <v>2008</v>
      </c>
      <c r="AM220" s="200">
        <v>2009</v>
      </c>
      <c r="AN220" s="200">
        <v>2010</v>
      </c>
      <c r="AO220" s="200">
        <v>2011</v>
      </c>
      <c r="AP220" s="200">
        <v>2012</v>
      </c>
      <c r="AQ220" s="200">
        <v>2013</v>
      </c>
      <c r="AR220" s="200">
        <v>2014</v>
      </c>
      <c r="AS220" s="200">
        <v>2015</v>
      </c>
      <c r="AT220" s="200">
        <v>2016</v>
      </c>
      <c r="AU220" s="200">
        <v>2017</v>
      </c>
      <c r="AV220" s="200">
        <v>2018</v>
      </c>
      <c r="AW220" s="200">
        <v>2019</v>
      </c>
      <c r="AX220" s="200">
        <v>2020</v>
      </c>
      <c r="AY220" s="200">
        <v>2021</v>
      </c>
      <c r="AZ220" s="200">
        <v>2022</v>
      </c>
      <c r="BA220" s="200">
        <v>2023</v>
      </c>
      <c r="BB220" s="200">
        <v>2024</v>
      </c>
      <c r="BC220" s="200">
        <v>2025</v>
      </c>
      <c r="BD220" s="200">
        <v>2026</v>
      </c>
      <c r="BE220" s="200">
        <v>2027</v>
      </c>
      <c r="BF220" s="200">
        <v>2028</v>
      </c>
    </row>
    <row r="221" spans="1:58">
      <c r="A221" s="53" t="s">
        <v>50</v>
      </c>
      <c r="B221" s="57">
        <f>'Historical Fault Information'!N221</f>
        <v>25.280102091882643</v>
      </c>
      <c r="C221" s="57">
        <f>'Historical Fault Information'!O221</f>
        <v>53.9510188820338</v>
      </c>
      <c r="D221" s="57">
        <f>'Historical Fault Information'!P221</f>
        <v>34.450451540074155</v>
      </c>
      <c r="E221" s="57">
        <f>'Historical Fault Information'!Q221</f>
        <v>58.266086904675092</v>
      </c>
      <c r="F221" s="57">
        <f>'Historical Fault Information'!R221</f>
        <v>47.578184394757365</v>
      </c>
      <c r="G221" s="57">
        <f>'Historical Fault Information'!S221</f>
        <v>98.803295623966108</v>
      </c>
      <c r="H221" s="57">
        <f>'Historical Fault Information'!T221</f>
        <v>24.896263445901845</v>
      </c>
      <c r="I221" s="57">
        <f>'Historical Fault Information'!U221</f>
        <v>35.438659697081043</v>
      </c>
      <c r="J221" s="57">
        <f>'Historical Fault Information'!V221</f>
        <v>53.997710344220003</v>
      </c>
      <c r="K221" s="57">
        <f>'Historical Fault Information'!W221</f>
        <v>46.473349961555996</v>
      </c>
      <c r="L221" s="201">
        <f>'Model parameters'!$G221</f>
        <v>48.592048882503867</v>
      </c>
      <c r="M221" s="99">
        <f>'Model parameters'!$G221+'Model parameters'!$H221*('Modelled Duration'!AW221-'Modelled Duration'!$AV221)</f>
        <v>48.770379491837552</v>
      </c>
      <c r="N221" s="99">
        <f>'Model parameters'!$G221+'Model parameters'!$H221*('Modelled Duration'!AX221-'Modelled Duration'!$AV221)</f>
        <v>48.94871010117123</v>
      </c>
      <c r="O221" s="99">
        <f>'Model parameters'!$G221+'Model parameters'!$H221*('Modelled Duration'!AY221-'Modelled Duration'!$AV221)</f>
        <v>49.127040710504915</v>
      </c>
      <c r="P221" s="99">
        <f>'Model parameters'!$G221+'Model parameters'!$H221*('Modelled Duration'!AZ221-'Modelled Duration'!$AV221)</f>
        <v>49.305371319838592</v>
      </c>
      <c r="Q221" s="99">
        <f>'Model parameters'!$G221+'Model parameters'!$H221*('Modelled Duration'!BA221-'Modelled Duration'!$AV221)</f>
        <v>49.483701929172277</v>
      </c>
      <c r="R221" s="201">
        <f>Q221+'Model parameters'!$H221*('Modelled Duration'!BB221-'Modelled Duration'!$BA221)*R$4</f>
        <v>49.572867233839119</v>
      </c>
      <c r="S221" s="97">
        <f>R221+'Model parameters'!$H221*('Modelled Duration'!BC221-'Modelled Duration'!$BA221)*S$4</f>
        <v>49.715531721306064</v>
      </c>
      <c r="T221" s="97">
        <f>S221+'Model parameters'!$H221*('Modelled Duration'!BD221-'Modelled Duration'!$BA221)*T$4</f>
        <v>49.822530086906276</v>
      </c>
      <c r="U221" s="97">
        <f>T221+'Model parameters'!$H221*('Modelled Duration'!BE221-'Modelled Duration'!$BA221)*U$4</f>
        <v>49.822530086906276</v>
      </c>
      <c r="V221" s="97">
        <f>U221+'Model parameters'!$H221*('Modelled Duration'!BF221-'Modelled Duration'!$BA221)*V$4</f>
        <v>49.822530086906276</v>
      </c>
      <c r="AL221" s="201">
        <f t="shared" ref="AL221:AL233" si="137">B221</f>
        <v>25.280102091882643</v>
      </c>
      <c r="AM221" s="201">
        <f t="shared" ref="AM221:AM233" si="138">C221</f>
        <v>53.9510188820338</v>
      </c>
      <c r="AN221" s="201">
        <f t="shared" ref="AN221:AN233" si="139">D221</f>
        <v>34.450451540074155</v>
      </c>
      <c r="AO221" s="201">
        <f t="shared" ref="AO221:AO233" si="140">E221</f>
        <v>58.266086904675092</v>
      </c>
      <c r="AP221" s="201">
        <f t="shared" ref="AP221:AP233" si="141">F221</f>
        <v>47.578184394757365</v>
      </c>
      <c r="AQ221" s="201">
        <f t="shared" ref="AQ221:AQ233" si="142">G221</f>
        <v>98.803295623966108</v>
      </c>
      <c r="AR221" s="201">
        <f t="shared" ref="AR221:AR233" si="143">H221</f>
        <v>24.896263445901845</v>
      </c>
      <c r="AS221" s="201">
        <f t="shared" ref="AS221:AS233" si="144">I221</f>
        <v>35.438659697081043</v>
      </c>
      <c r="AT221" s="201">
        <f t="shared" ref="AT221:AT233" si="145">J221</f>
        <v>53.997710344220003</v>
      </c>
      <c r="AU221" s="201">
        <f t="shared" ref="AU221:AU233" si="146">K221</f>
        <v>46.473349961555996</v>
      </c>
      <c r="AV221" s="41">
        <f>LINEST($B221:$K221)*(AV$6-$AL$6+1)+INDEX(LINEST($B221:$K221,,TRUE,TRUE),1,2)</f>
        <v>52.817604045291034</v>
      </c>
      <c r="AW221" s="41">
        <f t="shared" ref="AW221:BF221" si="147">LINEST($B221:$K221)*(AW$6-$AL$6+1)+INDEX(LINEST($B221:$K221,,TRUE,TRUE),1,2)</f>
        <v>53.709257091959444</v>
      </c>
      <c r="AX221" s="41">
        <f t="shared" si="147"/>
        <v>54.600910138627853</v>
      </c>
      <c r="AY221" s="41">
        <f t="shared" si="147"/>
        <v>55.492563185296255</v>
      </c>
      <c r="AZ221" s="41">
        <f t="shared" si="147"/>
        <v>56.384216231964665</v>
      </c>
      <c r="BA221" s="41">
        <f t="shared" si="147"/>
        <v>57.275869278633067</v>
      </c>
      <c r="BB221" s="41">
        <f t="shared" si="147"/>
        <v>58.167522325301476</v>
      </c>
      <c r="BC221" s="41">
        <f t="shared" si="147"/>
        <v>59.059175371969886</v>
      </c>
      <c r="BD221" s="41">
        <f t="shared" si="147"/>
        <v>59.950828418638295</v>
      </c>
      <c r="BE221" s="41">
        <f t="shared" si="147"/>
        <v>60.842481465306697</v>
      </c>
      <c r="BF221" s="41">
        <f t="shared" si="147"/>
        <v>61.7341345119751</v>
      </c>
    </row>
    <row r="222" spans="1:58">
      <c r="A222" s="53" t="s">
        <v>56</v>
      </c>
      <c r="B222" s="57">
        <f>'Historical Fault Information'!N222</f>
        <v>71.879051765844139</v>
      </c>
      <c r="C222" s="57">
        <f>'Historical Fault Information'!O222</f>
        <v>32.036912751677924</v>
      </c>
      <c r="D222" s="57">
        <f>'Historical Fault Information'!P222</f>
        <v>38.664820338020185</v>
      </c>
      <c r="E222" s="57">
        <f>'Historical Fault Information'!Q222</f>
        <v>60.384904371412915</v>
      </c>
      <c r="F222" s="57">
        <f>'Historical Fault Information'!R222</f>
        <v>36.466271510940082</v>
      </c>
      <c r="G222" s="57">
        <f>'Historical Fault Information'!S222</f>
        <v>46.022660701546698</v>
      </c>
      <c r="H222" s="57">
        <f>'Historical Fault Information'!T222</f>
        <v>36.89698573887739</v>
      </c>
      <c r="I222" s="57">
        <f>'Historical Fault Information'!U222</f>
        <v>108.21823044344433</v>
      </c>
      <c r="J222" s="57">
        <f>'Historical Fault Information'!V222</f>
        <v>40.926703616209373</v>
      </c>
      <c r="K222" s="57">
        <f>'Historical Fault Information'!W222</f>
        <v>59.31613929467602</v>
      </c>
      <c r="L222" s="201">
        <f>'Model parameters'!$G222</f>
        <v>58.260179622045683</v>
      </c>
      <c r="M222" s="99">
        <f>'Model parameters'!$G222+'Model parameters'!$H222*('Modelled Duration'!AW222-'Modelled Duration'!$AV222)</f>
        <v>58.546266904023049</v>
      </c>
      <c r="N222" s="99">
        <f>'Model parameters'!$G222+'Model parameters'!$H222*('Modelled Duration'!AX222-'Modelled Duration'!$AV222)</f>
        <v>58.832354186000416</v>
      </c>
      <c r="O222" s="99">
        <f>'Model parameters'!$G222+'Model parameters'!$H222*('Modelled Duration'!AY222-'Modelled Duration'!$AV222)</f>
        <v>59.118441467977789</v>
      </c>
      <c r="P222" s="99">
        <f>'Model parameters'!$G222+'Model parameters'!$H222*('Modelled Duration'!AZ222-'Modelled Duration'!$AV222)</f>
        <v>59.404528749955155</v>
      </c>
      <c r="Q222" s="99">
        <f>'Model parameters'!$G222+'Model parameters'!$H222*('Modelled Duration'!BA222-'Modelled Duration'!$AV222)</f>
        <v>59.690616031932521</v>
      </c>
      <c r="R222" s="201">
        <f>Q222+'Model parameters'!$H222*('Modelled Duration'!BB222-'Modelled Duration'!$BA222)*R$4</f>
        <v>59.833659672921208</v>
      </c>
      <c r="S222" s="97">
        <f>R222+'Model parameters'!$H222*('Modelled Duration'!BC222-'Modelled Duration'!$BA222)*S$4</f>
        <v>60.062529498503103</v>
      </c>
      <c r="T222" s="97">
        <f>S222+'Model parameters'!$H222*('Modelled Duration'!BD222-'Modelled Duration'!$BA222)*T$4</f>
        <v>60.234181867689522</v>
      </c>
      <c r="U222" s="97">
        <f>T222+'Model parameters'!$H222*('Modelled Duration'!BE222-'Modelled Duration'!$BA222)*U$4</f>
        <v>60.234181867689522</v>
      </c>
      <c r="V222" s="97">
        <f>U222+'Model parameters'!$H222*('Modelled Duration'!BF222-'Modelled Duration'!$BA222)*V$4</f>
        <v>60.234181867689522</v>
      </c>
      <c r="AL222" s="201">
        <f t="shared" si="137"/>
        <v>71.879051765844139</v>
      </c>
      <c r="AM222" s="201">
        <f t="shared" si="138"/>
        <v>32.036912751677924</v>
      </c>
      <c r="AN222" s="201">
        <f t="shared" si="139"/>
        <v>38.664820338020185</v>
      </c>
      <c r="AO222" s="201">
        <f t="shared" si="140"/>
        <v>60.384904371412915</v>
      </c>
      <c r="AP222" s="201">
        <f t="shared" si="141"/>
        <v>36.466271510940082</v>
      </c>
      <c r="AQ222" s="201">
        <f t="shared" si="142"/>
        <v>46.022660701546698</v>
      </c>
      <c r="AR222" s="201">
        <f t="shared" si="143"/>
        <v>36.89698573887739</v>
      </c>
      <c r="AS222" s="201">
        <f t="shared" si="144"/>
        <v>108.21823044344433</v>
      </c>
      <c r="AT222" s="201">
        <f t="shared" si="145"/>
        <v>40.926703616209373</v>
      </c>
      <c r="AU222" s="201">
        <f t="shared" si="146"/>
        <v>59.31613929467602</v>
      </c>
      <c r="AV222" s="41">
        <f t="shared" ref="AV222:BF233" si="148">LINEST($B222:$K222)*(AV$6-$AL$6+1)+INDEX(LINEST($B222:$K222,,TRUE,TRUE),1,2)</f>
        <v>60.948668307642492</v>
      </c>
      <c r="AW222" s="41">
        <f t="shared" si="148"/>
        <v>62.37910471752933</v>
      </c>
      <c r="AX222" s="41">
        <f t="shared" si="148"/>
        <v>63.809541127416168</v>
      </c>
      <c r="AY222" s="41">
        <f t="shared" si="148"/>
        <v>65.239977537303005</v>
      </c>
      <c r="AZ222" s="41">
        <f t="shared" si="148"/>
        <v>66.670413947189843</v>
      </c>
      <c r="BA222" s="41">
        <f t="shared" si="148"/>
        <v>68.100850357076681</v>
      </c>
      <c r="BB222" s="41">
        <f t="shared" si="148"/>
        <v>69.531286766963518</v>
      </c>
      <c r="BC222" s="41">
        <f t="shared" si="148"/>
        <v>70.961723176850342</v>
      </c>
      <c r="BD222" s="41">
        <f t="shared" si="148"/>
        <v>72.392159586737193</v>
      </c>
      <c r="BE222" s="41">
        <f t="shared" si="148"/>
        <v>73.822595996624017</v>
      </c>
      <c r="BF222" s="41">
        <f t="shared" si="148"/>
        <v>75.253032406510854</v>
      </c>
    </row>
    <row r="223" spans="1:58">
      <c r="A223" s="53" t="s">
        <v>51</v>
      </c>
      <c r="B223" s="57">
        <f>'Historical Fault Information'!N223</f>
        <v>40.419801182160157</v>
      </c>
      <c r="C223" s="57">
        <f>'Historical Fault Information'!O223</f>
        <v>35.213218820014937</v>
      </c>
      <c r="D223" s="57">
        <f>'Historical Fault Information'!P223</f>
        <v>83.121739130434733</v>
      </c>
      <c r="E223" s="57">
        <f>'Historical Fault Information'!Q223</f>
        <v>54.945421816367315</v>
      </c>
      <c r="F223" s="57">
        <f>'Historical Fault Information'!R223</f>
        <v>43.716376890690725</v>
      </c>
      <c r="G223" s="57">
        <f>'Historical Fault Information'!S223</f>
        <v>87.503223067213284</v>
      </c>
      <c r="H223" s="57">
        <f>'Historical Fault Information'!T223</f>
        <v>50.851464668370014</v>
      </c>
      <c r="I223" s="57">
        <f>'Historical Fault Information'!U223</f>
        <v>42.898024011600157</v>
      </c>
      <c r="J223" s="57">
        <f>'Historical Fault Information'!V223</f>
        <v>48.609004806332848</v>
      </c>
      <c r="K223" s="57">
        <f>'Historical Fault Information'!W223</f>
        <v>68.120023576568798</v>
      </c>
      <c r="L223" s="201">
        <f>'Model parameters'!$G223</f>
        <v>58.122785997221769</v>
      </c>
      <c r="M223" s="99">
        <f>'Model parameters'!$G223+'Model parameters'!$H223*('Modelled Duration'!AW223-'Modelled Duration'!$AV223)</f>
        <v>58.333039212485119</v>
      </c>
      <c r="N223" s="99">
        <f>'Model parameters'!$G223+'Model parameters'!$H223*('Modelled Duration'!AX223-'Modelled Duration'!$AV223)</f>
        <v>58.543292427748462</v>
      </c>
      <c r="O223" s="99">
        <f>'Model parameters'!$G223+'Model parameters'!$H223*('Modelled Duration'!AY223-'Modelled Duration'!$AV223)</f>
        <v>58.753545643011812</v>
      </c>
      <c r="P223" s="99">
        <f>'Model parameters'!$G223+'Model parameters'!$H223*('Modelled Duration'!AZ223-'Modelled Duration'!$AV223)</f>
        <v>58.963798858275155</v>
      </c>
      <c r="Q223" s="99">
        <f>'Model parameters'!$G223+'Model parameters'!$H223*('Modelled Duration'!BA223-'Modelled Duration'!$AV223)</f>
        <v>59.174052073538505</v>
      </c>
      <c r="R223" s="201">
        <f>Q223+'Model parameters'!$H223*('Modelled Duration'!BB223-'Modelled Duration'!$BA223)*R$4</f>
        <v>59.27917868117018</v>
      </c>
      <c r="S223" s="97">
        <f>R223+'Model parameters'!$H223*('Modelled Duration'!BC223-'Modelled Duration'!$BA223)*S$4</f>
        <v>59.447381253380854</v>
      </c>
      <c r="T223" s="97">
        <f>S223+'Model parameters'!$H223*('Modelled Duration'!BD223-'Modelled Duration'!$BA223)*T$4</f>
        <v>59.57353318253886</v>
      </c>
      <c r="U223" s="97">
        <f>T223+'Model parameters'!$H223*('Modelled Duration'!BE223-'Modelled Duration'!$BA223)*U$4</f>
        <v>59.57353318253886</v>
      </c>
      <c r="V223" s="97">
        <f>U223+'Model parameters'!$H223*('Modelled Duration'!BF223-'Modelled Duration'!$BA223)*V$4</f>
        <v>59.57353318253886</v>
      </c>
      <c r="AL223" s="201">
        <f t="shared" si="137"/>
        <v>40.419801182160157</v>
      </c>
      <c r="AM223" s="201">
        <f t="shared" si="138"/>
        <v>35.213218820014937</v>
      </c>
      <c r="AN223" s="201">
        <f t="shared" si="139"/>
        <v>83.121739130434733</v>
      </c>
      <c r="AO223" s="201">
        <f t="shared" si="140"/>
        <v>54.945421816367315</v>
      </c>
      <c r="AP223" s="201">
        <f t="shared" si="141"/>
        <v>43.716376890690725</v>
      </c>
      <c r="AQ223" s="201">
        <f t="shared" si="142"/>
        <v>87.503223067213284</v>
      </c>
      <c r="AR223" s="201">
        <f t="shared" si="143"/>
        <v>50.851464668370014</v>
      </c>
      <c r="AS223" s="201">
        <f t="shared" si="144"/>
        <v>42.898024011600157</v>
      </c>
      <c r="AT223" s="201">
        <f t="shared" si="145"/>
        <v>48.609004806332848</v>
      </c>
      <c r="AU223" s="201">
        <f t="shared" si="146"/>
        <v>68.120023576568798</v>
      </c>
      <c r="AV223" s="41">
        <f t="shared" si="148"/>
        <v>61.321793216717325</v>
      </c>
      <c r="AW223" s="41">
        <f t="shared" si="148"/>
        <v>62.373059293034061</v>
      </c>
      <c r="AX223" s="41">
        <f t="shared" si="148"/>
        <v>63.42432536935079</v>
      </c>
      <c r="AY223" s="41">
        <f t="shared" si="148"/>
        <v>64.475591445667533</v>
      </c>
      <c r="AZ223" s="41">
        <f t="shared" si="148"/>
        <v>65.526857521984255</v>
      </c>
      <c r="BA223" s="41">
        <f t="shared" si="148"/>
        <v>66.578123598300991</v>
      </c>
      <c r="BB223" s="41">
        <f t="shared" si="148"/>
        <v>67.629389674617727</v>
      </c>
      <c r="BC223" s="41">
        <f t="shared" si="148"/>
        <v>68.680655750934449</v>
      </c>
      <c r="BD223" s="41">
        <f t="shared" si="148"/>
        <v>69.731921827251185</v>
      </c>
      <c r="BE223" s="41">
        <f t="shared" si="148"/>
        <v>70.783187903567921</v>
      </c>
      <c r="BF223" s="41">
        <f t="shared" si="148"/>
        <v>71.834453979884657</v>
      </c>
    </row>
    <row r="224" spans="1:58">
      <c r="A224" s="53" t="s">
        <v>54</v>
      </c>
      <c r="B224" s="57">
        <f>'Historical Fault Information'!N224</f>
        <v>34.52756489493202</v>
      </c>
      <c r="C224" s="57">
        <f>'Historical Fault Information'!O224</f>
        <v>30.048353129475203</v>
      </c>
      <c r="D224" s="57">
        <f>'Historical Fault Information'!P224</f>
        <v>38.107356357441631</v>
      </c>
      <c r="E224" s="57">
        <f>'Historical Fault Information'!Q224</f>
        <v>58.258083431444021</v>
      </c>
      <c r="F224" s="57">
        <f>'Historical Fault Information'!R224</f>
        <v>42.888291119432346</v>
      </c>
      <c r="G224" s="57">
        <f>'Historical Fault Information'!S224</f>
        <v>52.492660539855329</v>
      </c>
      <c r="H224" s="57">
        <f>'Historical Fault Information'!T224</f>
        <v>51.167530248652319</v>
      </c>
      <c r="I224" s="57">
        <f>'Historical Fault Information'!U224</f>
        <v>57.929832024014544</v>
      </c>
      <c r="J224" s="57">
        <f>'Historical Fault Information'!V224</f>
        <v>45.193011304143447</v>
      </c>
      <c r="K224" s="57">
        <f>'Historical Fault Information'!W224</f>
        <v>50.801414536668531</v>
      </c>
      <c r="L224" s="201">
        <f>'Model parameters'!$G224</f>
        <v>47.302097571070007</v>
      </c>
      <c r="M224" s="99">
        <f>'Model parameters'!$G224+'Model parameters'!$H224*('Modelled Duration'!AW224-'Modelled Duration'!$AV224)</f>
        <v>47.714124652528454</v>
      </c>
      <c r="N224" s="99">
        <f>'Model parameters'!$G224+'Model parameters'!$H224*('Modelled Duration'!AX224-'Modelled Duration'!$AV224)</f>
        <v>48.126151733986902</v>
      </c>
      <c r="O224" s="99">
        <f>'Model parameters'!$G224+'Model parameters'!$H224*('Modelled Duration'!AY224-'Modelled Duration'!$AV224)</f>
        <v>48.538178815445349</v>
      </c>
      <c r="P224" s="99">
        <f>'Model parameters'!$G224+'Model parameters'!$H224*('Modelled Duration'!AZ224-'Modelled Duration'!$AV224)</f>
        <v>48.950205896903796</v>
      </c>
      <c r="Q224" s="99">
        <f>'Model parameters'!$G224+'Model parameters'!$H224*('Modelled Duration'!BA224-'Modelled Duration'!$AV224)</f>
        <v>49.362232978362243</v>
      </c>
      <c r="R224" s="201">
        <f>Q224+'Model parameters'!$H224*('Modelled Duration'!BB224-'Modelled Duration'!$BA224)*R$4</f>
        <v>49.568246519091467</v>
      </c>
      <c r="S224" s="97">
        <f>R224+'Model parameters'!$H224*('Modelled Duration'!BC224-'Modelled Duration'!$BA224)*S$4</f>
        <v>49.897868184258222</v>
      </c>
      <c r="T224" s="97">
        <f>S224+'Model parameters'!$H224*('Modelled Duration'!BD224-'Modelled Duration'!$BA224)*T$4</f>
        <v>50.145084433133292</v>
      </c>
      <c r="U224" s="97">
        <f>T224+'Model parameters'!$H224*('Modelled Duration'!BE224-'Modelled Duration'!$BA224)*U$4</f>
        <v>50.145084433133292</v>
      </c>
      <c r="V224" s="97">
        <f>U224+'Model parameters'!$H224*('Modelled Duration'!BF224-'Modelled Duration'!$BA224)*V$4</f>
        <v>50.145084433133292</v>
      </c>
      <c r="AL224" s="201">
        <f t="shared" si="137"/>
        <v>34.52756489493202</v>
      </c>
      <c r="AM224" s="201">
        <f t="shared" si="138"/>
        <v>30.048353129475203</v>
      </c>
      <c r="AN224" s="201">
        <f t="shared" si="139"/>
        <v>38.107356357441631</v>
      </c>
      <c r="AO224" s="201">
        <f t="shared" si="140"/>
        <v>58.258083431444021</v>
      </c>
      <c r="AP224" s="201">
        <f t="shared" si="141"/>
        <v>42.888291119432346</v>
      </c>
      <c r="AQ224" s="201">
        <f t="shared" si="142"/>
        <v>52.492660539855329</v>
      </c>
      <c r="AR224" s="201">
        <f t="shared" si="143"/>
        <v>51.167530248652319</v>
      </c>
      <c r="AS224" s="201">
        <f t="shared" si="144"/>
        <v>57.929832024014544</v>
      </c>
      <c r="AT224" s="201">
        <f t="shared" si="145"/>
        <v>45.193011304143447</v>
      </c>
      <c r="AU224" s="201">
        <f t="shared" si="146"/>
        <v>50.801414536668531</v>
      </c>
      <c r="AV224" s="41">
        <f t="shared" si="148"/>
        <v>57.472154498713245</v>
      </c>
      <c r="AW224" s="41">
        <f t="shared" si="148"/>
        <v>59.532289906005481</v>
      </c>
      <c r="AX224" s="41">
        <f t="shared" si="148"/>
        <v>61.592425313297717</v>
      </c>
      <c r="AY224" s="41">
        <f t="shared" si="148"/>
        <v>63.652560720589953</v>
      </c>
      <c r="AZ224" s="41">
        <f t="shared" si="148"/>
        <v>65.712696127882197</v>
      </c>
      <c r="BA224" s="41">
        <f t="shared" si="148"/>
        <v>67.772831535174419</v>
      </c>
      <c r="BB224" s="41">
        <f t="shared" si="148"/>
        <v>69.832966942466669</v>
      </c>
      <c r="BC224" s="41">
        <f t="shared" si="148"/>
        <v>71.893102349758891</v>
      </c>
      <c r="BD224" s="41">
        <f t="shared" si="148"/>
        <v>73.953237757051141</v>
      </c>
      <c r="BE224" s="41">
        <f t="shared" si="148"/>
        <v>76.013373164343363</v>
      </c>
      <c r="BF224" s="41">
        <f t="shared" si="148"/>
        <v>78.073508571635614</v>
      </c>
    </row>
    <row r="225" spans="1:58">
      <c r="A225" s="53" t="s">
        <v>49</v>
      </c>
      <c r="B225" s="57">
        <f>'Historical Fault Information'!N225</f>
        <v>25.530571555161746</v>
      </c>
      <c r="C225" s="57">
        <f>'Historical Fault Information'!O225</f>
        <v>51.053801866190184</v>
      </c>
      <c r="D225" s="57">
        <f>'Historical Fault Information'!P225</f>
        <v>55.276157137300608</v>
      </c>
      <c r="E225" s="57">
        <f>'Historical Fault Information'!Q225</f>
        <v>55.064542286151557</v>
      </c>
      <c r="F225" s="57">
        <f>'Historical Fault Information'!R225</f>
        <v>32.301877091449768</v>
      </c>
      <c r="G225" s="57">
        <f>'Historical Fault Information'!S225</f>
        <v>49.022573013468595</v>
      </c>
      <c r="H225" s="57">
        <f>'Historical Fault Information'!T225</f>
        <v>58.88973213748082</v>
      </c>
      <c r="I225" s="57">
        <f>'Historical Fault Information'!U225</f>
        <v>77.322820486866448</v>
      </c>
      <c r="J225" s="57">
        <f>'Historical Fault Information'!V225</f>
        <v>37.908261922327526</v>
      </c>
      <c r="K225" s="57">
        <f>'Historical Fault Information'!W225</f>
        <v>44.825309481019517</v>
      </c>
      <c r="L225" s="201">
        <f>'Model parameters'!$G225</f>
        <v>48.090466523847908</v>
      </c>
      <c r="M225" s="99">
        <f>'Model parameters'!$G225+'Model parameters'!$H225*('Modelled Duration'!AW225-'Modelled Duration'!$AV225)</f>
        <v>48.357210092271565</v>
      </c>
      <c r="N225" s="99">
        <f>'Model parameters'!$G225+'Model parameters'!$H225*('Modelled Duration'!AX225-'Modelled Duration'!$AV225)</f>
        <v>48.623953660695221</v>
      </c>
      <c r="O225" s="99">
        <f>'Model parameters'!$G225+'Model parameters'!$H225*('Modelled Duration'!AY225-'Modelled Duration'!$AV225)</f>
        <v>48.890697229118878</v>
      </c>
      <c r="P225" s="99">
        <f>'Model parameters'!$G225+'Model parameters'!$H225*('Modelled Duration'!AZ225-'Modelled Duration'!$AV225)</f>
        <v>49.157440797542534</v>
      </c>
      <c r="Q225" s="99">
        <f>'Model parameters'!$G225+'Model parameters'!$H225*('Modelled Duration'!BA225-'Modelled Duration'!$AV225)</f>
        <v>49.424184365966191</v>
      </c>
      <c r="R225" s="201">
        <f>Q225+'Model parameters'!$H225*('Modelled Duration'!BB225-'Modelled Duration'!$BA225)*R$4</f>
        <v>49.557556150178023</v>
      </c>
      <c r="S225" s="97">
        <f>R225+'Model parameters'!$H225*('Modelled Duration'!BC225-'Modelled Duration'!$BA225)*S$4</f>
        <v>49.770951004916952</v>
      </c>
      <c r="T225" s="97">
        <f>S225+'Model parameters'!$H225*('Modelled Duration'!BD225-'Modelled Duration'!$BA225)*T$4</f>
        <v>49.930997145971148</v>
      </c>
      <c r="U225" s="97">
        <f>T225+'Model parameters'!$H225*('Modelled Duration'!BE225-'Modelled Duration'!$BA225)*U$4</f>
        <v>49.930997145971148</v>
      </c>
      <c r="V225" s="97">
        <f>U225+'Model parameters'!$H225*('Modelled Duration'!BF225-'Modelled Duration'!$BA225)*V$4</f>
        <v>49.930997145971148</v>
      </c>
      <c r="AL225" s="201">
        <f t="shared" si="137"/>
        <v>25.530571555161746</v>
      </c>
      <c r="AM225" s="201">
        <f t="shared" si="138"/>
        <v>51.053801866190184</v>
      </c>
      <c r="AN225" s="201">
        <f t="shared" si="139"/>
        <v>55.276157137300608</v>
      </c>
      <c r="AO225" s="201">
        <f t="shared" si="140"/>
        <v>55.064542286151557</v>
      </c>
      <c r="AP225" s="201">
        <f t="shared" si="141"/>
        <v>32.301877091449768</v>
      </c>
      <c r="AQ225" s="201">
        <f t="shared" si="142"/>
        <v>49.022573013468595</v>
      </c>
      <c r="AR225" s="201">
        <f t="shared" si="143"/>
        <v>58.88973213748082</v>
      </c>
      <c r="AS225" s="201">
        <f t="shared" si="144"/>
        <v>77.322820486866448</v>
      </c>
      <c r="AT225" s="201">
        <f t="shared" si="145"/>
        <v>37.908261922327526</v>
      </c>
      <c r="AU225" s="201">
        <f t="shared" si="146"/>
        <v>44.825309481019517</v>
      </c>
      <c r="AV225" s="41">
        <f t="shared" si="148"/>
        <v>56.055012829392261</v>
      </c>
      <c r="AW225" s="41">
        <f t="shared" si="148"/>
        <v>57.388730671510544</v>
      </c>
      <c r="AX225" s="41">
        <f t="shared" si="148"/>
        <v>58.722448513628834</v>
      </c>
      <c r="AY225" s="41">
        <f t="shared" si="148"/>
        <v>60.056166355747123</v>
      </c>
      <c r="AZ225" s="41">
        <f t="shared" si="148"/>
        <v>61.389884197865406</v>
      </c>
      <c r="BA225" s="41">
        <f t="shared" si="148"/>
        <v>62.723602039983689</v>
      </c>
      <c r="BB225" s="41">
        <f t="shared" si="148"/>
        <v>64.057319882101979</v>
      </c>
      <c r="BC225" s="41">
        <f t="shared" si="148"/>
        <v>65.391037724220269</v>
      </c>
      <c r="BD225" s="41">
        <f t="shared" si="148"/>
        <v>66.724755566338558</v>
      </c>
      <c r="BE225" s="41">
        <f t="shared" si="148"/>
        <v>68.058473408456834</v>
      </c>
      <c r="BF225" s="41">
        <f t="shared" si="148"/>
        <v>69.392191250575124</v>
      </c>
    </row>
    <row r="226" spans="1:58">
      <c r="A226" s="53" t="s">
        <v>59</v>
      </c>
      <c r="B226" s="57">
        <f>'Historical Fault Information'!N226</f>
        <v>44.261163734776744</v>
      </c>
      <c r="C226" s="57">
        <f>'Historical Fault Information'!O226</f>
        <v>46.277700831024838</v>
      </c>
      <c r="D226" s="57">
        <f>'Historical Fault Information'!P226</f>
        <v>55.870463297934251</v>
      </c>
      <c r="E226" s="57">
        <f>'Historical Fault Information'!Q226</f>
        <v>56.369169607032404</v>
      </c>
      <c r="F226" s="57">
        <f>'Historical Fault Information'!R226</f>
        <v>34.900959425275808</v>
      </c>
      <c r="G226" s="57">
        <f>'Historical Fault Information'!S226</f>
        <v>67.486982205268887</v>
      </c>
      <c r="H226" s="57">
        <f>'Historical Fault Information'!T226</f>
        <v>30.675727245845966</v>
      </c>
      <c r="I226" s="57">
        <f>'Historical Fault Information'!U226</f>
        <v>51.412503137204205</v>
      </c>
      <c r="J226" s="57">
        <f>'Historical Fault Information'!V226</f>
        <v>30.509352344929393</v>
      </c>
      <c r="K226" s="57">
        <f>'Historical Fault Information'!W226</f>
        <v>75.871112248820495</v>
      </c>
      <c r="L226" s="201">
        <f>'Model parameters'!$G226</f>
        <v>49.115212569654275</v>
      </c>
      <c r="M226" s="99">
        <f>'Model parameters'!$G226+'Model parameters'!$H226*('Modelled Duration'!AW226-'Modelled Duration'!$AV226)</f>
        <v>49.245305893431862</v>
      </c>
      <c r="N226" s="99">
        <f>'Model parameters'!$G226+'Model parameters'!$H226*('Modelled Duration'!AX226-'Modelled Duration'!$AV226)</f>
        <v>49.375399217209448</v>
      </c>
      <c r="O226" s="99">
        <f>'Model parameters'!$G226+'Model parameters'!$H226*('Modelled Duration'!AY226-'Modelled Duration'!$AV226)</f>
        <v>49.505492540987035</v>
      </c>
      <c r="P226" s="99">
        <f>'Model parameters'!$G226+'Model parameters'!$H226*('Modelled Duration'!AZ226-'Modelled Duration'!$AV226)</f>
        <v>49.635585864764622</v>
      </c>
      <c r="Q226" s="99">
        <f>'Model parameters'!$G226+'Model parameters'!$H226*('Modelled Duration'!BA226-'Modelled Duration'!$AV226)</f>
        <v>49.765679188542208</v>
      </c>
      <c r="R226" s="201">
        <f>Q226+'Model parameters'!$H226*('Modelled Duration'!BB226-'Modelled Duration'!$BA226)*R$4</f>
        <v>49.830725850431001</v>
      </c>
      <c r="S226" s="97">
        <f>R226+'Model parameters'!$H226*('Modelled Duration'!BC226-'Modelled Duration'!$BA226)*S$4</f>
        <v>49.934800509453069</v>
      </c>
      <c r="T226" s="97">
        <f>S226+'Model parameters'!$H226*('Modelled Duration'!BD226-'Modelled Duration'!$BA226)*T$4</f>
        <v>50.012856503719618</v>
      </c>
      <c r="U226" s="97">
        <f>T226+'Model parameters'!$H226*('Modelled Duration'!BE226-'Modelled Duration'!$BA226)*U$4</f>
        <v>50.012856503719618</v>
      </c>
      <c r="V226" s="97">
        <f>U226+'Model parameters'!$H226*('Modelled Duration'!BF226-'Modelled Duration'!$BA226)*V$4</f>
        <v>50.012856503719618</v>
      </c>
      <c r="AL226" s="201">
        <f t="shared" si="137"/>
        <v>44.261163734776744</v>
      </c>
      <c r="AM226" s="201">
        <f t="shared" si="138"/>
        <v>46.277700831024838</v>
      </c>
      <c r="AN226" s="201">
        <f t="shared" si="139"/>
        <v>55.870463297934251</v>
      </c>
      <c r="AO226" s="201">
        <f t="shared" si="140"/>
        <v>56.369169607032404</v>
      </c>
      <c r="AP226" s="201">
        <f t="shared" si="141"/>
        <v>34.900959425275808</v>
      </c>
      <c r="AQ226" s="201">
        <f t="shared" si="142"/>
        <v>67.486982205268887</v>
      </c>
      <c r="AR226" s="201">
        <f t="shared" si="143"/>
        <v>30.675727245845966</v>
      </c>
      <c r="AS226" s="201">
        <f t="shared" si="144"/>
        <v>51.412503137204205</v>
      </c>
      <c r="AT226" s="201">
        <f t="shared" si="145"/>
        <v>30.509352344929393</v>
      </c>
      <c r="AU226" s="201">
        <f t="shared" si="146"/>
        <v>75.871112248820495</v>
      </c>
      <c r="AV226" s="41">
        <f t="shared" si="148"/>
        <v>52.941079811694941</v>
      </c>
      <c r="AW226" s="41">
        <f t="shared" si="148"/>
        <v>53.591546430582873</v>
      </c>
      <c r="AX226" s="41">
        <f t="shared" si="148"/>
        <v>54.242013049470806</v>
      </c>
      <c r="AY226" s="41">
        <f t="shared" si="148"/>
        <v>54.892479668358739</v>
      </c>
      <c r="AZ226" s="41">
        <f t="shared" si="148"/>
        <v>55.542946287246679</v>
      </c>
      <c r="BA226" s="41">
        <f t="shared" si="148"/>
        <v>56.193412906134611</v>
      </c>
      <c r="BB226" s="41">
        <f t="shared" si="148"/>
        <v>56.843879525022544</v>
      </c>
      <c r="BC226" s="41">
        <f t="shared" si="148"/>
        <v>57.494346143910477</v>
      </c>
      <c r="BD226" s="41">
        <f t="shared" si="148"/>
        <v>58.144812762798409</v>
      </c>
      <c r="BE226" s="41">
        <f t="shared" si="148"/>
        <v>58.795279381686349</v>
      </c>
      <c r="BF226" s="41">
        <f t="shared" si="148"/>
        <v>59.445746000574282</v>
      </c>
    </row>
    <row r="227" spans="1:58">
      <c r="A227" s="53" t="s">
        <v>57</v>
      </c>
      <c r="B227" s="57">
        <f>'Historical Fault Information'!N227</f>
        <v>27.354153055446726</v>
      </c>
      <c r="C227" s="57">
        <f>'Historical Fault Information'!O227</f>
        <v>37.062764614127659</v>
      </c>
      <c r="D227" s="57">
        <f>'Historical Fault Information'!P227</f>
        <v>46.371504934210542</v>
      </c>
      <c r="E227" s="57">
        <f>'Historical Fault Information'!Q227</f>
        <v>49.34543877676149</v>
      </c>
      <c r="F227" s="57">
        <f>'Historical Fault Information'!R227</f>
        <v>63.181667990661545</v>
      </c>
      <c r="G227" s="57">
        <f>'Historical Fault Information'!S227</f>
        <v>53.338624024489611</v>
      </c>
      <c r="H227" s="57">
        <f>'Historical Fault Information'!T227</f>
        <v>41.332155213764175</v>
      </c>
      <c r="I227" s="57">
        <f>'Historical Fault Information'!U227</f>
        <v>44.422068510657404</v>
      </c>
      <c r="J227" s="57">
        <f>'Historical Fault Information'!V227</f>
        <v>45.651617806371732</v>
      </c>
      <c r="K227" s="57">
        <f>'Historical Fault Information'!W227</f>
        <v>60.171429697663868</v>
      </c>
      <c r="L227" s="201">
        <f>'Model parameters'!$G227</f>
        <v>50.76757890911405</v>
      </c>
      <c r="M227" s="99">
        <f>'Model parameters'!$G227+'Model parameters'!$H227*('Modelled Duration'!AW227-'Modelled Duration'!$AV227)</f>
        <v>51.145575739844638</v>
      </c>
      <c r="N227" s="99">
        <f>'Model parameters'!$G227+'Model parameters'!$H227*('Modelled Duration'!AX227-'Modelled Duration'!$AV227)</f>
        <v>51.523572570575219</v>
      </c>
      <c r="O227" s="99">
        <f>'Model parameters'!$G227+'Model parameters'!$H227*('Modelled Duration'!AY227-'Modelled Duration'!$AV227)</f>
        <v>51.901569401305807</v>
      </c>
      <c r="P227" s="99">
        <f>'Model parameters'!$G227+'Model parameters'!$H227*('Modelled Duration'!AZ227-'Modelled Duration'!$AV227)</f>
        <v>52.279566232036395</v>
      </c>
      <c r="Q227" s="99">
        <f>'Model parameters'!$G227+'Model parameters'!$H227*('Modelled Duration'!BA227-'Modelled Duration'!$AV227)</f>
        <v>52.657563062766975</v>
      </c>
      <c r="R227" s="201">
        <f>Q227+'Model parameters'!$H227*('Modelled Duration'!BB227-'Modelled Duration'!$BA227)*R$4</f>
        <v>52.846561478132266</v>
      </c>
      <c r="S227" s="97">
        <f>R227+'Model parameters'!$H227*('Modelled Duration'!BC227-'Modelled Duration'!$BA227)*S$4</f>
        <v>53.148958942716732</v>
      </c>
      <c r="T227" s="97">
        <f>S227+'Model parameters'!$H227*('Modelled Duration'!BD227-'Modelled Duration'!$BA227)*T$4</f>
        <v>53.375757041155083</v>
      </c>
      <c r="U227" s="97">
        <f>T227+'Model parameters'!$H227*('Modelled Duration'!BE227-'Modelled Duration'!$BA227)*U$4</f>
        <v>53.375757041155083</v>
      </c>
      <c r="V227" s="97">
        <f>U227+'Model parameters'!$H227*('Modelled Duration'!BF227-'Modelled Duration'!$BA227)*V$4</f>
        <v>53.375757041155083</v>
      </c>
      <c r="AL227" s="201">
        <f t="shared" si="137"/>
        <v>27.354153055446726</v>
      </c>
      <c r="AM227" s="201">
        <f t="shared" si="138"/>
        <v>37.062764614127659</v>
      </c>
      <c r="AN227" s="201">
        <f t="shared" si="139"/>
        <v>46.371504934210542</v>
      </c>
      <c r="AO227" s="201">
        <f t="shared" si="140"/>
        <v>49.34543877676149</v>
      </c>
      <c r="AP227" s="201">
        <f t="shared" si="141"/>
        <v>63.181667990661545</v>
      </c>
      <c r="AQ227" s="201">
        <f t="shared" si="142"/>
        <v>53.338624024489611</v>
      </c>
      <c r="AR227" s="201">
        <f t="shared" si="143"/>
        <v>41.332155213764175</v>
      </c>
      <c r="AS227" s="201">
        <f t="shared" si="144"/>
        <v>44.422068510657404</v>
      </c>
      <c r="AT227" s="201">
        <f t="shared" si="145"/>
        <v>45.651617806371732</v>
      </c>
      <c r="AU227" s="201">
        <f t="shared" si="146"/>
        <v>60.171429697663868</v>
      </c>
      <c r="AV227" s="41">
        <f t="shared" si="148"/>
        <v>57.218055307506582</v>
      </c>
      <c r="AW227" s="41">
        <f t="shared" si="148"/>
        <v>59.108039461159507</v>
      </c>
      <c r="AX227" s="41">
        <f t="shared" si="148"/>
        <v>60.998023614812439</v>
      </c>
      <c r="AY227" s="41">
        <f t="shared" si="148"/>
        <v>62.888007768465364</v>
      </c>
      <c r="AZ227" s="41">
        <f t="shared" si="148"/>
        <v>64.777991922118289</v>
      </c>
      <c r="BA227" s="41">
        <f t="shared" si="148"/>
        <v>66.667976075771222</v>
      </c>
      <c r="BB227" s="41">
        <f t="shared" si="148"/>
        <v>68.55796022942414</v>
      </c>
      <c r="BC227" s="41">
        <f t="shared" si="148"/>
        <v>70.447944383077072</v>
      </c>
      <c r="BD227" s="41">
        <f t="shared" si="148"/>
        <v>72.337928536730004</v>
      </c>
      <c r="BE227" s="41">
        <f t="shared" si="148"/>
        <v>74.227912690382936</v>
      </c>
      <c r="BF227" s="41">
        <f t="shared" si="148"/>
        <v>76.117896844035869</v>
      </c>
    </row>
    <row r="228" spans="1:58">
      <c r="A228" s="53" t="s">
        <v>55</v>
      </c>
      <c r="B228" s="57">
        <f>'Historical Fault Information'!N228</f>
        <v>57.414490311710111</v>
      </c>
      <c r="C228" s="57">
        <f>'Historical Fault Information'!O228</f>
        <v>73.640509013785703</v>
      </c>
      <c r="D228" s="57">
        <f>'Historical Fault Information'!P228</f>
        <v>26.265876689501958</v>
      </c>
      <c r="E228" s="57">
        <f>'Historical Fault Information'!Q228</f>
        <v>41.677392203568822</v>
      </c>
      <c r="F228" s="57">
        <f>'Historical Fault Information'!R228</f>
        <v>79.14552431052789</v>
      </c>
      <c r="G228" s="57">
        <f>'Historical Fault Information'!S228</f>
        <v>72.619145081332107</v>
      </c>
      <c r="H228" s="57">
        <f>'Historical Fault Information'!T228</f>
        <v>12.520997883433997</v>
      </c>
      <c r="I228" s="57">
        <f>'Historical Fault Information'!U228</f>
        <v>31.646439774373707</v>
      </c>
      <c r="J228" s="57">
        <f>'Historical Fault Information'!V228</f>
        <v>44.264493096380313</v>
      </c>
      <c r="K228" s="57">
        <f>'Historical Fault Information'!W228</f>
        <v>67.337911703334001</v>
      </c>
      <c r="L228" s="201">
        <f>'Model parameters'!$G228</f>
        <v>54.502883896634962</v>
      </c>
      <c r="M228" s="99">
        <f>'Model parameters'!$G228+'Model parameters'!$H228*('Modelled Duration'!AW228-'Modelled Duration'!$AV228)</f>
        <v>54.280563817044097</v>
      </c>
      <c r="N228" s="99">
        <f>'Model parameters'!$G228+'Model parameters'!$H228*('Modelled Duration'!AX228-'Modelled Duration'!$AV228)</f>
        <v>54.058243737453232</v>
      </c>
      <c r="O228" s="99">
        <f>'Model parameters'!$G228+'Model parameters'!$H228*('Modelled Duration'!AY228-'Modelled Duration'!$AV228)</f>
        <v>53.835923657862367</v>
      </c>
      <c r="P228" s="99">
        <f>'Model parameters'!$G228+'Model parameters'!$H228*('Modelled Duration'!AZ228-'Modelled Duration'!$AV228)</f>
        <v>53.613603578271501</v>
      </c>
      <c r="Q228" s="99">
        <f>'Model parameters'!$G228+'Model parameters'!$H228*('Modelled Duration'!BA228-'Modelled Duration'!$AV228)</f>
        <v>53.391283498680636</v>
      </c>
      <c r="R228" s="201">
        <f>Q228+'Model parameters'!$H228*('Modelled Duration'!BB228-'Modelled Duration'!$BA228)*R$4</f>
        <v>53.2801234588852</v>
      </c>
      <c r="S228" s="97">
        <f>R228+'Model parameters'!$H228*('Modelled Duration'!BC228-'Modelled Duration'!$BA228)*S$4</f>
        <v>53.102267395212507</v>
      </c>
      <c r="T228" s="97">
        <f>S228+'Model parameters'!$H228*('Modelled Duration'!BD228-'Modelled Duration'!$BA228)*T$4</f>
        <v>52.968875347457988</v>
      </c>
      <c r="U228" s="97">
        <f>T228+'Model parameters'!$H228*('Modelled Duration'!BE228-'Modelled Duration'!$BA228)*U$4</f>
        <v>52.968875347457988</v>
      </c>
      <c r="V228" s="97">
        <f>U228+'Model parameters'!$H228*('Modelled Duration'!BF228-'Modelled Duration'!$BA228)*V$4</f>
        <v>52.968875347457988</v>
      </c>
      <c r="AL228" s="201">
        <f t="shared" si="137"/>
        <v>57.414490311710111</v>
      </c>
      <c r="AM228" s="201">
        <f t="shared" si="138"/>
        <v>73.640509013785703</v>
      </c>
      <c r="AN228" s="201">
        <f t="shared" si="139"/>
        <v>26.265876689501958</v>
      </c>
      <c r="AO228" s="201">
        <f t="shared" si="140"/>
        <v>41.677392203568822</v>
      </c>
      <c r="AP228" s="201">
        <f t="shared" si="141"/>
        <v>79.14552431052789</v>
      </c>
      <c r="AQ228" s="201">
        <f t="shared" si="142"/>
        <v>72.619145081332107</v>
      </c>
      <c r="AR228" s="201">
        <f t="shared" si="143"/>
        <v>12.520997883433997</v>
      </c>
      <c r="AS228" s="201">
        <f t="shared" si="144"/>
        <v>31.646439774373707</v>
      </c>
      <c r="AT228" s="201">
        <f t="shared" si="145"/>
        <v>44.264493096380313</v>
      </c>
      <c r="AU228" s="201">
        <f t="shared" si="146"/>
        <v>67.337911703334001</v>
      </c>
      <c r="AV228" s="41">
        <f t="shared" si="148"/>
        <v>44.539475818046064</v>
      </c>
      <c r="AW228" s="41">
        <f t="shared" si="148"/>
        <v>43.427875420091738</v>
      </c>
      <c r="AX228" s="41">
        <f t="shared" si="148"/>
        <v>42.316275022137404</v>
      </c>
      <c r="AY228" s="41">
        <f t="shared" si="148"/>
        <v>41.204674624183077</v>
      </c>
      <c r="AZ228" s="41">
        <f t="shared" si="148"/>
        <v>40.093074226228751</v>
      </c>
      <c r="BA228" s="41">
        <f t="shared" si="148"/>
        <v>38.981473828274417</v>
      </c>
      <c r="BB228" s="41">
        <f t="shared" si="148"/>
        <v>37.869873430320091</v>
      </c>
      <c r="BC228" s="41">
        <f t="shared" si="148"/>
        <v>36.758273032365764</v>
      </c>
      <c r="BD228" s="41">
        <f t="shared" si="148"/>
        <v>35.646672634411431</v>
      </c>
      <c r="BE228" s="41">
        <f t="shared" si="148"/>
        <v>34.535072236457111</v>
      </c>
      <c r="BF228" s="41">
        <f t="shared" si="148"/>
        <v>33.423471838502778</v>
      </c>
    </row>
    <row r="229" spans="1:58">
      <c r="A229" s="53" t="s">
        <v>47</v>
      </c>
      <c r="B229" s="57">
        <f>'Historical Fault Information'!N229</f>
        <v>14.931067525078596</v>
      </c>
      <c r="C229" s="57">
        <f>'Historical Fault Information'!O229</f>
        <v>25.948908499767771</v>
      </c>
      <c r="D229" s="57">
        <f>'Historical Fault Information'!P229</f>
        <v>42.45611236757518</v>
      </c>
      <c r="E229" s="57">
        <f>'Historical Fault Information'!Q229</f>
        <v>49.811261995301471</v>
      </c>
      <c r="F229" s="57">
        <f>'Historical Fault Information'!R229</f>
        <v>57.269361901196675</v>
      </c>
      <c r="G229" s="57">
        <f>'Historical Fault Information'!S229</f>
        <v>27.856462414900431</v>
      </c>
      <c r="H229" s="57">
        <f>'Historical Fault Information'!T229</f>
        <v>75.848491109224227</v>
      </c>
      <c r="I229" s="57">
        <f>'Historical Fault Information'!U229</f>
        <v>37.572583285687749</v>
      </c>
      <c r="J229" s="57">
        <f>'Historical Fault Information'!V229</f>
        <v>31.049044216877046</v>
      </c>
      <c r="K229" s="57">
        <f>'Historical Fault Information'!W229</f>
        <v>82.498558166262981</v>
      </c>
      <c r="L229" s="201">
        <f>'Model parameters'!$G229</f>
        <v>47.38875109842774</v>
      </c>
      <c r="M229" s="99">
        <f>'Model parameters'!$G229+'Model parameters'!$H229*('Modelled Duration'!AW229-'Modelled Duration'!$AV229)</f>
        <v>48.198556562956782</v>
      </c>
      <c r="N229" s="99">
        <f>'Model parameters'!$G229+'Model parameters'!$H229*('Modelled Duration'!AX229-'Modelled Duration'!$AV229)</f>
        <v>49.008362027485823</v>
      </c>
      <c r="O229" s="99">
        <f>'Model parameters'!$G229+'Model parameters'!$H229*('Modelled Duration'!AY229-'Modelled Duration'!$AV229)</f>
        <v>49.818167492014865</v>
      </c>
      <c r="P229" s="99">
        <f>'Model parameters'!$G229+'Model parameters'!$H229*('Modelled Duration'!AZ229-'Modelled Duration'!$AV229)</f>
        <v>50.627972956543907</v>
      </c>
      <c r="Q229" s="99">
        <f>'Model parameters'!$G229+'Model parameters'!$H229*('Modelled Duration'!BA229-'Modelled Duration'!$AV229)</f>
        <v>51.437778421072949</v>
      </c>
      <c r="R229" s="201">
        <f>Q229+'Model parameters'!$H229*('Modelled Duration'!BB229-'Modelled Duration'!$BA229)*R$4</f>
        <v>51.842681153337466</v>
      </c>
      <c r="S229" s="97">
        <f>R229+'Model parameters'!$H229*('Modelled Duration'!BC229-'Modelled Duration'!$BA229)*S$4</f>
        <v>52.490525524960702</v>
      </c>
      <c r="T229" s="97">
        <f>S229+'Model parameters'!$H229*('Modelled Duration'!BD229-'Modelled Duration'!$BA229)*T$4</f>
        <v>52.976408803678126</v>
      </c>
      <c r="U229" s="97">
        <f>T229+'Model parameters'!$H229*('Modelled Duration'!BE229-'Modelled Duration'!$BA229)*U$4</f>
        <v>52.976408803678126</v>
      </c>
      <c r="V229" s="97">
        <f>U229+'Model parameters'!$H229*('Modelled Duration'!BF229-'Modelled Duration'!$BA229)*V$4</f>
        <v>52.976408803678126</v>
      </c>
      <c r="AL229" s="201">
        <f t="shared" si="137"/>
        <v>14.931067525078596</v>
      </c>
      <c r="AM229" s="201">
        <f t="shared" si="138"/>
        <v>25.948908499767771</v>
      </c>
      <c r="AN229" s="201">
        <f t="shared" si="139"/>
        <v>42.45611236757518</v>
      </c>
      <c r="AO229" s="201">
        <f t="shared" si="140"/>
        <v>49.811261995301471</v>
      </c>
      <c r="AP229" s="201">
        <f t="shared" si="141"/>
        <v>57.269361901196675</v>
      </c>
      <c r="AQ229" s="201">
        <f t="shared" si="142"/>
        <v>27.856462414900431</v>
      </c>
      <c r="AR229" s="201">
        <f t="shared" si="143"/>
        <v>75.848491109224227</v>
      </c>
      <c r="AS229" s="201">
        <f t="shared" si="144"/>
        <v>37.572583285687749</v>
      </c>
      <c r="AT229" s="201">
        <f t="shared" si="145"/>
        <v>31.049044216877046</v>
      </c>
      <c r="AU229" s="201">
        <f t="shared" si="146"/>
        <v>82.498558166262981</v>
      </c>
      <c r="AV229" s="41">
        <f t="shared" si="148"/>
        <v>66.793835422735853</v>
      </c>
      <c r="AW229" s="41">
        <f t="shared" si="148"/>
        <v>70.842862745381069</v>
      </c>
      <c r="AX229" s="41">
        <f t="shared" si="148"/>
        <v>74.891890068026271</v>
      </c>
      <c r="AY229" s="41">
        <f t="shared" si="148"/>
        <v>78.940917390671473</v>
      </c>
      <c r="AZ229" s="41">
        <f t="shared" si="148"/>
        <v>82.989944713316675</v>
      </c>
      <c r="BA229" s="41">
        <f t="shared" si="148"/>
        <v>87.038972035961891</v>
      </c>
      <c r="BB229" s="41">
        <f t="shared" si="148"/>
        <v>91.087999358607092</v>
      </c>
      <c r="BC229" s="41">
        <f t="shared" si="148"/>
        <v>95.137026681252308</v>
      </c>
      <c r="BD229" s="41">
        <f t="shared" si="148"/>
        <v>99.18605400389751</v>
      </c>
      <c r="BE229" s="41">
        <f t="shared" si="148"/>
        <v>103.23508132654273</v>
      </c>
      <c r="BF229" s="41">
        <f t="shared" si="148"/>
        <v>107.28410864918793</v>
      </c>
    </row>
    <row r="230" spans="1:58">
      <c r="A230" s="53" t="s">
        <v>52</v>
      </c>
      <c r="B230" s="57">
        <f>'Historical Fault Information'!N230</f>
        <v>37.30258899676371</v>
      </c>
      <c r="C230" s="57">
        <f>'Historical Fault Information'!O230</f>
        <v>48.091710758377509</v>
      </c>
      <c r="D230" s="57">
        <f>'Historical Fault Information'!P230</f>
        <v>38.284077007275734</v>
      </c>
      <c r="E230" s="57">
        <f>'Historical Fault Information'!Q230</f>
        <v>61.448873494580639</v>
      </c>
      <c r="F230" s="57">
        <f>'Historical Fault Information'!R230</f>
        <v>31.92191774890361</v>
      </c>
      <c r="G230" s="57">
        <f>'Historical Fault Information'!S230</f>
        <v>51.824905423681265</v>
      </c>
      <c r="H230" s="57">
        <f>'Historical Fault Information'!T230</f>
        <v>43.121004647106822</v>
      </c>
      <c r="I230" s="57">
        <f>'Historical Fault Information'!U230</f>
        <v>34.082714560590247</v>
      </c>
      <c r="J230" s="57">
        <f>'Historical Fault Information'!V230</f>
        <v>45.267282826191988</v>
      </c>
      <c r="K230" s="57">
        <f>'Historical Fault Information'!W230</f>
        <v>41.856850511558932</v>
      </c>
      <c r="L230" s="201">
        <f>'Model parameters'!$G230</f>
        <v>46.042908491108491</v>
      </c>
      <c r="M230" s="99">
        <f>'Model parameters'!$G230+'Model parameters'!$H230*('Modelled Duration'!AW230-'Modelled Duration'!$AV230)</f>
        <v>46.000641735965203</v>
      </c>
      <c r="N230" s="99">
        <f>'Model parameters'!$G230+'Model parameters'!$H230*('Modelled Duration'!AX230-'Modelled Duration'!$AV230)</f>
        <v>45.958374980821915</v>
      </c>
      <c r="O230" s="99">
        <f>'Model parameters'!$G230+'Model parameters'!$H230*('Modelled Duration'!AY230-'Modelled Duration'!$AV230)</f>
        <v>45.916108225678627</v>
      </c>
      <c r="P230" s="99">
        <f>'Model parameters'!$G230+'Model parameters'!$H230*('Modelled Duration'!AZ230-'Modelled Duration'!$AV230)</f>
        <v>45.873841470535339</v>
      </c>
      <c r="Q230" s="99">
        <f>'Model parameters'!$G230+'Model parameters'!$H230*('Modelled Duration'!BA230-'Modelled Duration'!$AV230)</f>
        <v>45.831574715392051</v>
      </c>
      <c r="R230" s="201">
        <f>Q230+'Model parameters'!$H230*('Modelled Duration'!BB230-'Modelled Duration'!$BA230)*R$4</f>
        <v>45.810441337820407</v>
      </c>
      <c r="S230" s="97">
        <f>R230+'Model parameters'!$H230*('Modelled Duration'!BC230-'Modelled Duration'!$BA230)*S$4</f>
        <v>45.776627933705775</v>
      </c>
      <c r="T230" s="97">
        <f>S230+'Model parameters'!$H230*('Modelled Duration'!BD230-'Modelled Duration'!$BA230)*T$4</f>
        <v>45.7512678806198</v>
      </c>
      <c r="U230" s="97">
        <f>T230+'Model parameters'!$H230*('Modelled Duration'!BE230-'Modelled Duration'!$BA230)*U$4</f>
        <v>45.7512678806198</v>
      </c>
      <c r="V230" s="97">
        <f>U230+'Model parameters'!$H230*('Modelled Duration'!BF230-'Modelled Duration'!$BA230)*V$4</f>
        <v>45.7512678806198</v>
      </c>
      <c r="AL230" s="201">
        <f t="shared" si="137"/>
        <v>37.30258899676371</v>
      </c>
      <c r="AM230" s="201">
        <f t="shared" si="138"/>
        <v>48.091710758377509</v>
      </c>
      <c r="AN230" s="201">
        <f t="shared" si="139"/>
        <v>38.284077007275734</v>
      </c>
      <c r="AO230" s="201">
        <f t="shared" si="140"/>
        <v>61.448873494580639</v>
      </c>
      <c r="AP230" s="201">
        <f t="shared" si="141"/>
        <v>31.92191774890361</v>
      </c>
      <c r="AQ230" s="201">
        <f t="shared" si="142"/>
        <v>51.824905423681265</v>
      </c>
      <c r="AR230" s="201">
        <f t="shared" si="143"/>
        <v>43.121004647106822</v>
      </c>
      <c r="AS230" s="201">
        <f t="shared" si="144"/>
        <v>34.082714560590247</v>
      </c>
      <c r="AT230" s="201">
        <f t="shared" si="145"/>
        <v>45.267282826191988</v>
      </c>
      <c r="AU230" s="201">
        <f t="shared" si="146"/>
        <v>41.856850511558932</v>
      </c>
      <c r="AV230" s="41">
        <f t="shared" si="148"/>
        <v>42.15785683106261</v>
      </c>
      <c r="AW230" s="41">
        <f t="shared" si="148"/>
        <v>41.946523055346169</v>
      </c>
      <c r="AX230" s="41">
        <f t="shared" si="148"/>
        <v>41.735189279629729</v>
      </c>
      <c r="AY230" s="41">
        <f t="shared" si="148"/>
        <v>41.523855503913289</v>
      </c>
      <c r="AZ230" s="41">
        <f t="shared" si="148"/>
        <v>41.312521728196849</v>
      </c>
      <c r="BA230" s="41">
        <f t="shared" si="148"/>
        <v>41.101187952480402</v>
      </c>
      <c r="BB230" s="41">
        <f t="shared" si="148"/>
        <v>40.889854176763961</v>
      </c>
      <c r="BC230" s="41">
        <f t="shared" si="148"/>
        <v>40.678520401047521</v>
      </c>
      <c r="BD230" s="41">
        <f t="shared" si="148"/>
        <v>40.467186625331081</v>
      </c>
      <c r="BE230" s="41">
        <f t="shared" si="148"/>
        <v>40.255852849614634</v>
      </c>
      <c r="BF230" s="41">
        <f t="shared" si="148"/>
        <v>40.044519073898194</v>
      </c>
    </row>
    <row r="231" spans="1:58">
      <c r="A231" s="53" t="s">
        <v>53</v>
      </c>
      <c r="B231" s="57">
        <f>'Historical Fault Information'!N231</f>
        <v>62.531522025850734</v>
      </c>
      <c r="C231" s="57">
        <f>'Historical Fault Information'!O231</f>
        <v>141.37242601936458</v>
      </c>
      <c r="D231" s="57">
        <f>'Historical Fault Information'!P231</f>
        <v>32.385649337813717</v>
      </c>
      <c r="E231" s="57">
        <f>'Historical Fault Information'!Q231</f>
        <v>16.701612903225737</v>
      </c>
      <c r="F231" s="57">
        <f>'Historical Fault Information'!R231</f>
        <v>139.14138951145947</v>
      </c>
      <c r="G231" s="57">
        <f>'Historical Fault Information'!S231</f>
        <v>81.61315772572577</v>
      </c>
      <c r="H231" s="57">
        <f>'Historical Fault Information'!T231</f>
        <v>57.349409437816085</v>
      </c>
      <c r="I231" s="57">
        <f>'Historical Fault Information'!U231</f>
        <v>63.448797858700082</v>
      </c>
      <c r="J231" s="57">
        <f>'Historical Fault Information'!V231</f>
        <v>59.094468317304191</v>
      </c>
      <c r="K231" s="57">
        <f>'Historical Fault Information'!W231</f>
        <v>52.437463152773155</v>
      </c>
      <c r="L231" s="201">
        <f>'Model parameters'!$G231</f>
        <v>65.354034227737131</v>
      </c>
      <c r="M231" s="99">
        <f>'Model parameters'!$G231+'Model parameters'!$H231*('Modelled Duration'!AW231-'Modelled Duration'!$AV231)</f>
        <v>64.812141702464828</v>
      </c>
      <c r="N231" s="99">
        <f>'Model parameters'!$G231+'Model parameters'!$H231*('Modelled Duration'!AX231-'Modelled Duration'!$AV231)</f>
        <v>64.270249177192525</v>
      </c>
      <c r="O231" s="99">
        <f>'Model parameters'!$G231+'Model parameters'!$H231*('Modelled Duration'!AY231-'Modelled Duration'!$AV231)</f>
        <v>63.728356651920215</v>
      </c>
      <c r="P231" s="99">
        <f>'Model parameters'!$G231+'Model parameters'!$H231*('Modelled Duration'!AZ231-'Modelled Duration'!$AV231)</f>
        <v>63.186464126647905</v>
      </c>
      <c r="Q231" s="99">
        <f>'Model parameters'!$G231+'Model parameters'!$H231*('Modelled Duration'!BA231-'Modelled Duration'!$AV231)</f>
        <v>62.644571601375603</v>
      </c>
      <c r="R231" s="201">
        <f>Q231+'Model parameters'!$H231*('Modelled Duration'!BB231-'Modelled Duration'!$BA231)*R$4</f>
        <v>62.373625338739451</v>
      </c>
      <c r="S231" s="97">
        <f>R231+'Model parameters'!$H231*('Modelled Duration'!BC231-'Modelled Duration'!$BA231)*S$4</f>
        <v>61.940111318521609</v>
      </c>
      <c r="T231" s="97">
        <f>S231+'Model parameters'!$H231*('Modelled Duration'!BD231-'Modelled Duration'!$BA231)*T$4</f>
        <v>61.614975803358227</v>
      </c>
      <c r="U231" s="97">
        <f>T231+'Model parameters'!$H231*('Modelled Duration'!BE231-'Modelled Duration'!$BA231)*U$4</f>
        <v>61.614975803358227</v>
      </c>
      <c r="V231" s="97">
        <f>U231+'Model parameters'!$H231*('Modelled Duration'!BF231-'Modelled Duration'!$BA231)*V$4</f>
        <v>61.614975803358227</v>
      </c>
      <c r="AL231" s="201">
        <f t="shared" si="137"/>
        <v>62.531522025850734</v>
      </c>
      <c r="AM231" s="201">
        <f t="shared" si="138"/>
        <v>141.37242601936458</v>
      </c>
      <c r="AN231" s="201">
        <f t="shared" si="139"/>
        <v>32.385649337813717</v>
      </c>
      <c r="AO231" s="201">
        <f t="shared" si="140"/>
        <v>16.701612903225737</v>
      </c>
      <c r="AP231" s="201">
        <f t="shared" si="141"/>
        <v>139.14138951145947</v>
      </c>
      <c r="AQ231" s="201">
        <f t="shared" si="142"/>
        <v>81.61315772572577</v>
      </c>
      <c r="AR231" s="201">
        <f t="shared" si="143"/>
        <v>57.349409437816085</v>
      </c>
      <c r="AS231" s="201">
        <f t="shared" si="144"/>
        <v>63.448797858700082</v>
      </c>
      <c r="AT231" s="201">
        <f t="shared" si="145"/>
        <v>59.094468317304191</v>
      </c>
      <c r="AU231" s="201">
        <f t="shared" si="146"/>
        <v>52.437463152773155</v>
      </c>
      <c r="AV231" s="41">
        <f t="shared" si="148"/>
        <v>55.705545184014937</v>
      </c>
      <c r="AW231" s="41">
        <f t="shared" si="148"/>
        <v>52.996082557653409</v>
      </c>
      <c r="AX231" s="41">
        <f t="shared" si="148"/>
        <v>50.286619931291881</v>
      </c>
      <c r="AY231" s="41">
        <f t="shared" si="148"/>
        <v>47.577157304930353</v>
      </c>
      <c r="AZ231" s="41">
        <f t="shared" si="148"/>
        <v>44.867694678568824</v>
      </c>
      <c r="BA231" s="41">
        <f t="shared" si="148"/>
        <v>42.158232052207296</v>
      </c>
      <c r="BB231" s="41">
        <f t="shared" si="148"/>
        <v>39.448769425845768</v>
      </c>
      <c r="BC231" s="41">
        <f t="shared" si="148"/>
        <v>36.73930679948424</v>
      </c>
      <c r="BD231" s="41">
        <f t="shared" si="148"/>
        <v>34.029844173122711</v>
      </c>
      <c r="BE231" s="41">
        <f t="shared" si="148"/>
        <v>31.320381546761183</v>
      </c>
      <c r="BF231" s="41">
        <f t="shared" si="148"/>
        <v>28.610918920399648</v>
      </c>
    </row>
    <row r="232" spans="1:58">
      <c r="A232" s="53" t="s">
        <v>58</v>
      </c>
      <c r="B232" s="57">
        <f>'Historical Fault Information'!N232</f>
        <v>39.785594405594459</v>
      </c>
      <c r="C232" s="57">
        <f>'Historical Fault Information'!O232</f>
        <v>74.676393207366885</v>
      </c>
      <c r="D232" s="57">
        <f>'Historical Fault Information'!P232</f>
        <v>63.037483266399008</v>
      </c>
      <c r="E232" s="57">
        <f>'Historical Fault Information'!Q232</f>
        <v>43.335528074657503</v>
      </c>
      <c r="F232" s="57">
        <f>'Historical Fault Information'!R232</f>
        <v>65.047879074451572</v>
      </c>
      <c r="G232" s="57">
        <f>'Historical Fault Information'!S232</f>
        <v>43.404617205204971</v>
      </c>
      <c r="H232" s="57">
        <f>'Historical Fault Information'!T232</f>
        <v>47.019283964430777</v>
      </c>
      <c r="I232" s="57">
        <f>'Historical Fault Information'!U232</f>
        <v>98.852292340145354</v>
      </c>
      <c r="J232" s="57">
        <f>'Historical Fault Information'!V232</f>
        <v>54.527258598726007</v>
      </c>
      <c r="K232" s="57">
        <f>'Historical Fault Information'!W232</f>
        <v>87.997738883468259</v>
      </c>
      <c r="L232" s="201">
        <f>'Model parameters'!$G232</f>
        <v>66.740177457448965</v>
      </c>
      <c r="M232" s="99">
        <f>'Model parameters'!$G232+'Model parameters'!$H232*('Modelled Duration'!AW232-'Modelled Duration'!$AV232)</f>
        <v>67.299386438308574</v>
      </c>
      <c r="N232" s="99">
        <f>'Model parameters'!$G232+'Model parameters'!$H232*('Modelled Duration'!AX232-'Modelled Duration'!$AV232)</f>
        <v>67.858595419168196</v>
      </c>
      <c r="O232" s="99">
        <f>'Model parameters'!$G232+'Model parameters'!$H232*('Modelled Duration'!AY232-'Modelled Duration'!$AV232)</f>
        <v>68.417804400027819</v>
      </c>
      <c r="P232" s="99">
        <f>'Model parameters'!$G232+'Model parameters'!$H232*('Modelled Duration'!AZ232-'Modelled Duration'!$AV232)</f>
        <v>68.977013380887428</v>
      </c>
      <c r="Q232" s="99">
        <f>'Model parameters'!$G232+'Model parameters'!$H232*('Modelled Duration'!BA232-'Modelled Duration'!$AV232)</f>
        <v>69.536222361747036</v>
      </c>
      <c r="R232" s="201">
        <f>Q232+'Model parameters'!$H232*('Modelled Duration'!BB232-'Modelled Duration'!$BA232)*R$4</f>
        <v>69.815826852176841</v>
      </c>
      <c r="S232" s="97">
        <f>R232+'Model parameters'!$H232*('Modelled Duration'!BC232-'Modelled Duration'!$BA232)*S$4</f>
        <v>70.263194036864533</v>
      </c>
      <c r="T232" s="97">
        <f>S232+'Model parameters'!$H232*('Modelled Duration'!BD232-'Modelled Duration'!$BA232)*T$4</f>
        <v>70.59871942538031</v>
      </c>
      <c r="U232" s="97">
        <f>T232+'Model parameters'!$H232*('Modelled Duration'!BE232-'Modelled Duration'!$BA232)*U$4</f>
        <v>70.59871942538031</v>
      </c>
      <c r="V232" s="97">
        <f>U232+'Model parameters'!$H232*('Modelled Duration'!BF232-'Modelled Duration'!$BA232)*V$4</f>
        <v>70.59871942538031</v>
      </c>
      <c r="AL232" s="201">
        <f t="shared" si="137"/>
        <v>39.785594405594459</v>
      </c>
      <c r="AM232" s="201">
        <f t="shared" si="138"/>
        <v>74.676393207366885</v>
      </c>
      <c r="AN232" s="201">
        <f t="shared" si="139"/>
        <v>63.037483266399008</v>
      </c>
      <c r="AO232" s="201">
        <f t="shared" si="140"/>
        <v>43.335528074657503</v>
      </c>
      <c r="AP232" s="201">
        <f t="shared" si="141"/>
        <v>65.047879074451572</v>
      </c>
      <c r="AQ232" s="201">
        <f t="shared" si="142"/>
        <v>43.404617205204971</v>
      </c>
      <c r="AR232" s="201">
        <f t="shared" si="143"/>
        <v>47.019283964430777</v>
      </c>
      <c r="AS232" s="201">
        <f t="shared" si="144"/>
        <v>98.852292340145354</v>
      </c>
      <c r="AT232" s="201">
        <f t="shared" si="145"/>
        <v>54.527258598726007</v>
      </c>
      <c r="AU232" s="201">
        <f t="shared" si="146"/>
        <v>87.997738883468259</v>
      </c>
      <c r="AV232" s="41">
        <f t="shared" si="148"/>
        <v>77.14665387568391</v>
      </c>
      <c r="AW232" s="41">
        <f t="shared" si="148"/>
        <v>79.942698779981981</v>
      </c>
      <c r="AX232" s="41">
        <f t="shared" si="148"/>
        <v>82.738743684280067</v>
      </c>
      <c r="AY232" s="41">
        <f t="shared" si="148"/>
        <v>85.534788588578152</v>
      </c>
      <c r="AZ232" s="41">
        <f t="shared" si="148"/>
        <v>88.330833492876224</v>
      </c>
      <c r="BA232" s="41">
        <f t="shared" si="148"/>
        <v>91.126878397174295</v>
      </c>
      <c r="BB232" s="41">
        <f t="shared" si="148"/>
        <v>93.92292330147238</v>
      </c>
      <c r="BC232" s="41">
        <f t="shared" si="148"/>
        <v>96.718968205770466</v>
      </c>
      <c r="BD232" s="41">
        <f t="shared" si="148"/>
        <v>99.515013110068537</v>
      </c>
      <c r="BE232" s="41">
        <f t="shared" si="148"/>
        <v>102.31105801436661</v>
      </c>
      <c r="BF232" s="41">
        <f t="shared" si="148"/>
        <v>105.10710291866469</v>
      </c>
    </row>
    <row r="233" spans="1:58">
      <c r="A233" s="53" t="s">
        <v>60</v>
      </c>
      <c r="B233" s="57">
        <f>'Historical Fault Information'!N233</f>
        <v>32.43556280587277</v>
      </c>
      <c r="C233" s="57">
        <f>'Historical Fault Information'!O233</f>
        <v>41.496338364967947</v>
      </c>
      <c r="D233" s="57">
        <f>'Historical Fault Information'!P233</f>
        <v>43.196753313469443</v>
      </c>
      <c r="E233" s="57">
        <f>'Historical Fault Information'!Q233</f>
        <v>37.270544541178268</v>
      </c>
      <c r="F233" s="57">
        <f>'Historical Fault Information'!R233</f>
        <v>74.576106725353483</v>
      </c>
      <c r="G233" s="57">
        <f>'Historical Fault Information'!S233</f>
        <v>66.691744081830791</v>
      </c>
      <c r="H233" s="57">
        <f>'Historical Fault Information'!T233</f>
        <v>43.156339531040786</v>
      </c>
      <c r="I233" s="57">
        <f>'Historical Fault Information'!U233</f>
        <v>63.091749742953631</v>
      </c>
      <c r="J233" s="57">
        <f>'Historical Fault Information'!V233</f>
        <v>141.01069313614175</v>
      </c>
      <c r="K233" s="57">
        <f>'Historical Fault Information'!W233</f>
        <v>58.228526925686204</v>
      </c>
      <c r="L233" s="201">
        <f>'Model parameters'!$G233</f>
        <v>71.392686438903041</v>
      </c>
      <c r="M233" s="99">
        <f>'Model parameters'!$G233+'Model parameters'!$H233*('Modelled Duration'!AW233-'Modelled Duration'!$AV233)</f>
        <v>72.650850275206096</v>
      </c>
      <c r="N233" s="99">
        <f>'Model parameters'!$G233+'Model parameters'!$H233*('Modelled Duration'!AX233-'Modelled Duration'!$AV233)</f>
        <v>73.909014111509165</v>
      </c>
      <c r="O233" s="99">
        <f>'Model parameters'!$G233+'Model parameters'!$H233*('Modelled Duration'!AY233-'Modelled Duration'!$AV233)</f>
        <v>75.16717794781222</v>
      </c>
      <c r="P233" s="99">
        <f>'Model parameters'!$G233+'Model parameters'!$H233*('Modelled Duration'!AZ233-'Modelled Duration'!$AV233)</f>
        <v>76.425341784115275</v>
      </c>
      <c r="Q233" s="99">
        <f>'Model parameters'!$G233+'Model parameters'!$H233*('Modelled Duration'!BA233-'Modelled Duration'!$AV233)</f>
        <v>77.68350562041833</v>
      </c>
      <c r="R233" s="201">
        <f>Q233+'Model parameters'!$H233*('Modelled Duration'!BB233-'Modelled Duration'!$BA233)*R$4</f>
        <v>78.312587538569858</v>
      </c>
      <c r="S233" s="97">
        <f>R233+'Model parameters'!$H233*('Modelled Duration'!BC233-'Modelled Duration'!$BA233)*S$4</f>
        <v>79.31911860761231</v>
      </c>
      <c r="T233" s="97">
        <f>S233+'Model parameters'!$H233*('Modelled Duration'!BD233-'Modelled Duration'!$BA233)*T$4</f>
        <v>80.074016909394146</v>
      </c>
      <c r="U233" s="97">
        <f>T233+'Model parameters'!$H233*('Modelled Duration'!BE233-'Modelled Duration'!$BA233)*U$4</f>
        <v>80.074016909394146</v>
      </c>
      <c r="V233" s="97">
        <f>U233+'Model parameters'!$H233*('Modelled Duration'!BF233-'Modelled Duration'!$BA233)*V$4</f>
        <v>80.074016909394146</v>
      </c>
      <c r="AL233" s="201">
        <f t="shared" si="137"/>
        <v>32.43556280587277</v>
      </c>
      <c r="AM233" s="201">
        <f t="shared" si="138"/>
        <v>41.496338364967947</v>
      </c>
      <c r="AN233" s="201">
        <f t="shared" si="139"/>
        <v>43.196753313469443</v>
      </c>
      <c r="AO233" s="201">
        <f t="shared" si="140"/>
        <v>37.270544541178268</v>
      </c>
      <c r="AP233" s="201">
        <f t="shared" si="141"/>
        <v>74.576106725353483</v>
      </c>
      <c r="AQ233" s="201">
        <f t="shared" si="142"/>
        <v>66.691744081830791</v>
      </c>
      <c r="AR233" s="201">
        <f t="shared" si="143"/>
        <v>43.156339531040786</v>
      </c>
      <c r="AS233" s="201">
        <f t="shared" si="144"/>
        <v>63.091749742953631</v>
      </c>
      <c r="AT233" s="201">
        <f t="shared" si="145"/>
        <v>141.01069313614175</v>
      </c>
      <c r="AU233" s="201">
        <f t="shared" si="146"/>
        <v>58.228526925686204</v>
      </c>
      <c r="AV233" s="41">
        <f t="shared" si="148"/>
        <v>94.714941415183617</v>
      </c>
      <c r="AW233" s="41">
        <f t="shared" si="148"/>
        <v>101.00576059669892</v>
      </c>
      <c r="AX233" s="41">
        <f t="shared" si="148"/>
        <v>107.29657977821421</v>
      </c>
      <c r="AY233" s="41">
        <f t="shared" si="148"/>
        <v>113.5873989597295</v>
      </c>
      <c r="AZ233" s="41">
        <f t="shared" si="148"/>
        <v>119.8782181412448</v>
      </c>
      <c r="BA233" s="41">
        <f t="shared" si="148"/>
        <v>126.16903732276009</v>
      </c>
      <c r="BB233" s="41">
        <f t="shared" si="148"/>
        <v>132.45985650427536</v>
      </c>
      <c r="BC233" s="41">
        <f t="shared" si="148"/>
        <v>138.75067568579067</v>
      </c>
      <c r="BD233" s="41">
        <f t="shared" si="148"/>
        <v>145.04149486730597</v>
      </c>
      <c r="BE233" s="41">
        <f t="shared" si="148"/>
        <v>151.33231404882127</v>
      </c>
      <c r="BF233" s="41">
        <f t="shared" si="148"/>
        <v>157.62313323033658</v>
      </c>
    </row>
    <row r="234" spans="1:58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</row>
    <row r="235" spans="1:58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O235" s="3"/>
      <c r="P235" s="3"/>
      <c r="Q235" s="3"/>
      <c r="R235" s="3"/>
      <c r="S235" s="3"/>
      <c r="T235" s="3"/>
      <c r="U235" s="3"/>
      <c r="V235" s="3"/>
    </row>
    <row r="236" spans="1:58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O236" s="3"/>
      <c r="P236" s="3"/>
      <c r="Q236" s="3"/>
      <c r="R236" s="3"/>
      <c r="S236" s="3"/>
      <c r="T236" s="3"/>
      <c r="U236" s="3"/>
      <c r="V236" s="3"/>
    </row>
    <row r="237" spans="1:58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</row>
    <row r="238" spans="1:58" s="3" customFormat="1" ht="18">
      <c r="A238" s="1"/>
      <c r="B238" s="55"/>
      <c r="C238" s="55"/>
      <c r="D238" s="55"/>
      <c r="E238" s="55"/>
      <c r="F238" s="55"/>
      <c r="G238" s="55"/>
      <c r="H238" s="55"/>
      <c r="I238" s="39"/>
      <c r="J238" s="1"/>
      <c r="N238"/>
      <c r="O238"/>
      <c r="P238"/>
      <c r="Q238"/>
      <c r="R238"/>
      <c r="S238"/>
      <c r="T238"/>
      <c r="U238"/>
      <c r="V238"/>
    </row>
    <row r="239" spans="1:58" s="3" customFormat="1" ht="15.95" customHeight="1">
      <c r="B239" s="129" t="s">
        <v>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69" t="s">
        <v>32</v>
      </c>
      <c r="M239" s="59" t="str">
        <f>'Model parameters'!G242</f>
        <v>Weighted average 2009 to 2017 with moderated trend</v>
      </c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69" t="s">
        <v>48</v>
      </c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</row>
    <row r="240" spans="1:58" s="60" customFormat="1">
      <c r="A240" s="60" t="s">
        <v>6</v>
      </c>
      <c r="B240" s="61">
        <f t="shared" ref="B240:K240" si="149">AVERAGEIF(B244:B256,"&lt;&gt;0")</f>
        <v>61.383792811849382</v>
      </c>
      <c r="C240" s="61">
        <f t="shared" si="149"/>
        <v>79.60395740356995</v>
      </c>
      <c r="D240" s="61">
        <f t="shared" si="149"/>
        <v>97.774823748218196</v>
      </c>
      <c r="E240" s="61">
        <f t="shared" si="149"/>
        <v>76.700028145230675</v>
      </c>
      <c r="F240" s="61">
        <f t="shared" si="149"/>
        <v>67.202004580870053</v>
      </c>
      <c r="G240" s="61">
        <f t="shared" si="149"/>
        <v>75.312916392690852</v>
      </c>
      <c r="H240" s="61">
        <f t="shared" si="149"/>
        <v>69.649581333798992</v>
      </c>
      <c r="I240" s="61">
        <f t="shared" si="149"/>
        <v>84.504399766985301</v>
      </c>
      <c r="J240" s="61">
        <f t="shared" si="149"/>
        <v>103.57266361792678</v>
      </c>
      <c r="K240" s="61">
        <f t="shared" si="149"/>
        <v>83.040697153515552</v>
      </c>
    </row>
    <row r="241" spans="1:58">
      <c r="B241" s="94"/>
      <c r="C241" s="94"/>
      <c r="D241" s="94"/>
      <c r="E241" s="94"/>
      <c r="F241" s="94"/>
      <c r="G241" s="94"/>
      <c r="H241" s="94"/>
      <c r="I241" s="94"/>
      <c r="J241" s="94"/>
      <c r="K241" s="68"/>
      <c r="L241" s="68">
        <f t="shared" ref="L241:V241" si="150">AVERAGEIF(L244:L256,"&lt;&gt;0")</f>
        <v>81.801679823442939</v>
      </c>
      <c r="M241" s="68">
        <f t="shared" si="150"/>
        <v>82.145074410166387</v>
      </c>
      <c r="N241" s="68">
        <f t="shared" si="150"/>
        <v>82.488468996889878</v>
      </c>
      <c r="O241" s="68">
        <f t="shared" si="150"/>
        <v>82.831863583613298</v>
      </c>
      <c r="P241" s="68">
        <f t="shared" si="150"/>
        <v>83.175258170336761</v>
      </c>
      <c r="Q241" s="68">
        <f t="shared" si="150"/>
        <v>83.518652757060238</v>
      </c>
      <c r="R241" s="68">
        <f t="shared" si="150"/>
        <v>83.690350050421955</v>
      </c>
      <c r="S241" s="68">
        <f t="shared" si="150"/>
        <v>83.965065719800734</v>
      </c>
      <c r="T241" s="68">
        <f t="shared" si="150"/>
        <v>84.171102471834814</v>
      </c>
      <c r="U241" s="68">
        <f t="shared" si="150"/>
        <v>84.171102471834814</v>
      </c>
      <c r="V241" s="68">
        <f t="shared" si="150"/>
        <v>84.171102471834814</v>
      </c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72"/>
      <c r="AM241" s="201"/>
      <c r="AN241" s="201"/>
      <c r="AO241" s="201"/>
      <c r="AP241" s="201"/>
      <c r="AQ241" s="201"/>
      <c r="AR241" s="201"/>
      <c r="AS241" s="201"/>
      <c r="AT241" s="201"/>
      <c r="AU241" s="68"/>
      <c r="AV241" s="68">
        <f t="shared" ref="AV241:BF241" si="151">AVERAGE(AV244:AV256)</f>
        <v>89.317837630360728</v>
      </c>
      <c r="AW241" s="68">
        <f t="shared" si="151"/>
        <v>91.034810563978056</v>
      </c>
      <c r="AX241" s="68">
        <f t="shared" si="151"/>
        <v>92.751783497595341</v>
      </c>
      <c r="AY241" s="68">
        <f t="shared" si="151"/>
        <v>94.46875643121264</v>
      </c>
      <c r="AZ241" s="68">
        <f t="shared" si="151"/>
        <v>96.185729364829953</v>
      </c>
      <c r="BA241" s="68">
        <f t="shared" si="151"/>
        <v>97.902702298447267</v>
      </c>
      <c r="BB241" s="68">
        <f t="shared" si="151"/>
        <v>99.619675232064552</v>
      </c>
      <c r="BC241" s="68">
        <f t="shared" si="151"/>
        <v>101.33664816568185</v>
      </c>
      <c r="BD241" s="68">
        <f t="shared" si="151"/>
        <v>103.05362109929914</v>
      </c>
      <c r="BE241" s="68">
        <f t="shared" si="151"/>
        <v>104.77059403291648</v>
      </c>
      <c r="BF241" s="68">
        <f t="shared" si="151"/>
        <v>106.48756696653375</v>
      </c>
    </row>
    <row r="242" spans="1:58">
      <c r="B242" s="94"/>
      <c r="C242" s="94"/>
      <c r="D242" s="94"/>
      <c r="E242" s="94"/>
      <c r="F242" s="94"/>
      <c r="G242" s="94"/>
      <c r="H242" s="94"/>
      <c r="I242" s="94"/>
      <c r="J242" s="94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72"/>
      <c r="AM242" s="201"/>
      <c r="AN242" s="201"/>
      <c r="AO242" s="201"/>
      <c r="AP242" s="201"/>
      <c r="AQ242" s="201"/>
      <c r="AR242" s="201"/>
      <c r="AS242" s="201"/>
      <c r="AT242" s="201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</row>
    <row r="243" spans="1:58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>
        <v>2018</v>
      </c>
      <c r="M243" s="1">
        <v>2019</v>
      </c>
      <c r="N243" s="1">
        <v>2020</v>
      </c>
      <c r="O243" s="1">
        <v>2021</v>
      </c>
      <c r="P243" s="1">
        <v>2022</v>
      </c>
      <c r="Q243" s="1">
        <v>2023</v>
      </c>
      <c r="R243" s="1">
        <v>2024</v>
      </c>
      <c r="S243" s="1">
        <v>2025</v>
      </c>
      <c r="T243" s="1">
        <v>2026</v>
      </c>
      <c r="U243" s="1">
        <v>2027</v>
      </c>
      <c r="V243" s="1">
        <v>2028</v>
      </c>
      <c r="AL243" s="200">
        <v>2008</v>
      </c>
      <c r="AM243" s="200">
        <v>2009</v>
      </c>
      <c r="AN243" s="200">
        <v>2010</v>
      </c>
      <c r="AO243" s="200">
        <v>2011</v>
      </c>
      <c r="AP243" s="200">
        <v>2012</v>
      </c>
      <c r="AQ243" s="200">
        <v>2013</v>
      </c>
      <c r="AR243" s="200">
        <v>2014</v>
      </c>
      <c r="AS243" s="200">
        <v>2015</v>
      </c>
      <c r="AT243" s="200">
        <v>2016</v>
      </c>
      <c r="AU243" s="200">
        <v>2017</v>
      </c>
      <c r="AV243" s="200">
        <v>2018</v>
      </c>
      <c r="AW243" s="200">
        <v>2019</v>
      </c>
      <c r="AX243" s="200">
        <v>2020</v>
      </c>
      <c r="AY243" s="200">
        <v>2021</v>
      </c>
      <c r="AZ243" s="200">
        <v>2022</v>
      </c>
      <c r="BA243" s="200">
        <v>2023</v>
      </c>
      <c r="BB243" s="200">
        <v>2024</v>
      </c>
      <c r="BC243" s="200">
        <v>2025</v>
      </c>
      <c r="BD243" s="200">
        <v>2026</v>
      </c>
      <c r="BE243" s="200">
        <v>2027</v>
      </c>
      <c r="BF243" s="200">
        <v>2028</v>
      </c>
    </row>
    <row r="244" spans="1:58">
      <c r="A244" s="53" t="s">
        <v>50</v>
      </c>
      <c r="B244" s="57">
        <f>'Historical Fault Information'!N244</f>
        <v>75.4491006281946</v>
      </c>
      <c r="C244" s="57">
        <f>'Historical Fault Information'!O244</f>
        <v>79.399525941532985</v>
      </c>
      <c r="D244" s="57">
        <f>'Historical Fault Information'!P244</f>
        <v>256.70079386805344</v>
      </c>
      <c r="E244" s="57">
        <f>'Historical Fault Information'!Q244</f>
        <v>23.975461810490472</v>
      </c>
      <c r="F244" s="57">
        <f>'Historical Fault Information'!R244</f>
        <v>29.767013477362063</v>
      </c>
      <c r="G244" s="57">
        <f>'Historical Fault Information'!S244</f>
        <v>88.747201019414035</v>
      </c>
      <c r="H244" s="57">
        <f>'Historical Fault Information'!T244</f>
        <v>114.54742355759845</v>
      </c>
      <c r="I244" s="57">
        <f>'Historical Fault Information'!U244</f>
        <v>93.360380926198175</v>
      </c>
      <c r="J244" s="57">
        <f>'Historical Fault Information'!V244</f>
        <v>84.049356333676556</v>
      </c>
      <c r="K244" s="57">
        <f>'Historical Fault Information'!W244</f>
        <v>35.471747367068154</v>
      </c>
      <c r="L244" s="201">
        <f>'Model parameters'!$G244</f>
        <v>97.351418337546349</v>
      </c>
      <c r="M244" s="99">
        <f>'Model parameters'!$G244+'Model parameters'!$H244*('Modelled Duration'!AW244-'Modelled Duration'!$AV244)</f>
        <v>96.365656690842059</v>
      </c>
      <c r="N244" s="99">
        <f>'Model parameters'!$G244+'Model parameters'!$H244*('Modelled Duration'!AX244-'Modelled Duration'!$AV244)</f>
        <v>95.379895044137783</v>
      </c>
      <c r="O244" s="99">
        <f>'Model parameters'!$G244+'Model parameters'!$H244*('Modelled Duration'!AY244-'Modelled Duration'!$AV244)</f>
        <v>94.394133397433507</v>
      </c>
      <c r="P244" s="99">
        <f>'Model parameters'!$G244+'Model parameters'!$H244*('Modelled Duration'!AZ244-'Modelled Duration'!$AV244)</f>
        <v>93.408371750729216</v>
      </c>
      <c r="Q244" s="99">
        <f>'Model parameters'!$G244+'Model parameters'!$H244*('Modelled Duration'!BA244-'Modelled Duration'!$AV244)</f>
        <v>92.422610104024926</v>
      </c>
      <c r="R244" s="201">
        <f>Q244+'Model parameters'!$H244*('Modelled Duration'!BB244-'Modelled Duration'!$BA244)*R$4</f>
        <v>91.929729280672788</v>
      </c>
      <c r="S244" s="97">
        <f>R244+'Model parameters'!$H244*('Modelled Duration'!BC244-'Modelled Duration'!$BA244)*S$4</f>
        <v>91.141119963309364</v>
      </c>
      <c r="T244" s="97">
        <f>S244+'Model parameters'!$H244*('Modelled Duration'!BD244-'Modelled Duration'!$BA244)*T$4</f>
        <v>90.549662975286793</v>
      </c>
      <c r="U244" s="97">
        <f>T244+'Model parameters'!$H244*('Modelled Duration'!BE244-'Modelled Duration'!$BA244)*U$4</f>
        <v>90.549662975286793</v>
      </c>
      <c r="V244" s="97">
        <f>U244+'Model parameters'!$H244*('Modelled Duration'!BF244-'Modelled Duration'!$BA244)*V$4</f>
        <v>90.549662975286793</v>
      </c>
      <c r="AL244" s="201">
        <f t="shared" ref="AL244:AL256" si="152">B244</f>
        <v>75.4491006281946</v>
      </c>
      <c r="AM244" s="201">
        <f t="shared" ref="AM244:AM256" si="153">C244</f>
        <v>79.399525941532985</v>
      </c>
      <c r="AN244" s="201">
        <f t="shared" ref="AN244:AN256" si="154">D244</f>
        <v>256.70079386805344</v>
      </c>
      <c r="AO244" s="201">
        <f t="shared" ref="AO244:AO256" si="155">E244</f>
        <v>23.975461810490472</v>
      </c>
      <c r="AP244" s="201">
        <f t="shared" ref="AP244:AP256" si="156">F244</f>
        <v>29.767013477362063</v>
      </c>
      <c r="AQ244" s="201">
        <f t="shared" ref="AQ244:AQ256" si="157">G244</f>
        <v>88.747201019414035</v>
      </c>
      <c r="AR244" s="201">
        <f t="shared" ref="AR244:AR256" si="158">H244</f>
        <v>114.54742355759845</v>
      </c>
      <c r="AS244" s="201">
        <f t="shared" ref="AS244:AS256" si="159">I244</f>
        <v>93.360380926198175</v>
      </c>
      <c r="AT244" s="201">
        <f t="shared" ref="AT244:AT256" si="160">J244</f>
        <v>84.049356333676556</v>
      </c>
      <c r="AU244" s="201">
        <f t="shared" ref="AU244:AU256" si="161">K244</f>
        <v>35.471747367068154</v>
      </c>
      <c r="AV244" s="41">
        <f>LINEST($B244:$K244)*(AV$6-$AL$6+1)+INDEX(LINEST($B244:$K244,,TRUE,TRUE),1,2)</f>
        <v>61.038355208591106</v>
      </c>
      <c r="AW244" s="41">
        <f t="shared" ref="AW244:BF244" si="162">LINEST($B244:$K244)*(AW$6-$AL$6+1)+INDEX(LINEST($B244:$K244,,TRUE,TRUE),1,2)</f>
        <v>56.109546975069691</v>
      </c>
      <c r="AX244" s="41">
        <f t="shared" si="162"/>
        <v>51.180738741548282</v>
      </c>
      <c r="AY244" s="41">
        <f t="shared" si="162"/>
        <v>46.251930508026859</v>
      </c>
      <c r="AZ244" s="41">
        <f t="shared" si="162"/>
        <v>41.323122274505437</v>
      </c>
      <c r="BA244" s="41">
        <f t="shared" si="162"/>
        <v>36.394314040984028</v>
      </c>
      <c r="BB244" s="41">
        <f t="shared" si="162"/>
        <v>31.46550580746262</v>
      </c>
      <c r="BC244" s="41">
        <f t="shared" si="162"/>
        <v>26.536697573941197</v>
      </c>
      <c r="BD244" s="41">
        <f t="shared" si="162"/>
        <v>21.607889340419774</v>
      </c>
      <c r="BE244" s="41">
        <f t="shared" si="162"/>
        <v>16.679081106898366</v>
      </c>
      <c r="BF244" s="41">
        <f t="shared" si="162"/>
        <v>11.750272873376957</v>
      </c>
    </row>
    <row r="245" spans="1:58">
      <c r="A245" s="53" t="s">
        <v>56</v>
      </c>
      <c r="B245" s="57">
        <f>'Historical Fault Information'!N245</f>
        <v>64.822567457072779</v>
      </c>
      <c r="C245" s="57">
        <f>'Historical Fault Information'!O245</f>
        <v>83.387157534246569</v>
      </c>
      <c r="D245" s="57">
        <f>'Historical Fault Information'!P245</f>
        <v>51.240833262765797</v>
      </c>
      <c r="E245" s="57">
        <f>'Historical Fault Information'!Q245</f>
        <v>98.283923190691709</v>
      </c>
      <c r="F245" s="57">
        <f>'Historical Fault Information'!R245</f>
        <v>94.46327599123984</v>
      </c>
      <c r="G245" s="57">
        <f>'Historical Fault Information'!S245</f>
        <v>49.984682212532498</v>
      </c>
      <c r="H245" s="57">
        <f>'Historical Fault Information'!T245</f>
        <v>61.691239692765095</v>
      </c>
      <c r="I245" s="57">
        <f>'Historical Fault Information'!U245</f>
        <v>55.882058726622262</v>
      </c>
      <c r="J245" s="57">
        <f>'Historical Fault Information'!V245</f>
        <v>68.076667188887029</v>
      </c>
      <c r="K245" s="57">
        <f>'Historical Fault Information'!W245</f>
        <v>86.815554345853442</v>
      </c>
      <c r="L245" s="201">
        <f>'Model parameters'!$G245</f>
        <v>71.442057466357355</v>
      </c>
      <c r="M245" s="99">
        <f>'Model parameters'!$G245+'Model parameters'!$H245*('Modelled Duration'!AW245-'Modelled Duration'!$AV245)</f>
        <v>71.393224657421968</v>
      </c>
      <c r="N245" s="99">
        <f>'Model parameters'!$G245+'Model parameters'!$H245*('Modelled Duration'!AX245-'Modelled Duration'!$AV245)</f>
        <v>71.34439184848658</v>
      </c>
      <c r="O245" s="99">
        <f>'Model parameters'!$G245+'Model parameters'!$H245*('Modelled Duration'!AY245-'Modelled Duration'!$AV245)</f>
        <v>71.295559039551193</v>
      </c>
      <c r="P245" s="99">
        <f>'Model parameters'!$G245+'Model parameters'!$H245*('Modelled Duration'!AZ245-'Modelled Duration'!$AV245)</f>
        <v>71.246726230615806</v>
      </c>
      <c r="Q245" s="99">
        <f>'Model parameters'!$G245+'Model parameters'!$H245*('Modelled Duration'!BA245-'Modelled Duration'!$AV245)</f>
        <v>71.197893421680405</v>
      </c>
      <c r="R245" s="201">
        <f>Q245+'Model parameters'!$H245*('Modelled Duration'!BB245-'Modelled Duration'!$BA245)*R$4</f>
        <v>71.173477017212704</v>
      </c>
      <c r="S245" s="97">
        <f>R245+'Model parameters'!$H245*('Modelled Duration'!BC245-'Modelled Duration'!$BA245)*S$4</f>
        <v>71.134410770064392</v>
      </c>
      <c r="T245" s="97">
        <f>S245+'Model parameters'!$H245*('Modelled Duration'!BD245-'Modelled Duration'!$BA245)*T$4</f>
        <v>71.105111084703154</v>
      </c>
      <c r="U245" s="97">
        <f>T245+'Model parameters'!$H245*('Modelled Duration'!BE245-'Modelled Duration'!$BA245)*U$4</f>
        <v>71.105111084703154</v>
      </c>
      <c r="V245" s="97">
        <f>U245+'Model parameters'!$H245*('Modelled Duration'!BF245-'Modelled Duration'!$BA245)*V$4</f>
        <v>71.105111084703154</v>
      </c>
      <c r="AL245" s="201">
        <f t="shared" si="152"/>
        <v>64.822567457072779</v>
      </c>
      <c r="AM245" s="201">
        <f t="shared" si="153"/>
        <v>83.387157534246569</v>
      </c>
      <c r="AN245" s="201">
        <f t="shared" si="154"/>
        <v>51.240833262765797</v>
      </c>
      <c r="AO245" s="201">
        <f t="shared" si="155"/>
        <v>98.283923190691709</v>
      </c>
      <c r="AP245" s="201">
        <f t="shared" si="156"/>
        <v>94.46327599123984</v>
      </c>
      <c r="AQ245" s="201">
        <f t="shared" si="157"/>
        <v>49.984682212532498</v>
      </c>
      <c r="AR245" s="201">
        <f t="shared" si="158"/>
        <v>61.691239692765095</v>
      </c>
      <c r="AS245" s="201">
        <f t="shared" si="159"/>
        <v>55.882058726622262</v>
      </c>
      <c r="AT245" s="201">
        <f t="shared" si="160"/>
        <v>68.076667188887029</v>
      </c>
      <c r="AU245" s="201">
        <f t="shared" si="161"/>
        <v>86.815554345853442</v>
      </c>
      <c r="AV245" s="41">
        <f t="shared" ref="AV245:BF256" si="163">LINEST($B245:$K245)*(AV$6-$AL$6+1)+INDEX(LINEST($B245:$K245,,TRUE,TRUE),1,2)</f>
        <v>70.121893714544512</v>
      </c>
      <c r="AW245" s="41">
        <f t="shared" si="163"/>
        <v>69.877729669867577</v>
      </c>
      <c r="AX245" s="41">
        <f t="shared" si="163"/>
        <v>69.633565625190627</v>
      </c>
      <c r="AY245" s="41">
        <f t="shared" si="163"/>
        <v>69.389401580513677</v>
      </c>
      <c r="AZ245" s="41">
        <f t="shared" si="163"/>
        <v>69.145237535836742</v>
      </c>
      <c r="BA245" s="41">
        <f t="shared" si="163"/>
        <v>68.901073491159792</v>
      </c>
      <c r="BB245" s="41">
        <f t="shared" si="163"/>
        <v>68.656909446482842</v>
      </c>
      <c r="BC245" s="41">
        <f t="shared" si="163"/>
        <v>68.412745401805907</v>
      </c>
      <c r="BD245" s="41">
        <f t="shared" si="163"/>
        <v>68.168581357128957</v>
      </c>
      <c r="BE245" s="41">
        <f t="shared" si="163"/>
        <v>67.924417312452022</v>
      </c>
      <c r="BF245" s="41">
        <f t="shared" si="163"/>
        <v>67.680253267775072</v>
      </c>
    </row>
    <row r="246" spans="1:58">
      <c r="A246" s="53" t="s">
        <v>51</v>
      </c>
      <c r="B246" s="57">
        <f>'Historical Fault Information'!N246</f>
        <v>67.829616923956365</v>
      </c>
      <c r="C246" s="57">
        <f>'Historical Fault Information'!O246</f>
        <v>94.365384615384812</v>
      </c>
      <c r="D246" s="57">
        <f>'Historical Fault Information'!P246</f>
        <v>89.958217270194581</v>
      </c>
      <c r="E246" s="57">
        <f>'Historical Fault Information'!Q246</f>
        <v>83.442097816700681</v>
      </c>
      <c r="F246" s="57">
        <f>'Historical Fault Information'!R246</f>
        <v>100.58382016215621</v>
      </c>
      <c r="G246" s="57">
        <f>'Historical Fault Information'!S246</f>
        <v>45.396921363179139</v>
      </c>
      <c r="H246" s="57">
        <f>'Historical Fault Information'!T246</f>
        <v>54.790327630597794</v>
      </c>
      <c r="I246" s="57">
        <f>'Historical Fault Information'!U246</f>
        <v>37.075437714738875</v>
      </c>
      <c r="J246" s="57">
        <f>'Historical Fault Information'!V246</f>
        <v>133.81997690531122</v>
      </c>
      <c r="K246" s="57">
        <f>'Historical Fault Information'!W246</f>
        <v>45.592632815725032</v>
      </c>
      <c r="L246" s="201">
        <f>'Model parameters'!$G246</f>
        <v>72.121325475695059</v>
      </c>
      <c r="M246" s="99">
        <f>'Model parameters'!$G246+'Model parameters'!$H246*('Modelled Duration'!AW246-'Modelled Duration'!$AV246)</f>
        <v>71.721923271962737</v>
      </c>
      <c r="N246" s="99">
        <f>'Model parameters'!$G246+'Model parameters'!$H246*('Modelled Duration'!AX246-'Modelled Duration'!$AV246)</f>
        <v>71.322521068230429</v>
      </c>
      <c r="O246" s="99">
        <f>'Model parameters'!$G246+'Model parameters'!$H246*('Modelled Duration'!AY246-'Modelled Duration'!$AV246)</f>
        <v>70.923118864498107</v>
      </c>
      <c r="P246" s="99">
        <f>'Model parameters'!$G246+'Model parameters'!$H246*('Modelled Duration'!AZ246-'Modelled Duration'!$AV246)</f>
        <v>70.523716660765785</v>
      </c>
      <c r="Q246" s="99">
        <f>'Model parameters'!$G246+'Model parameters'!$H246*('Modelled Duration'!BA246-'Modelled Duration'!$AV246)</f>
        <v>70.124314457033478</v>
      </c>
      <c r="R246" s="201">
        <f>Q246+'Model parameters'!$H246*('Modelled Duration'!BB246-'Modelled Duration'!$BA246)*R$4</f>
        <v>69.924613355167324</v>
      </c>
      <c r="S246" s="97">
        <f>R246+'Model parameters'!$H246*('Modelled Duration'!BC246-'Modelled Duration'!$BA246)*S$4</f>
        <v>69.605091592181466</v>
      </c>
      <c r="T246" s="97">
        <f>S246+'Model parameters'!$H246*('Modelled Duration'!BD246-'Modelled Duration'!$BA246)*T$4</f>
        <v>69.365450269942073</v>
      </c>
      <c r="U246" s="97">
        <f>T246+'Model parameters'!$H246*('Modelled Duration'!BE246-'Modelled Duration'!$BA246)*U$4</f>
        <v>69.365450269942073</v>
      </c>
      <c r="V246" s="97">
        <f>U246+'Model parameters'!$H246*('Modelled Duration'!BF246-'Modelled Duration'!$BA246)*V$4</f>
        <v>69.365450269942073</v>
      </c>
      <c r="AL246" s="201">
        <f t="shared" si="152"/>
        <v>67.829616923956365</v>
      </c>
      <c r="AM246" s="201">
        <f t="shared" si="153"/>
        <v>94.365384615384812</v>
      </c>
      <c r="AN246" s="201">
        <f t="shared" si="154"/>
        <v>89.958217270194581</v>
      </c>
      <c r="AO246" s="201">
        <f t="shared" si="155"/>
        <v>83.442097816700681</v>
      </c>
      <c r="AP246" s="201">
        <f t="shared" si="156"/>
        <v>100.58382016215621</v>
      </c>
      <c r="AQ246" s="201">
        <f t="shared" si="157"/>
        <v>45.396921363179139</v>
      </c>
      <c r="AR246" s="201">
        <f t="shared" si="158"/>
        <v>54.790327630597794</v>
      </c>
      <c r="AS246" s="201">
        <f t="shared" si="159"/>
        <v>37.075437714738875</v>
      </c>
      <c r="AT246" s="201">
        <f t="shared" si="160"/>
        <v>133.81997690531122</v>
      </c>
      <c r="AU246" s="201">
        <f t="shared" si="161"/>
        <v>45.592632815725032</v>
      </c>
      <c r="AV246" s="41">
        <f t="shared" si="163"/>
        <v>64.30188271915577</v>
      </c>
      <c r="AW246" s="41">
        <f t="shared" si="163"/>
        <v>62.304871700494175</v>
      </c>
      <c r="AX246" s="41">
        <f t="shared" si="163"/>
        <v>60.307860681832594</v>
      </c>
      <c r="AY246" s="41">
        <f t="shared" si="163"/>
        <v>58.310849663171012</v>
      </c>
      <c r="AZ246" s="41">
        <f t="shared" si="163"/>
        <v>56.313838644509424</v>
      </c>
      <c r="BA246" s="41">
        <f t="shared" si="163"/>
        <v>54.316827625847836</v>
      </c>
      <c r="BB246" s="41">
        <f t="shared" si="163"/>
        <v>52.319816607186254</v>
      </c>
      <c r="BC246" s="41">
        <f t="shared" si="163"/>
        <v>50.322805588524673</v>
      </c>
      <c r="BD246" s="41">
        <f t="shared" si="163"/>
        <v>48.325794569863085</v>
      </c>
      <c r="BE246" s="41">
        <f t="shared" si="163"/>
        <v>46.328783551201504</v>
      </c>
      <c r="BF246" s="41">
        <f t="shared" si="163"/>
        <v>44.331772532539915</v>
      </c>
    </row>
    <row r="247" spans="1:58">
      <c r="A247" s="53" t="s">
        <v>54</v>
      </c>
      <c r="B247" s="57">
        <f>'Historical Fault Information'!N247</f>
        <v>56.232081479983783</v>
      </c>
      <c r="C247" s="57">
        <f>'Historical Fault Information'!O247</f>
        <v>52.938789711104711</v>
      </c>
      <c r="D247" s="57">
        <f>'Historical Fault Information'!P247</f>
        <v>40.454334038054988</v>
      </c>
      <c r="E247" s="57">
        <f>'Historical Fault Information'!Q247</f>
        <v>32.705844438025352</v>
      </c>
      <c r="F247" s="57">
        <f>'Historical Fault Information'!R247</f>
        <v>45.552488917968965</v>
      </c>
      <c r="G247" s="57">
        <f>'Historical Fault Information'!S247</f>
        <v>60.470023566740316</v>
      </c>
      <c r="H247" s="57">
        <f>'Historical Fault Information'!T247</f>
        <v>46.079901124119523</v>
      </c>
      <c r="I247" s="57">
        <f>'Historical Fault Information'!U247</f>
        <v>26.734780590652189</v>
      </c>
      <c r="J247" s="57">
        <f>'Historical Fault Information'!V247</f>
        <v>28.052584372525743</v>
      </c>
      <c r="K247" s="57">
        <f>'Historical Fault Information'!W247</f>
        <v>37.112226800429909</v>
      </c>
      <c r="L247" s="201">
        <f>'Model parameters'!$G247</f>
        <v>40.756410233859512</v>
      </c>
      <c r="M247" s="99">
        <f>'Model parameters'!$G247+'Model parameters'!$H247*('Modelled Duration'!AW247-'Modelled Duration'!$AV247)</f>
        <v>40.320240304143148</v>
      </c>
      <c r="N247" s="99">
        <f>'Model parameters'!$G247+'Model parameters'!$H247*('Modelled Duration'!AX247-'Modelled Duration'!$AV247)</f>
        <v>39.884070374426791</v>
      </c>
      <c r="O247" s="99">
        <f>'Model parameters'!$G247+'Model parameters'!$H247*('Modelled Duration'!AY247-'Modelled Duration'!$AV247)</f>
        <v>39.447900444710427</v>
      </c>
      <c r="P247" s="99">
        <f>'Model parameters'!$G247+'Model parameters'!$H247*('Modelled Duration'!AZ247-'Modelled Duration'!$AV247)</f>
        <v>39.011730514994071</v>
      </c>
      <c r="Q247" s="99">
        <f>'Model parameters'!$G247+'Model parameters'!$H247*('Modelled Duration'!BA247-'Modelled Duration'!$AV247)</f>
        <v>38.575560585277707</v>
      </c>
      <c r="R247" s="201">
        <f>Q247+'Model parameters'!$H247*('Modelled Duration'!BB247-'Modelled Duration'!$BA247)*R$4</f>
        <v>38.357475620419528</v>
      </c>
      <c r="S247" s="97">
        <f>R247+'Model parameters'!$H247*('Modelled Duration'!BC247-'Modelled Duration'!$BA247)*S$4</f>
        <v>38.008539676646443</v>
      </c>
      <c r="T247" s="97">
        <f>S247+'Model parameters'!$H247*('Modelled Duration'!BD247-'Modelled Duration'!$BA247)*T$4</f>
        <v>37.746837718816629</v>
      </c>
      <c r="U247" s="97">
        <f>T247+'Model parameters'!$H247*('Modelled Duration'!BE247-'Modelled Duration'!$BA247)*U$4</f>
        <v>37.746837718816629</v>
      </c>
      <c r="V247" s="97">
        <f>U247+'Model parameters'!$H247*('Modelled Duration'!BF247-'Modelled Duration'!$BA247)*V$4</f>
        <v>37.746837718816629</v>
      </c>
      <c r="AL247" s="201">
        <f t="shared" si="152"/>
        <v>56.232081479983783</v>
      </c>
      <c r="AM247" s="201">
        <f t="shared" si="153"/>
        <v>52.938789711104711</v>
      </c>
      <c r="AN247" s="201">
        <f t="shared" si="154"/>
        <v>40.454334038054988</v>
      </c>
      <c r="AO247" s="201">
        <f t="shared" si="155"/>
        <v>32.705844438025352</v>
      </c>
      <c r="AP247" s="201">
        <f t="shared" si="156"/>
        <v>45.552488917968965</v>
      </c>
      <c r="AQ247" s="201">
        <f t="shared" si="157"/>
        <v>60.470023566740316</v>
      </c>
      <c r="AR247" s="201">
        <f t="shared" si="158"/>
        <v>46.079901124119523</v>
      </c>
      <c r="AS247" s="201">
        <f t="shared" si="159"/>
        <v>26.734780590652189</v>
      </c>
      <c r="AT247" s="201">
        <f t="shared" si="160"/>
        <v>28.052584372525743</v>
      </c>
      <c r="AU247" s="201">
        <f t="shared" si="161"/>
        <v>37.112226800429909</v>
      </c>
      <c r="AV247" s="41">
        <f t="shared" si="163"/>
        <v>30.63863243676062</v>
      </c>
      <c r="AW247" s="41">
        <f t="shared" si="163"/>
        <v>28.457782788178811</v>
      </c>
      <c r="AX247" s="41">
        <f t="shared" si="163"/>
        <v>26.276933139597006</v>
      </c>
      <c r="AY247" s="41">
        <f t="shared" si="163"/>
        <v>24.0960834910152</v>
      </c>
      <c r="AZ247" s="41">
        <f t="shared" si="163"/>
        <v>21.915233842433395</v>
      </c>
      <c r="BA247" s="41">
        <f t="shared" si="163"/>
        <v>19.734384193851589</v>
      </c>
      <c r="BB247" s="41">
        <f t="shared" si="163"/>
        <v>17.553534545269784</v>
      </c>
      <c r="BC247" s="41">
        <f t="shared" si="163"/>
        <v>15.372684896687979</v>
      </c>
      <c r="BD247" s="41">
        <f t="shared" si="163"/>
        <v>13.191835248106173</v>
      </c>
      <c r="BE247" s="41">
        <f t="shared" si="163"/>
        <v>11.010985599524368</v>
      </c>
      <c r="BF247" s="41">
        <f t="shared" si="163"/>
        <v>8.8301359509425623</v>
      </c>
    </row>
    <row r="248" spans="1:58">
      <c r="A248" s="53" t="s">
        <v>49</v>
      </c>
      <c r="B248" s="57">
        <f>'Historical Fault Information'!N248</f>
        <v>77.08581966673249</v>
      </c>
      <c r="C248" s="57">
        <f>'Historical Fault Information'!O248</f>
        <v>144.99455146915707</v>
      </c>
      <c r="D248" s="57">
        <f>'Historical Fault Information'!P248</f>
        <v>86.454923413566775</v>
      </c>
      <c r="E248" s="57">
        <f>'Historical Fault Information'!Q248</f>
        <v>91.418437768163727</v>
      </c>
      <c r="F248" s="57">
        <f>'Historical Fault Information'!R248</f>
        <v>71.554467062673808</v>
      </c>
      <c r="G248" s="57">
        <f>'Historical Fault Information'!S248</f>
        <v>100.73383242802258</v>
      </c>
      <c r="H248" s="57">
        <f>'Historical Fault Information'!T248</f>
        <v>88.460584235927442</v>
      </c>
      <c r="I248" s="57">
        <f>'Historical Fault Information'!U248</f>
        <v>130.73369980668963</v>
      </c>
      <c r="J248" s="57">
        <f>'Historical Fault Information'!V248</f>
        <v>90.897408400357278</v>
      </c>
      <c r="K248" s="57">
        <f>'Historical Fault Information'!W248</f>
        <v>132.4005987244565</v>
      </c>
      <c r="L248" s="201">
        <f>'Model parameters'!$G248</f>
        <v>105.56866967427031</v>
      </c>
      <c r="M248" s="99">
        <f>'Model parameters'!$G248+'Model parameters'!$H248*('Modelled Duration'!AW248-'Modelled Duration'!$AV248)</f>
        <v>106.006066882479</v>
      </c>
      <c r="N248" s="99">
        <f>'Model parameters'!$G248+'Model parameters'!$H248*('Modelled Duration'!AX248-'Modelled Duration'!$AV248)</f>
        <v>106.4434640906877</v>
      </c>
      <c r="O248" s="99">
        <f>'Model parameters'!$G248+'Model parameters'!$H248*('Modelled Duration'!AY248-'Modelled Duration'!$AV248)</f>
        <v>106.88086129889639</v>
      </c>
      <c r="P248" s="99">
        <f>'Model parameters'!$G248+'Model parameters'!$H248*('Modelled Duration'!AZ248-'Modelled Duration'!$AV248)</f>
        <v>107.31825850710509</v>
      </c>
      <c r="Q248" s="99">
        <f>'Model parameters'!$G248+'Model parameters'!$H248*('Modelled Duration'!BA248-'Modelled Duration'!$AV248)</f>
        <v>107.75565571531378</v>
      </c>
      <c r="R248" s="201">
        <f>Q248+'Model parameters'!$H248*('Modelled Duration'!BB248-'Modelled Duration'!$BA248)*R$4</f>
        <v>107.97435431941813</v>
      </c>
      <c r="S248" s="97">
        <f>R248+'Model parameters'!$H248*('Modelled Duration'!BC248-'Modelled Duration'!$BA248)*S$4</f>
        <v>108.32427208598509</v>
      </c>
      <c r="T248" s="97">
        <f>S248+'Model parameters'!$H248*('Modelled Duration'!BD248-'Modelled Duration'!$BA248)*T$4</f>
        <v>108.5867104109103</v>
      </c>
      <c r="U248" s="97">
        <f>T248+'Model parameters'!$H248*('Modelled Duration'!BE248-'Modelled Duration'!$BA248)*U$4</f>
        <v>108.5867104109103</v>
      </c>
      <c r="V248" s="97">
        <f>U248+'Model parameters'!$H248*('Modelled Duration'!BF248-'Modelled Duration'!$BA248)*V$4</f>
        <v>108.5867104109103</v>
      </c>
      <c r="AL248" s="201">
        <f t="shared" si="152"/>
        <v>77.08581966673249</v>
      </c>
      <c r="AM248" s="201">
        <f t="shared" si="153"/>
        <v>144.99455146915707</v>
      </c>
      <c r="AN248" s="201">
        <f t="shared" si="154"/>
        <v>86.454923413566775</v>
      </c>
      <c r="AO248" s="201">
        <f t="shared" si="155"/>
        <v>91.418437768163727</v>
      </c>
      <c r="AP248" s="201">
        <f t="shared" si="156"/>
        <v>71.554467062673808</v>
      </c>
      <c r="AQ248" s="201">
        <f t="shared" si="157"/>
        <v>100.73383242802258</v>
      </c>
      <c r="AR248" s="201">
        <f t="shared" si="158"/>
        <v>88.460584235927442</v>
      </c>
      <c r="AS248" s="201">
        <f t="shared" si="159"/>
        <v>130.73369980668963</v>
      </c>
      <c r="AT248" s="201">
        <f t="shared" si="160"/>
        <v>90.897408400357278</v>
      </c>
      <c r="AU248" s="201">
        <f t="shared" si="161"/>
        <v>132.4005987244565</v>
      </c>
      <c r="AV248" s="41">
        <f t="shared" si="163"/>
        <v>113.50185552331378</v>
      </c>
      <c r="AW248" s="41">
        <f t="shared" si="163"/>
        <v>115.68884156435723</v>
      </c>
      <c r="AX248" s="41">
        <f t="shared" si="163"/>
        <v>117.8758276054007</v>
      </c>
      <c r="AY248" s="41">
        <f t="shared" si="163"/>
        <v>120.06281364644417</v>
      </c>
      <c r="AZ248" s="41">
        <f t="shared" si="163"/>
        <v>122.24979968748764</v>
      </c>
      <c r="BA248" s="41">
        <f t="shared" si="163"/>
        <v>124.43678572853111</v>
      </c>
      <c r="BB248" s="41">
        <f t="shared" si="163"/>
        <v>126.62377176957456</v>
      </c>
      <c r="BC248" s="41">
        <f t="shared" si="163"/>
        <v>128.81075781061804</v>
      </c>
      <c r="BD248" s="41">
        <f t="shared" si="163"/>
        <v>130.99774385166148</v>
      </c>
      <c r="BE248" s="41">
        <f t="shared" si="163"/>
        <v>133.18472989270495</v>
      </c>
      <c r="BF248" s="41">
        <f t="shared" si="163"/>
        <v>135.37171593374842</v>
      </c>
    </row>
    <row r="249" spans="1:58">
      <c r="A249" s="53" t="s">
        <v>59</v>
      </c>
      <c r="B249" s="57">
        <f>'Historical Fault Information'!N249</f>
        <v>57.920147420147458</v>
      </c>
      <c r="C249" s="57">
        <f>'Historical Fault Information'!O249</f>
        <v>70.933356716941546</v>
      </c>
      <c r="D249" s="57">
        <f>'Historical Fault Information'!P249</f>
        <v>242.18911353032681</v>
      </c>
      <c r="E249" s="57">
        <f>'Historical Fault Information'!Q249</f>
        <v>126.44208775137081</v>
      </c>
      <c r="F249" s="57">
        <f>'Historical Fault Information'!R249</f>
        <v>37.886577168192034</v>
      </c>
      <c r="G249" s="57">
        <f>'Historical Fault Information'!S249</f>
        <v>122.9661697656589</v>
      </c>
      <c r="H249" s="57">
        <f>'Historical Fault Information'!T249</f>
        <v>47.559730676026618</v>
      </c>
      <c r="I249" s="57">
        <f>'Historical Fault Information'!U249</f>
        <v>56.333631700507787</v>
      </c>
      <c r="J249" s="57">
        <f>'Historical Fault Information'!V249</f>
        <v>67.097843474932986</v>
      </c>
      <c r="K249" s="57">
        <f>'Historical Fault Information'!W249</f>
        <v>133.13883299798746</v>
      </c>
      <c r="L249" s="201">
        <f>'Model parameters'!$G249</f>
        <v>97.417219122538555</v>
      </c>
      <c r="M249" s="99">
        <f>'Model parameters'!$G249+'Model parameters'!$H249*('Modelled Duration'!AW249-'Modelled Duration'!$AV249)</f>
        <v>96.895127837361386</v>
      </c>
      <c r="N249" s="99">
        <f>'Model parameters'!$G249+'Model parameters'!$H249*('Modelled Duration'!AX249-'Modelled Duration'!$AV249)</f>
        <v>96.373036552184217</v>
      </c>
      <c r="O249" s="99">
        <f>'Model parameters'!$G249+'Model parameters'!$H249*('Modelled Duration'!AY249-'Modelled Duration'!$AV249)</f>
        <v>95.850945267007063</v>
      </c>
      <c r="P249" s="99">
        <f>'Model parameters'!$G249+'Model parameters'!$H249*('Modelled Duration'!AZ249-'Modelled Duration'!$AV249)</f>
        <v>95.328853981829894</v>
      </c>
      <c r="Q249" s="99">
        <f>'Model parameters'!$G249+'Model parameters'!$H249*('Modelled Duration'!BA249-'Modelled Duration'!$AV249)</f>
        <v>94.806762696652726</v>
      </c>
      <c r="R249" s="201">
        <f>Q249+'Model parameters'!$H249*('Modelled Duration'!BB249-'Modelled Duration'!$BA249)*R$4</f>
        <v>94.545717054064141</v>
      </c>
      <c r="S249" s="97">
        <f>R249+'Model parameters'!$H249*('Modelled Duration'!BC249-'Modelled Duration'!$BA249)*S$4</f>
        <v>94.128044025922406</v>
      </c>
      <c r="T249" s="97">
        <f>S249+'Model parameters'!$H249*('Modelled Duration'!BD249-'Modelled Duration'!$BA249)*T$4</f>
        <v>93.814789254816105</v>
      </c>
      <c r="U249" s="97">
        <f>T249+'Model parameters'!$H249*('Modelled Duration'!BE249-'Modelled Duration'!$BA249)*U$4</f>
        <v>93.814789254816105</v>
      </c>
      <c r="V249" s="97">
        <f>U249+'Model parameters'!$H249*('Modelled Duration'!BF249-'Modelled Duration'!$BA249)*V$4</f>
        <v>93.814789254816105</v>
      </c>
      <c r="AL249" s="201">
        <f t="shared" si="152"/>
        <v>57.920147420147458</v>
      </c>
      <c r="AM249" s="201">
        <f t="shared" si="153"/>
        <v>70.933356716941546</v>
      </c>
      <c r="AN249" s="201">
        <f t="shared" si="154"/>
        <v>242.18911353032681</v>
      </c>
      <c r="AO249" s="201">
        <f t="shared" si="155"/>
        <v>126.44208775137081</v>
      </c>
      <c r="AP249" s="201">
        <f t="shared" si="156"/>
        <v>37.886577168192034</v>
      </c>
      <c r="AQ249" s="201">
        <f t="shared" si="157"/>
        <v>122.9661697656589</v>
      </c>
      <c r="AR249" s="201">
        <f t="shared" si="158"/>
        <v>47.559730676026618</v>
      </c>
      <c r="AS249" s="201">
        <f t="shared" si="159"/>
        <v>56.333631700507787</v>
      </c>
      <c r="AT249" s="201">
        <f t="shared" si="160"/>
        <v>67.097843474932986</v>
      </c>
      <c r="AU249" s="201">
        <f t="shared" si="161"/>
        <v>133.13883299798746</v>
      </c>
      <c r="AV249" s="41">
        <f t="shared" si="163"/>
        <v>81.889238777837221</v>
      </c>
      <c r="AW249" s="41">
        <f t="shared" si="163"/>
        <v>79.278782351951392</v>
      </c>
      <c r="AX249" s="41">
        <f t="shared" si="163"/>
        <v>76.668325926065563</v>
      </c>
      <c r="AY249" s="41">
        <f t="shared" si="163"/>
        <v>74.057869500179748</v>
      </c>
      <c r="AZ249" s="41">
        <f t="shared" si="163"/>
        <v>71.447413074293934</v>
      </c>
      <c r="BA249" s="41">
        <f t="shared" si="163"/>
        <v>68.836956648408105</v>
      </c>
      <c r="BB249" s="41">
        <f t="shared" si="163"/>
        <v>66.226500222522276</v>
      </c>
      <c r="BC249" s="41">
        <f t="shared" si="163"/>
        <v>63.616043796636461</v>
      </c>
      <c r="BD249" s="41">
        <f t="shared" si="163"/>
        <v>61.005587370750639</v>
      </c>
      <c r="BE249" s="41">
        <f t="shared" si="163"/>
        <v>58.395130944864817</v>
      </c>
      <c r="BF249" s="41">
        <f t="shared" si="163"/>
        <v>55.784674518978989</v>
      </c>
    </row>
    <row r="250" spans="1:58">
      <c r="A250" s="53" t="s">
        <v>57</v>
      </c>
      <c r="B250" s="57">
        <f>'Historical Fault Information'!N250</f>
        <v>40.085006407518279</v>
      </c>
      <c r="C250" s="57">
        <f>'Historical Fault Information'!O250</f>
        <v>57.80502008938641</v>
      </c>
      <c r="D250" s="57">
        <f>'Historical Fault Information'!P250</f>
        <v>54.251733257093626</v>
      </c>
      <c r="E250" s="57">
        <f>'Historical Fault Information'!Q250</f>
        <v>69.893574516413821</v>
      </c>
      <c r="F250" s="57">
        <f>'Historical Fault Information'!R250</f>
        <v>41.660693405183842</v>
      </c>
      <c r="G250" s="57">
        <f>'Historical Fault Information'!S250</f>
        <v>50.106710373248724</v>
      </c>
      <c r="H250" s="57">
        <f>'Historical Fault Information'!T250</f>
        <v>46.320454134337538</v>
      </c>
      <c r="I250" s="57">
        <f>'Historical Fault Information'!U250</f>
        <v>83.719160919039922</v>
      </c>
      <c r="J250" s="57">
        <f>'Historical Fault Information'!V250</f>
        <v>86.304661664582582</v>
      </c>
      <c r="K250" s="57">
        <f>'Historical Fault Information'!W250</f>
        <v>99.68582523373135</v>
      </c>
      <c r="L250" s="201">
        <f>'Model parameters'!$G250</f>
        <v>67.186871376183234</v>
      </c>
      <c r="M250" s="99">
        <f>'Model parameters'!$G250+'Model parameters'!$H250*('Modelled Duration'!AW250-'Modelled Duration'!$AV250)</f>
        <v>68.18198489690306</v>
      </c>
      <c r="N250" s="99">
        <f>'Model parameters'!$G250+'Model parameters'!$H250*('Modelled Duration'!AX250-'Modelled Duration'!$AV250)</f>
        <v>69.177098417622886</v>
      </c>
      <c r="O250" s="99">
        <f>'Model parameters'!$G250+'Model parameters'!$H250*('Modelled Duration'!AY250-'Modelled Duration'!$AV250)</f>
        <v>70.172211938342713</v>
      </c>
      <c r="P250" s="99">
        <f>'Model parameters'!$G250+'Model parameters'!$H250*('Modelled Duration'!AZ250-'Modelled Duration'!$AV250)</f>
        <v>71.167325459062553</v>
      </c>
      <c r="Q250" s="99">
        <f>'Model parameters'!$G250+'Model parameters'!$H250*('Modelled Duration'!BA250-'Modelled Duration'!$AV250)</f>
        <v>72.16243897978238</v>
      </c>
      <c r="R250" s="201">
        <f>Q250+'Model parameters'!$H250*('Modelled Duration'!BB250-'Modelled Duration'!$BA250)*R$4</f>
        <v>72.659995740142293</v>
      </c>
      <c r="S250" s="97">
        <f>R250+'Model parameters'!$H250*('Modelled Duration'!BC250-'Modelled Duration'!$BA250)*S$4</f>
        <v>73.456086556718162</v>
      </c>
      <c r="T250" s="97">
        <f>S250+'Model parameters'!$H250*('Modelled Duration'!BD250-'Modelled Duration'!$BA250)*T$4</f>
        <v>74.053154669150061</v>
      </c>
      <c r="U250" s="97">
        <f>T250+'Model parameters'!$H250*('Modelled Duration'!BE250-'Modelled Duration'!$BA250)*U$4</f>
        <v>74.053154669150061</v>
      </c>
      <c r="V250" s="97">
        <f>U250+'Model parameters'!$H250*('Modelled Duration'!BF250-'Modelled Duration'!$BA250)*V$4</f>
        <v>74.053154669150061</v>
      </c>
      <c r="AL250" s="201">
        <f t="shared" si="152"/>
        <v>40.085006407518279</v>
      </c>
      <c r="AM250" s="201">
        <f t="shared" si="153"/>
        <v>57.80502008938641</v>
      </c>
      <c r="AN250" s="201">
        <f t="shared" si="154"/>
        <v>54.251733257093626</v>
      </c>
      <c r="AO250" s="201">
        <f t="shared" si="155"/>
        <v>69.893574516413821</v>
      </c>
      <c r="AP250" s="201">
        <f t="shared" si="156"/>
        <v>41.660693405183842</v>
      </c>
      <c r="AQ250" s="201">
        <f t="shared" si="157"/>
        <v>50.106710373248724</v>
      </c>
      <c r="AR250" s="201">
        <f t="shared" si="158"/>
        <v>46.320454134337538</v>
      </c>
      <c r="AS250" s="201">
        <f t="shared" si="159"/>
        <v>83.719160919039922</v>
      </c>
      <c r="AT250" s="201">
        <f t="shared" si="160"/>
        <v>86.304661664582582</v>
      </c>
      <c r="AU250" s="201">
        <f t="shared" si="161"/>
        <v>99.68582523373135</v>
      </c>
      <c r="AV250" s="41">
        <f t="shared" si="163"/>
        <v>90.348905819848895</v>
      </c>
      <c r="AW250" s="41">
        <f t="shared" si="163"/>
        <v>95.32447342344804</v>
      </c>
      <c r="AX250" s="41">
        <f t="shared" si="163"/>
        <v>100.30004102704719</v>
      </c>
      <c r="AY250" s="41">
        <f t="shared" si="163"/>
        <v>105.27560863064632</v>
      </c>
      <c r="AZ250" s="41">
        <f t="shared" si="163"/>
        <v>110.25117623424546</v>
      </c>
      <c r="BA250" s="41">
        <f t="shared" si="163"/>
        <v>115.22674383784461</v>
      </c>
      <c r="BB250" s="41">
        <f t="shared" si="163"/>
        <v>120.20231144144375</v>
      </c>
      <c r="BC250" s="41">
        <f t="shared" si="163"/>
        <v>125.1778790450429</v>
      </c>
      <c r="BD250" s="41">
        <f t="shared" si="163"/>
        <v>130.15344664864205</v>
      </c>
      <c r="BE250" s="41">
        <f t="shared" si="163"/>
        <v>135.12901425224118</v>
      </c>
      <c r="BF250" s="41">
        <f t="shared" si="163"/>
        <v>140.10458185584031</v>
      </c>
    </row>
    <row r="251" spans="1:58">
      <c r="A251" s="53" t="s">
        <v>55</v>
      </c>
      <c r="B251" s="57">
        <f>'Historical Fault Information'!N251</f>
        <v>55.891909385113244</v>
      </c>
      <c r="C251" s="57">
        <f>'Historical Fault Information'!O251</f>
        <v>60.999999999999993</v>
      </c>
      <c r="D251" s="57">
        <f>'Historical Fault Information'!P251</f>
        <v>69.967051070840412</v>
      </c>
      <c r="E251" s="57">
        <f>'Historical Fault Information'!Q251</f>
        <v>84.52411659106356</v>
      </c>
      <c r="F251" s="57">
        <f>'Historical Fault Information'!R251</f>
        <v>11.031624088042788</v>
      </c>
      <c r="G251" s="57">
        <f>'Historical Fault Information'!S251</f>
        <v>95.078343146847175</v>
      </c>
      <c r="H251" s="57">
        <f>'Historical Fault Information'!T251</f>
        <v>63.057927777650121</v>
      </c>
      <c r="I251" s="57">
        <f>'Historical Fault Information'!U251</f>
        <v>108.20942922326958</v>
      </c>
      <c r="J251" s="57">
        <f>'Historical Fault Information'!V251</f>
        <v>31.190924714956413</v>
      </c>
      <c r="K251" s="57">
        <f>'Historical Fault Information'!W251</f>
        <v>28.845984950584011</v>
      </c>
      <c r="L251" s="201">
        <f>'Model parameters'!$G251</f>
        <v>60.887802420149633</v>
      </c>
      <c r="M251" s="99">
        <f>'Model parameters'!$G251+'Model parameters'!$H251*('Modelled Duration'!AW251-'Modelled Duration'!$AV251)</f>
        <v>60.595418415876473</v>
      </c>
      <c r="N251" s="99">
        <f>'Model parameters'!$G251+'Model parameters'!$H251*('Modelled Duration'!AX251-'Modelled Duration'!$AV251)</f>
        <v>60.303034411603313</v>
      </c>
      <c r="O251" s="99">
        <f>'Model parameters'!$G251+'Model parameters'!$H251*('Modelled Duration'!AY251-'Modelled Duration'!$AV251)</f>
        <v>60.010650407330147</v>
      </c>
      <c r="P251" s="99">
        <f>'Model parameters'!$G251+'Model parameters'!$H251*('Modelled Duration'!AZ251-'Modelled Duration'!$AV251)</f>
        <v>59.718266403056987</v>
      </c>
      <c r="Q251" s="99">
        <f>'Model parameters'!$G251+'Model parameters'!$H251*('Modelled Duration'!BA251-'Modelled Duration'!$AV251)</f>
        <v>59.425882398783827</v>
      </c>
      <c r="R251" s="201">
        <f>Q251+'Model parameters'!$H251*('Modelled Duration'!BB251-'Modelled Duration'!$BA251)*R$4</f>
        <v>59.279690396647247</v>
      </c>
      <c r="S251" s="97">
        <f>R251+'Model parameters'!$H251*('Modelled Duration'!BC251-'Modelled Duration'!$BA251)*S$4</f>
        <v>59.045783193228715</v>
      </c>
      <c r="T251" s="97">
        <f>S251+'Model parameters'!$H251*('Modelled Duration'!BD251-'Modelled Duration'!$BA251)*T$4</f>
        <v>58.870352790664818</v>
      </c>
      <c r="U251" s="97">
        <f>T251+'Model parameters'!$H251*('Modelled Duration'!BE251-'Modelled Duration'!$BA251)*U$4</f>
        <v>58.870352790664818</v>
      </c>
      <c r="V251" s="97">
        <f>U251+'Model parameters'!$H251*('Modelled Duration'!BF251-'Modelled Duration'!$BA251)*V$4</f>
        <v>58.870352790664818</v>
      </c>
      <c r="AL251" s="201">
        <f t="shared" si="152"/>
        <v>55.891909385113244</v>
      </c>
      <c r="AM251" s="201">
        <f t="shared" si="153"/>
        <v>60.999999999999993</v>
      </c>
      <c r="AN251" s="201">
        <f t="shared" si="154"/>
        <v>69.967051070840412</v>
      </c>
      <c r="AO251" s="201">
        <f t="shared" si="155"/>
        <v>84.52411659106356</v>
      </c>
      <c r="AP251" s="201">
        <f t="shared" si="156"/>
        <v>11.031624088042788</v>
      </c>
      <c r="AQ251" s="201">
        <f t="shared" si="157"/>
        <v>95.078343146847175</v>
      </c>
      <c r="AR251" s="201">
        <f t="shared" si="158"/>
        <v>63.057927777650121</v>
      </c>
      <c r="AS251" s="201">
        <f t="shared" si="159"/>
        <v>108.20942922326958</v>
      </c>
      <c r="AT251" s="201">
        <f t="shared" si="160"/>
        <v>31.190924714956413</v>
      </c>
      <c r="AU251" s="201">
        <f t="shared" si="161"/>
        <v>28.845984950584011</v>
      </c>
      <c r="AV251" s="41">
        <f t="shared" si="163"/>
        <v>52.83917097732477</v>
      </c>
      <c r="AW251" s="41">
        <f t="shared" si="163"/>
        <v>51.377250955958971</v>
      </c>
      <c r="AX251" s="41">
        <f t="shared" si="163"/>
        <v>49.915330934593158</v>
      </c>
      <c r="AY251" s="41">
        <f t="shared" si="163"/>
        <v>48.453410913227351</v>
      </c>
      <c r="AZ251" s="41">
        <f t="shared" si="163"/>
        <v>46.991490891861545</v>
      </c>
      <c r="BA251" s="41">
        <f t="shared" si="163"/>
        <v>45.529570870495732</v>
      </c>
      <c r="BB251" s="41">
        <f t="shared" si="163"/>
        <v>44.067650849129933</v>
      </c>
      <c r="BC251" s="41">
        <f t="shared" si="163"/>
        <v>42.60573082776412</v>
      </c>
      <c r="BD251" s="41">
        <f t="shared" si="163"/>
        <v>41.143810806398314</v>
      </c>
      <c r="BE251" s="41">
        <f t="shared" si="163"/>
        <v>39.681890785032508</v>
      </c>
      <c r="BF251" s="41">
        <f t="shared" si="163"/>
        <v>38.219970763666694</v>
      </c>
    </row>
    <row r="252" spans="1:58">
      <c r="A252" s="53" t="s">
        <v>47</v>
      </c>
      <c r="B252" s="57">
        <f>'Historical Fault Information'!N252</f>
        <v>91.384403183023906</v>
      </c>
      <c r="C252" s="57">
        <f>'Historical Fault Information'!O252</f>
        <v>76.245944096950979</v>
      </c>
      <c r="D252" s="57">
        <f>'Historical Fault Information'!P252</f>
        <v>77.183077090829784</v>
      </c>
      <c r="E252" s="57">
        <f>'Historical Fault Information'!Q252</f>
        <v>72.210405973207571</v>
      </c>
      <c r="F252" s="57">
        <f>'Historical Fault Information'!R252</f>
        <v>64.196049557506655</v>
      </c>
      <c r="G252" s="57">
        <f>'Historical Fault Information'!S252</f>
        <v>58.460581900405607</v>
      </c>
      <c r="H252" s="57">
        <f>'Historical Fault Information'!T252</f>
        <v>77.014745442618491</v>
      </c>
      <c r="I252" s="57">
        <f>'Historical Fault Information'!U252</f>
        <v>78.106332148745281</v>
      </c>
      <c r="J252" s="57">
        <f>'Historical Fault Information'!V252</f>
        <v>58.957244293656537</v>
      </c>
      <c r="K252" s="57">
        <f>'Historical Fault Information'!W252</f>
        <v>95.117005512205594</v>
      </c>
      <c r="L252" s="201">
        <f>'Model parameters'!$G252</f>
        <v>72.626153757275901</v>
      </c>
      <c r="M252" s="99">
        <f>'Model parameters'!$G252+'Model parameters'!$H252*('Modelled Duration'!AW252-'Modelled Duration'!$AV252)</f>
        <v>72.536294785615638</v>
      </c>
      <c r="N252" s="99">
        <f>'Model parameters'!$G252+'Model parameters'!$H252*('Modelled Duration'!AX252-'Modelled Duration'!$AV252)</f>
        <v>72.446435813955375</v>
      </c>
      <c r="O252" s="99">
        <f>'Model parameters'!$G252+'Model parameters'!$H252*('Modelled Duration'!AY252-'Modelled Duration'!$AV252)</f>
        <v>72.356576842295112</v>
      </c>
      <c r="P252" s="99">
        <f>'Model parameters'!$G252+'Model parameters'!$H252*('Modelled Duration'!AZ252-'Modelled Duration'!$AV252)</f>
        <v>72.266717870634849</v>
      </c>
      <c r="Q252" s="99">
        <f>'Model parameters'!$G252+'Model parameters'!$H252*('Modelled Duration'!BA252-'Modelled Duration'!$AV252)</f>
        <v>72.176858898974587</v>
      </c>
      <c r="R252" s="201">
        <f>Q252+'Model parameters'!$H252*('Modelled Duration'!BB252-'Modelled Duration'!$BA252)*R$4</f>
        <v>72.131929413144462</v>
      </c>
      <c r="S252" s="97">
        <f>R252+'Model parameters'!$H252*('Modelled Duration'!BC252-'Modelled Duration'!$BA252)*S$4</f>
        <v>72.060042235816255</v>
      </c>
      <c r="T252" s="97">
        <f>S252+'Model parameters'!$H252*('Modelled Duration'!BD252-'Modelled Duration'!$BA252)*T$4</f>
        <v>72.006126852820103</v>
      </c>
      <c r="U252" s="97">
        <f>T252+'Model parameters'!$H252*('Modelled Duration'!BE252-'Modelled Duration'!$BA252)*U$4</f>
        <v>72.006126852820103</v>
      </c>
      <c r="V252" s="97">
        <f>U252+'Model parameters'!$H252*('Modelled Duration'!BF252-'Modelled Duration'!$BA252)*V$4</f>
        <v>72.006126852820103</v>
      </c>
      <c r="AL252" s="201">
        <f t="shared" si="152"/>
        <v>91.384403183023906</v>
      </c>
      <c r="AM252" s="201">
        <f t="shared" si="153"/>
        <v>76.245944096950979</v>
      </c>
      <c r="AN252" s="201">
        <f t="shared" si="154"/>
        <v>77.183077090829784</v>
      </c>
      <c r="AO252" s="201">
        <f t="shared" si="155"/>
        <v>72.210405973207571</v>
      </c>
      <c r="AP252" s="201">
        <f t="shared" si="156"/>
        <v>64.196049557506655</v>
      </c>
      <c r="AQ252" s="201">
        <f t="shared" si="157"/>
        <v>58.460581900405607</v>
      </c>
      <c r="AR252" s="201">
        <f t="shared" si="158"/>
        <v>77.014745442618491</v>
      </c>
      <c r="AS252" s="201">
        <f t="shared" si="159"/>
        <v>78.106332148745281</v>
      </c>
      <c r="AT252" s="201">
        <f t="shared" si="160"/>
        <v>58.957244293656537</v>
      </c>
      <c r="AU252" s="201">
        <f t="shared" si="161"/>
        <v>95.117005512205594</v>
      </c>
      <c r="AV252" s="41">
        <f t="shared" si="163"/>
        <v>72.41645719925782</v>
      </c>
      <c r="AW252" s="41">
        <f t="shared" si="163"/>
        <v>71.967162340956506</v>
      </c>
      <c r="AX252" s="41">
        <f t="shared" si="163"/>
        <v>71.517867482655191</v>
      </c>
      <c r="AY252" s="41">
        <f t="shared" si="163"/>
        <v>71.068572624353891</v>
      </c>
      <c r="AZ252" s="41">
        <f t="shared" si="163"/>
        <v>70.619277766052576</v>
      </c>
      <c r="BA252" s="41">
        <f t="shared" si="163"/>
        <v>70.169982907751262</v>
      </c>
      <c r="BB252" s="41">
        <f t="shared" si="163"/>
        <v>69.720688049449947</v>
      </c>
      <c r="BC252" s="41">
        <f t="shared" si="163"/>
        <v>69.271393191148633</v>
      </c>
      <c r="BD252" s="41">
        <f t="shared" si="163"/>
        <v>68.822098332847318</v>
      </c>
      <c r="BE252" s="41">
        <f t="shared" si="163"/>
        <v>68.372803474546004</v>
      </c>
      <c r="BF252" s="41">
        <f t="shared" si="163"/>
        <v>67.923508616244689</v>
      </c>
    </row>
    <row r="253" spans="1:58">
      <c r="A253" s="53" t="s">
        <v>52</v>
      </c>
      <c r="B253" s="57">
        <f>'Historical Fault Information'!N253</f>
        <v>67.239526764934141</v>
      </c>
      <c r="C253" s="57">
        <f>'Historical Fault Information'!O253</f>
        <v>103.17774129439242</v>
      </c>
      <c r="D253" s="57">
        <f>'Historical Fault Information'!P253</f>
        <v>81.229655870445271</v>
      </c>
      <c r="E253" s="57">
        <f>'Historical Fault Information'!Q253</f>
        <v>122.81496264406411</v>
      </c>
      <c r="F253" s="57">
        <f>'Historical Fault Information'!R253</f>
        <v>115.62329761924813</v>
      </c>
      <c r="G253" s="57">
        <f>'Historical Fault Information'!S253</f>
        <v>92.59411278666947</v>
      </c>
      <c r="H253" s="57">
        <f>'Historical Fault Information'!T253</f>
        <v>55.057428239698112</v>
      </c>
      <c r="I253" s="57">
        <f>'Historical Fault Information'!U253</f>
        <v>117.14361201508035</v>
      </c>
      <c r="J253" s="57">
        <f>'Historical Fault Information'!V253</f>
        <v>85.816937987748716</v>
      </c>
      <c r="K253" s="57">
        <f>'Historical Fault Information'!W253</f>
        <v>76.319000149342784</v>
      </c>
      <c r="L253" s="201">
        <f>'Model parameters'!$G253</f>
        <v>96.318008130227511</v>
      </c>
      <c r="M253" s="99">
        <f>'Model parameters'!$G253+'Model parameters'!$H253*('Modelled Duration'!AW253-'Modelled Duration'!$AV253)</f>
        <v>96.213108287791968</v>
      </c>
      <c r="N253" s="99">
        <f>'Model parameters'!$G253+'Model parameters'!$H253*('Modelled Duration'!AX253-'Modelled Duration'!$AV253)</f>
        <v>96.108208445356411</v>
      </c>
      <c r="O253" s="99">
        <f>'Model parameters'!$G253+'Model parameters'!$H253*('Modelled Duration'!AY253-'Modelled Duration'!$AV253)</f>
        <v>96.003308602920853</v>
      </c>
      <c r="P253" s="99">
        <f>'Model parameters'!$G253+'Model parameters'!$H253*('Modelled Duration'!AZ253-'Modelled Duration'!$AV253)</f>
        <v>95.89840876048531</v>
      </c>
      <c r="Q253" s="99">
        <f>'Model parameters'!$G253+'Model parameters'!$H253*('Modelled Duration'!BA253-'Modelled Duration'!$AV253)</f>
        <v>95.793508918049753</v>
      </c>
      <c r="R253" s="201">
        <f>Q253+'Model parameters'!$H253*('Modelled Duration'!BB253-'Modelled Duration'!$BA253)*R$4</f>
        <v>95.741058996831981</v>
      </c>
      <c r="S253" s="97">
        <f>R253+'Model parameters'!$H253*('Modelled Duration'!BC253-'Modelled Duration'!$BA253)*S$4</f>
        <v>95.657139122883535</v>
      </c>
      <c r="T253" s="97">
        <f>S253+'Model parameters'!$H253*('Modelled Duration'!BD253-'Modelled Duration'!$BA253)*T$4</f>
        <v>95.594199217422201</v>
      </c>
      <c r="U253" s="97">
        <f>T253+'Model parameters'!$H253*('Modelled Duration'!BE253-'Modelled Duration'!$BA253)*U$4</f>
        <v>95.594199217422201</v>
      </c>
      <c r="V253" s="97">
        <f>U253+'Model parameters'!$H253*('Modelled Duration'!BF253-'Modelled Duration'!$BA253)*V$4</f>
        <v>95.594199217422201</v>
      </c>
      <c r="AL253" s="201">
        <f t="shared" si="152"/>
        <v>67.239526764934141</v>
      </c>
      <c r="AM253" s="201">
        <f t="shared" si="153"/>
        <v>103.17774129439242</v>
      </c>
      <c r="AN253" s="201">
        <f t="shared" si="154"/>
        <v>81.229655870445271</v>
      </c>
      <c r="AO253" s="201">
        <f t="shared" si="155"/>
        <v>122.81496264406411</v>
      </c>
      <c r="AP253" s="201">
        <f t="shared" si="156"/>
        <v>115.62329761924813</v>
      </c>
      <c r="AQ253" s="201">
        <f t="shared" si="157"/>
        <v>92.59411278666947</v>
      </c>
      <c r="AR253" s="201">
        <f t="shared" si="158"/>
        <v>55.057428239698112</v>
      </c>
      <c r="AS253" s="201">
        <f t="shared" si="159"/>
        <v>117.14361201508035</v>
      </c>
      <c r="AT253" s="201">
        <f t="shared" si="160"/>
        <v>85.816937987748716</v>
      </c>
      <c r="AU253" s="201">
        <f t="shared" si="161"/>
        <v>76.319000149342784</v>
      </c>
      <c r="AV253" s="41">
        <f t="shared" si="163"/>
        <v>88.816881870184687</v>
      </c>
      <c r="AW253" s="41">
        <f t="shared" si="163"/>
        <v>88.292382658006943</v>
      </c>
      <c r="AX253" s="41">
        <f t="shared" si="163"/>
        <v>87.767883445829185</v>
      </c>
      <c r="AY253" s="41">
        <f t="shared" si="163"/>
        <v>87.243384233651426</v>
      </c>
      <c r="AZ253" s="41">
        <f t="shared" si="163"/>
        <v>86.718885021473668</v>
      </c>
      <c r="BA253" s="41">
        <f t="shared" si="163"/>
        <v>86.194385809295923</v>
      </c>
      <c r="BB253" s="41">
        <f t="shared" si="163"/>
        <v>85.669886597118165</v>
      </c>
      <c r="BC253" s="41">
        <f t="shared" si="163"/>
        <v>85.145387384940406</v>
      </c>
      <c r="BD253" s="41">
        <f t="shared" si="163"/>
        <v>84.620888172762662</v>
      </c>
      <c r="BE253" s="41">
        <f t="shared" si="163"/>
        <v>84.096388960584903</v>
      </c>
      <c r="BF253" s="41">
        <f t="shared" si="163"/>
        <v>83.571889748407145</v>
      </c>
    </row>
    <row r="254" spans="1:58">
      <c r="A254" s="53" t="s">
        <v>53</v>
      </c>
      <c r="B254" s="57">
        <f>'Historical Fault Information'!N254</f>
        <v>39.647694524495677</v>
      </c>
      <c r="C254" s="57">
        <f>'Historical Fault Information'!O254</f>
        <v>109.78081360048625</v>
      </c>
      <c r="D254" s="57">
        <f>'Historical Fault Information'!P254</f>
        <v>63.695229154220321</v>
      </c>
      <c r="E254" s="57">
        <f>'Historical Fault Information'!Q254</f>
        <v>88.088444522092587</v>
      </c>
      <c r="F254" s="57">
        <f>'Historical Fault Information'!R254</f>
        <v>119.58125576376328</v>
      </c>
      <c r="G254" s="57">
        <f>'Historical Fault Information'!S254</f>
        <v>102.08235904272587</v>
      </c>
      <c r="H254" s="57">
        <f>'Historical Fault Information'!T254</f>
        <v>42.626577632608637</v>
      </c>
      <c r="I254" s="57">
        <f>'Historical Fault Information'!U254</f>
        <v>123.83890458235628</v>
      </c>
      <c r="J254" s="57">
        <f>'Historical Fault Information'!V254</f>
        <v>154.63478096578316</v>
      </c>
      <c r="K254" s="57">
        <f>'Historical Fault Information'!W254</f>
        <v>155.89125853071127</v>
      </c>
      <c r="L254" s="201">
        <f>'Model parameters'!$G254</f>
        <v>112.40696648728418</v>
      </c>
      <c r="M254" s="99">
        <f>'Model parameters'!$G254+'Model parameters'!$H254*('Modelled Duration'!AW254-'Modelled Duration'!$AV254)</f>
        <v>114.23363767196807</v>
      </c>
      <c r="N254" s="99">
        <f>'Model parameters'!$G254+'Model parameters'!$H254*('Modelled Duration'!AX254-'Modelled Duration'!$AV254)</f>
        <v>116.06030885665196</v>
      </c>
      <c r="O254" s="99">
        <f>'Model parameters'!$G254+'Model parameters'!$H254*('Modelled Duration'!AY254-'Modelled Duration'!$AV254)</f>
        <v>117.88698004133585</v>
      </c>
      <c r="P254" s="99">
        <f>'Model parameters'!$G254+'Model parameters'!$H254*('Modelled Duration'!AZ254-'Modelled Duration'!$AV254)</f>
        <v>119.71365122601973</v>
      </c>
      <c r="Q254" s="99">
        <f>'Model parameters'!$G254+'Model parameters'!$H254*('Modelled Duration'!BA254-'Modelled Duration'!$AV254)</f>
        <v>121.54032241070364</v>
      </c>
      <c r="R254" s="201">
        <f>Q254+'Model parameters'!$H254*('Modelled Duration'!BB254-'Modelled Duration'!$BA254)*R$4</f>
        <v>122.45365800304559</v>
      </c>
      <c r="S254" s="97">
        <f>R254+'Model parameters'!$H254*('Modelled Duration'!BC254-'Modelled Duration'!$BA254)*S$4</f>
        <v>123.9149949507927</v>
      </c>
      <c r="T254" s="97">
        <f>S254+'Model parameters'!$H254*('Modelled Duration'!BD254-'Modelled Duration'!$BA254)*T$4</f>
        <v>125.01099766160304</v>
      </c>
      <c r="U254" s="97">
        <f>T254+'Model parameters'!$H254*('Modelled Duration'!BE254-'Modelled Duration'!$BA254)*U$4</f>
        <v>125.01099766160304</v>
      </c>
      <c r="V254" s="97">
        <f>U254+'Model parameters'!$H254*('Modelled Duration'!BF254-'Modelled Duration'!$BA254)*V$4</f>
        <v>125.01099766160304</v>
      </c>
      <c r="AL254" s="201">
        <f t="shared" si="152"/>
        <v>39.647694524495677</v>
      </c>
      <c r="AM254" s="201">
        <f t="shared" si="153"/>
        <v>109.78081360048625</v>
      </c>
      <c r="AN254" s="201">
        <f t="shared" si="154"/>
        <v>63.695229154220321</v>
      </c>
      <c r="AO254" s="201">
        <f t="shared" si="155"/>
        <v>88.088444522092587</v>
      </c>
      <c r="AP254" s="201">
        <f t="shared" si="156"/>
        <v>119.58125576376328</v>
      </c>
      <c r="AQ254" s="201">
        <f t="shared" si="157"/>
        <v>102.08235904272587</v>
      </c>
      <c r="AR254" s="201">
        <f t="shared" si="158"/>
        <v>42.626577632608637</v>
      </c>
      <c r="AS254" s="201">
        <f t="shared" si="159"/>
        <v>123.83890458235628</v>
      </c>
      <c r="AT254" s="201">
        <f t="shared" si="160"/>
        <v>154.63478096578316</v>
      </c>
      <c r="AU254" s="201">
        <f t="shared" si="161"/>
        <v>155.89125853071127</v>
      </c>
      <c r="AV254" s="41">
        <f t="shared" si="163"/>
        <v>150.22018941073131</v>
      </c>
      <c r="AW254" s="41">
        <f t="shared" si="163"/>
        <v>159.35354533415077</v>
      </c>
      <c r="AX254" s="41">
        <f t="shared" si="163"/>
        <v>168.48690125757022</v>
      </c>
      <c r="AY254" s="41">
        <f t="shared" si="163"/>
        <v>177.62025718098965</v>
      </c>
      <c r="AZ254" s="41">
        <f t="shared" si="163"/>
        <v>186.75361310440911</v>
      </c>
      <c r="BA254" s="41">
        <f t="shared" si="163"/>
        <v>195.88696902782857</v>
      </c>
      <c r="BB254" s="41">
        <f t="shared" si="163"/>
        <v>205.02032495124803</v>
      </c>
      <c r="BC254" s="41">
        <f t="shared" si="163"/>
        <v>214.15368087466749</v>
      </c>
      <c r="BD254" s="41">
        <f t="shared" si="163"/>
        <v>223.28703679808692</v>
      </c>
      <c r="BE254" s="41">
        <f t="shared" si="163"/>
        <v>232.42039272150637</v>
      </c>
      <c r="BF254" s="41">
        <f t="shared" si="163"/>
        <v>241.55374864492583</v>
      </c>
    </row>
    <row r="255" spans="1:58">
      <c r="A255" s="53" t="s">
        <v>58</v>
      </c>
      <c r="B255" s="57">
        <f>'Historical Fault Information'!N255</f>
        <v>76.651656314700134</v>
      </c>
      <c r="C255" s="57">
        <f>'Historical Fault Information'!O255</f>
        <v>56.91295926396694</v>
      </c>
      <c r="D255" s="57">
        <f>'Historical Fault Information'!P255</f>
        <v>89.180133715377323</v>
      </c>
      <c r="E255" s="57">
        <f>'Historical Fault Information'!Q255</f>
        <v>46.325813895029441</v>
      </c>
      <c r="F255" s="57">
        <f>'Historical Fault Information'!R255</f>
        <v>72.497110990332217</v>
      </c>
      <c r="G255" s="57">
        <f>'Historical Fault Information'!S255</f>
        <v>54.818896595371058</v>
      </c>
      <c r="H255" s="57">
        <f>'Historical Fault Information'!T255</f>
        <v>115.11412168700922</v>
      </c>
      <c r="I255" s="57">
        <f>'Historical Fault Information'!U255</f>
        <v>124.7499195642167</v>
      </c>
      <c r="J255" s="57">
        <f>'Historical Fault Information'!V255</f>
        <v>85.071723663070827</v>
      </c>
      <c r="K255" s="57">
        <f>'Historical Fault Information'!W255</f>
        <v>77.281309832549113</v>
      </c>
      <c r="L255" s="201">
        <f>'Model parameters'!$G255</f>
        <v>78.319330908476303</v>
      </c>
      <c r="M255" s="99">
        <f>'Model parameters'!$G255+'Model parameters'!$H255*('Modelled Duration'!AW255-'Modelled Duration'!$AV255)</f>
        <v>79.009408327481808</v>
      </c>
      <c r="N255" s="99">
        <f>'Model parameters'!$G255+'Model parameters'!$H255*('Modelled Duration'!AX255-'Modelled Duration'!$AV255)</f>
        <v>79.699485746487312</v>
      </c>
      <c r="O255" s="99">
        <f>'Model parameters'!$G255+'Model parameters'!$H255*('Modelled Duration'!AY255-'Modelled Duration'!$AV255)</f>
        <v>80.389563165492831</v>
      </c>
      <c r="P255" s="99">
        <f>'Model parameters'!$G255+'Model parameters'!$H255*('Modelled Duration'!AZ255-'Modelled Duration'!$AV255)</f>
        <v>81.079640584498335</v>
      </c>
      <c r="Q255" s="99">
        <f>'Model parameters'!$G255+'Model parameters'!$H255*('Modelled Duration'!BA255-'Modelled Duration'!$AV255)</f>
        <v>81.76971800350384</v>
      </c>
      <c r="R255" s="201">
        <f>Q255+'Model parameters'!$H255*('Modelled Duration'!BB255-'Modelled Duration'!$BA255)*R$4</f>
        <v>82.114756713006599</v>
      </c>
      <c r="S255" s="97">
        <f>R255+'Model parameters'!$H255*('Modelled Duration'!BC255-'Modelled Duration'!$BA255)*S$4</f>
        <v>82.666818648211006</v>
      </c>
      <c r="T255" s="97">
        <f>S255+'Model parameters'!$H255*('Modelled Duration'!BD255-'Modelled Duration'!$BA255)*T$4</f>
        <v>83.080865099614314</v>
      </c>
      <c r="U255" s="97">
        <f>T255+'Model parameters'!$H255*('Modelled Duration'!BE255-'Modelled Duration'!$BA255)*U$4</f>
        <v>83.080865099614314</v>
      </c>
      <c r="V255" s="97">
        <f>U255+'Model parameters'!$H255*('Modelled Duration'!BF255-'Modelled Duration'!$BA255)*V$4</f>
        <v>83.080865099614314</v>
      </c>
      <c r="AL255" s="201">
        <f t="shared" si="152"/>
        <v>76.651656314700134</v>
      </c>
      <c r="AM255" s="201">
        <f t="shared" si="153"/>
        <v>56.91295926396694</v>
      </c>
      <c r="AN255" s="201">
        <f t="shared" si="154"/>
        <v>89.180133715377323</v>
      </c>
      <c r="AO255" s="201">
        <f t="shared" si="155"/>
        <v>46.325813895029441</v>
      </c>
      <c r="AP255" s="201">
        <f t="shared" si="156"/>
        <v>72.497110990332217</v>
      </c>
      <c r="AQ255" s="201">
        <f t="shared" si="157"/>
        <v>54.818896595371058</v>
      </c>
      <c r="AR255" s="201">
        <f t="shared" si="158"/>
        <v>115.11412168700922</v>
      </c>
      <c r="AS255" s="201">
        <f t="shared" si="159"/>
        <v>124.7499195642167</v>
      </c>
      <c r="AT255" s="201">
        <f t="shared" si="160"/>
        <v>85.071723663070827</v>
      </c>
      <c r="AU255" s="201">
        <f t="shared" si="161"/>
        <v>77.281309832549113</v>
      </c>
      <c r="AV255" s="41">
        <f t="shared" si="163"/>
        <v>98.837493574813749</v>
      </c>
      <c r="AW255" s="41">
        <f t="shared" si="163"/>
        <v>102.28788066984129</v>
      </c>
      <c r="AX255" s="41">
        <f t="shared" si="163"/>
        <v>105.73826776486882</v>
      </c>
      <c r="AY255" s="41">
        <f t="shared" si="163"/>
        <v>109.18865485989636</v>
      </c>
      <c r="AZ255" s="41">
        <f t="shared" si="163"/>
        <v>112.6390419549239</v>
      </c>
      <c r="BA255" s="41">
        <f t="shared" si="163"/>
        <v>116.08942904995143</v>
      </c>
      <c r="BB255" s="41">
        <f t="shared" si="163"/>
        <v>119.53981614497897</v>
      </c>
      <c r="BC255" s="41">
        <f t="shared" si="163"/>
        <v>122.99020324000651</v>
      </c>
      <c r="BD255" s="41">
        <f t="shared" si="163"/>
        <v>126.44059033503405</v>
      </c>
      <c r="BE255" s="41">
        <f t="shared" si="163"/>
        <v>129.89097743006158</v>
      </c>
      <c r="BF255" s="41">
        <f t="shared" si="163"/>
        <v>133.34136452508912</v>
      </c>
    </row>
    <row r="256" spans="1:58">
      <c r="A256" s="53" t="s">
        <v>60</v>
      </c>
      <c r="B256" s="57">
        <f>'Historical Fault Information'!N256</f>
        <v>27.749776398169086</v>
      </c>
      <c r="C256" s="57">
        <f>'Historical Fault Information'!O256</f>
        <v>43.910201912858639</v>
      </c>
      <c r="D256" s="57">
        <f>'Historical Fault Information'!P256</f>
        <v>68.567613185067543</v>
      </c>
      <c r="E256" s="57">
        <f>'Historical Fault Information'!Q256</f>
        <v>56.975194970684882</v>
      </c>
      <c r="F256" s="57">
        <f>'Historical Fault Information'!R256</f>
        <v>69.228385347640895</v>
      </c>
      <c r="G256" s="57">
        <f>'Historical Fault Information'!S256</f>
        <v>57.628078904165775</v>
      </c>
      <c r="H256" s="57">
        <f>'Historical Fault Information'!T256</f>
        <v>93.124095508430088</v>
      </c>
      <c r="I256" s="57">
        <f>'Historical Fault Information'!U256</f>
        <v>62.669849052691831</v>
      </c>
      <c r="J256" s="57">
        <f>'Historical Fault Information'!V256</f>
        <v>372.47451706755925</v>
      </c>
      <c r="K256" s="57">
        <f>'Historical Fault Information'!W256</f>
        <v>75.857085735057552</v>
      </c>
      <c r="L256" s="201">
        <f>'Model parameters'!$G256</f>
        <v>91.019604314894238</v>
      </c>
      <c r="M256" s="99">
        <f>'Model parameters'!$G256+'Model parameters'!$H256*('Modelled Duration'!AW256-'Modelled Duration'!$AV256)</f>
        <v>94.413875302315788</v>
      </c>
      <c r="N256" s="99">
        <f>'Model parameters'!$G256+'Model parameters'!$H256*('Modelled Duration'!AX256-'Modelled Duration'!$AV256)</f>
        <v>97.808146289737351</v>
      </c>
      <c r="O256" s="99">
        <f>'Model parameters'!$G256+'Model parameters'!$H256*('Modelled Duration'!AY256-'Modelled Duration'!$AV256)</f>
        <v>101.2024172771589</v>
      </c>
      <c r="P256" s="99">
        <f>'Model parameters'!$G256+'Model parameters'!$H256*('Modelled Duration'!AZ256-'Modelled Duration'!$AV256)</f>
        <v>104.59668826458046</v>
      </c>
      <c r="Q256" s="99">
        <f>'Model parameters'!$G256+'Model parameters'!$H256*('Modelled Duration'!BA256-'Modelled Duration'!$AV256)</f>
        <v>107.99095925200201</v>
      </c>
      <c r="R256" s="201">
        <f>Q256+'Model parameters'!$H256*('Modelled Duration'!BB256-'Modelled Duration'!$BA256)*R$4</f>
        <v>109.68809474571279</v>
      </c>
      <c r="S256" s="97">
        <f>R256+'Model parameters'!$H256*('Modelled Duration'!BC256-'Modelled Duration'!$BA256)*S$4</f>
        <v>112.40351153565004</v>
      </c>
      <c r="T256" s="97">
        <f>S256+'Model parameters'!$H256*('Modelled Duration'!BD256-'Modelled Duration'!$BA256)*T$4</f>
        <v>114.44007412810298</v>
      </c>
      <c r="U256" s="97">
        <f>T256+'Model parameters'!$H256*('Modelled Duration'!BE256-'Modelled Duration'!$BA256)*U$4</f>
        <v>114.44007412810298</v>
      </c>
      <c r="V256" s="97">
        <f>U256+'Model parameters'!$H256*('Modelled Duration'!BF256-'Modelled Duration'!$BA256)*V$4</f>
        <v>114.44007412810298</v>
      </c>
      <c r="AL256" s="201">
        <f t="shared" si="152"/>
        <v>27.749776398169086</v>
      </c>
      <c r="AM256" s="201">
        <f t="shared" si="153"/>
        <v>43.910201912858639</v>
      </c>
      <c r="AN256" s="201">
        <f t="shared" si="154"/>
        <v>68.567613185067543</v>
      </c>
      <c r="AO256" s="201">
        <f t="shared" si="155"/>
        <v>56.975194970684882</v>
      </c>
      <c r="AP256" s="201">
        <f t="shared" si="156"/>
        <v>69.228385347640895</v>
      </c>
      <c r="AQ256" s="201">
        <f t="shared" si="157"/>
        <v>57.628078904165775</v>
      </c>
      <c r="AR256" s="201">
        <f t="shared" si="158"/>
        <v>93.124095508430088</v>
      </c>
      <c r="AS256" s="201">
        <f t="shared" si="159"/>
        <v>62.669849052691831</v>
      </c>
      <c r="AT256" s="201">
        <f t="shared" si="160"/>
        <v>372.47451706755925</v>
      </c>
      <c r="AU256" s="201">
        <f t="shared" si="161"/>
        <v>75.857085735057552</v>
      </c>
      <c r="AV256" s="41">
        <f t="shared" si="163"/>
        <v>186.16093196232532</v>
      </c>
      <c r="AW256" s="41">
        <f t="shared" si="163"/>
        <v>203.1322868994331</v>
      </c>
      <c r="AX256" s="41">
        <f t="shared" si="163"/>
        <v>220.10364183654087</v>
      </c>
      <c r="AY256" s="41">
        <f t="shared" si="163"/>
        <v>237.07499677364865</v>
      </c>
      <c r="AZ256" s="41">
        <f t="shared" si="163"/>
        <v>254.04635171075643</v>
      </c>
      <c r="BA256" s="41">
        <f t="shared" si="163"/>
        <v>271.0177066478642</v>
      </c>
      <c r="BB256" s="41">
        <f t="shared" si="163"/>
        <v>287.98906158497198</v>
      </c>
      <c r="BC256" s="41">
        <f t="shared" si="163"/>
        <v>304.96041652207975</v>
      </c>
      <c r="BD256" s="41">
        <f t="shared" si="163"/>
        <v>321.93177145918753</v>
      </c>
      <c r="BE256" s="41">
        <f t="shared" si="163"/>
        <v>338.90312639629531</v>
      </c>
      <c r="BF256" s="41">
        <f t="shared" si="163"/>
        <v>355.87448133340308</v>
      </c>
    </row>
    <row r="257" spans="1:58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</row>
    <row r="258" spans="1:58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O258" s="3"/>
      <c r="P258" s="3"/>
      <c r="Q258" s="3"/>
      <c r="R258" s="3"/>
      <c r="S258" s="3"/>
      <c r="T258" s="3"/>
      <c r="U258" s="3"/>
      <c r="V258" s="3"/>
    </row>
    <row r="259" spans="1:58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O259" s="3"/>
      <c r="P259" s="3"/>
      <c r="Q259" s="3"/>
      <c r="R259" s="3"/>
      <c r="S259" s="3"/>
      <c r="T259" s="3"/>
      <c r="U259" s="3"/>
      <c r="V259" s="3"/>
    </row>
    <row r="260" spans="1:58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3" customFormat="1" ht="18">
      <c r="A261" s="1"/>
      <c r="B261" s="55"/>
      <c r="C261" s="55"/>
      <c r="D261" s="55"/>
      <c r="E261" s="55"/>
      <c r="F261" s="55"/>
      <c r="G261" s="55"/>
      <c r="H261" s="55"/>
      <c r="I261" s="39"/>
      <c r="J261" s="1"/>
      <c r="N261"/>
      <c r="O261"/>
      <c r="P261"/>
      <c r="Q261"/>
      <c r="R261"/>
      <c r="S261"/>
      <c r="T261"/>
      <c r="U261"/>
      <c r="V261"/>
    </row>
    <row r="262" spans="1:58" s="3" customFormat="1" ht="15.95" customHeight="1">
      <c r="B262" s="59"/>
      <c r="C262" s="59"/>
      <c r="D262" s="59"/>
      <c r="E262" s="59"/>
      <c r="F262" s="59"/>
      <c r="G262" s="59"/>
      <c r="H262" s="59"/>
      <c r="I262" s="59"/>
      <c r="J262" s="59"/>
      <c r="K262" s="6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69" t="s">
        <v>48</v>
      </c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</row>
    <row r="263" spans="1:58" s="60" customFormat="1">
      <c r="A263" s="60" t="s">
        <v>6</v>
      </c>
      <c r="B263" s="61">
        <f t="shared" ref="B263:K263" si="164">AVERAGEIF(B267:B279,"&lt;&gt;0")</f>
        <v>108.15397281131685</v>
      </c>
      <c r="C263" s="61">
        <f t="shared" si="164"/>
        <v>94.167116495676069</v>
      </c>
      <c r="D263" s="61">
        <f t="shared" si="164"/>
        <v>80.468294217501878</v>
      </c>
      <c r="E263" s="61">
        <f t="shared" si="164"/>
        <v>97.563477852934454</v>
      </c>
      <c r="F263" s="61">
        <f t="shared" si="164"/>
        <v>125.79873282310957</v>
      </c>
      <c r="G263" s="61">
        <f t="shared" si="164"/>
        <v>77.351674586228583</v>
      </c>
      <c r="H263" s="61">
        <f t="shared" si="164"/>
        <v>88.42792733271456</v>
      </c>
      <c r="I263" s="61">
        <f t="shared" si="164"/>
        <v>121.484138989527</v>
      </c>
      <c r="J263" s="61">
        <f t="shared" si="164"/>
        <v>89.305525313650932</v>
      </c>
      <c r="K263" s="61">
        <f t="shared" si="164"/>
        <v>81.815524022158144</v>
      </c>
    </row>
    <row r="264" spans="1:58"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AL264" s="72"/>
      <c r="AM264" s="201"/>
      <c r="AN264" s="201"/>
      <c r="AO264" s="201"/>
      <c r="AP264" s="201"/>
      <c r="AQ264" s="201"/>
      <c r="AR264" s="201"/>
      <c r="AS264" s="201"/>
      <c r="AT264" s="201"/>
      <c r="AU264" s="68"/>
      <c r="AV264" s="68">
        <f t="shared" ref="AV264:BF264" si="165">AVERAGE(AV267:AV279)</f>
        <v>91.725249667347825</v>
      </c>
      <c r="AW264" s="68">
        <f t="shared" si="165"/>
        <v>90.865542616959843</v>
      </c>
      <c r="AX264" s="68">
        <f t="shared" si="165"/>
        <v>90.005835566571861</v>
      </c>
      <c r="AY264" s="68">
        <f t="shared" si="165"/>
        <v>89.146128516183836</v>
      </c>
      <c r="AZ264" s="68">
        <f t="shared" si="165"/>
        <v>88.286421465795854</v>
      </c>
      <c r="BA264" s="68">
        <f t="shared" si="165"/>
        <v>87.426714415407858</v>
      </c>
      <c r="BB264" s="68">
        <f t="shared" si="165"/>
        <v>86.567007365019862</v>
      </c>
      <c r="BC264" s="68">
        <f t="shared" si="165"/>
        <v>85.707300314631851</v>
      </c>
      <c r="BD264" s="68">
        <f t="shared" si="165"/>
        <v>84.847593264243869</v>
      </c>
      <c r="BE264" s="68">
        <f t="shared" si="165"/>
        <v>83.987886213855887</v>
      </c>
      <c r="BF264" s="68">
        <f t="shared" si="165"/>
        <v>83.128179163467863</v>
      </c>
    </row>
    <row r="265" spans="1:58"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AL265" s="72"/>
      <c r="AM265" s="201"/>
      <c r="AN265" s="201"/>
      <c r="AO265" s="201"/>
      <c r="AP265" s="201"/>
      <c r="AQ265" s="201"/>
      <c r="AR265" s="201"/>
      <c r="AS265" s="201"/>
      <c r="AT265" s="201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</row>
    <row r="266" spans="1:58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200">
        <v>2017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AL266" s="200">
        <v>2008</v>
      </c>
      <c r="AM266" s="200">
        <v>2009</v>
      </c>
      <c r="AN266" s="200">
        <v>2010</v>
      </c>
      <c r="AO266" s="200">
        <v>2011</v>
      </c>
      <c r="AP266" s="200">
        <v>2012</v>
      </c>
      <c r="AQ266" s="200">
        <v>2013</v>
      </c>
      <c r="AR266" s="200">
        <v>2014</v>
      </c>
      <c r="AS266" s="200">
        <v>2015</v>
      </c>
      <c r="AT266" s="200">
        <v>2016</v>
      </c>
      <c r="AU266" s="200">
        <v>2017</v>
      </c>
      <c r="AV266" s="200">
        <v>2018</v>
      </c>
      <c r="AW266" s="200">
        <v>2019</v>
      </c>
      <c r="AX266" s="200">
        <v>2020</v>
      </c>
      <c r="AY266" s="200">
        <v>2021</v>
      </c>
      <c r="AZ266" s="200">
        <v>2022</v>
      </c>
      <c r="BA266" s="200">
        <v>2023</v>
      </c>
      <c r="BB266" s="200">
        <v>2024</v>
      </c>
      <c r="BC266" s="200">
        <v>2025</v>
      </c>
      <c r="BD266" s="200">
        <v>2026</v>
      </c>
      <c r="BE266" s="200">
        <v>2027</v>
      </c>
      <c r="BF266" s="200">
        <v>2028</v>
      </c>
    </row>
    <row r="267" spans="1:58">
      <c r="A267" s="53" t="s">
        <v>50</v>
      </c>
      <c r="B267" s="57">
        <f>'Historical Fault Information'!N267</f>
        <v>332.85161315988455</v>
      </c>
      <c r="C267" s="57">
        <f>'Historical Fault Information'!O267</f>
        <v>143.16041197949335</v>
      </c>
      <c r="D267" s="57">
        <f>'Historical Fault Information'!P267</f>
        <v>146.30848923431364</v>
      </c>
      <c r="E267" s="57">
        <f>'Historical Fault Information'!Q267</f>
        <v>109.89694174461196</v>
      </c>
      <c r="F267" s="57">
        <f>'Historical Fault Information'!R267</f>
        <v>51.669076682415273</v>
      </c>
      <c r="G267" s="57">
        <f>'Historical Fault Information'!S267</f>
        <v>69.901747093044577</v>
      </c>
      <c r="H267" s="57">
        <f>'Historical Fault Information'!T267</f>
        <v>101.37503001178742</v>
      </c>
      <c r="I267" s="57">
        <f>'Historical Fault Information'!U267</f>
        <v>91.257798450755999</v>
      </c>
      <c r="J267" s="57">
        <f>'Historical Fault Information'!V267</f>
        <v>94.783377818460878</v>
      </c>
      <c r="K267" s="57">
        <f>'Historical Fault Information'!W267</f>
        <v>53.645113772890539</v>
      </c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AL267" s="201">
        <f t="shared" ref="AL267:AL279" si="166">B267</f>
        <v>332.85161315988455</v>
      </c>
      <c r="AM267" s="201">
        <f t="shared" ref="AM267:AM279" si="167">C267</f>
        <v>143.16041197949335</v>
      </c>
      <c r="AN267" s="201">
        <f t="shared" ref="AN267:AN279" si="168">D267</f>
        <v>146.30848923431364</v>
      </c>
      <c r="AO267" s="201">
        <f t="shared" ref="AO267:AO279" si="169">E267</f>
        <v>109.89694174461196</v>
      </c>
      <c r="AP267" s="201">
        <f t="shared" ref="AP267:AP279" si="170">F267</f>
        <v>51.669076682415273</v>
      </c>
      <c r="AQ267" s="201">
        <f t="shared" ref="AQ267:AQ279" si="171">G267</f>
        <v>69.901747093044577</v>
      </c>
      <c r="AR267" s="201">
        <f t="shared" ref="AR267:AR279" si="172">H267</f>
        <v>101.37503001178742</v>
      </c>
      <c r="AS267" s="201">
        <f t="shared" ref="AS267:AS279" si="173">I267</f>
        <v>91.257798450755999</v>
      </c>
      <c r="AT267" s="201">
        <f t="shared" ref="AT267:AT279" si="174">J267</f>
        <v>94.783377818460878</v>
      </c>
      <c r="AU267" s="201">
        <f t="shared" ref="AU267:AU279" si="175">K267</f>
        <v>53.645113772890539</v>
      </c>
      <c r="AV267" s="41">
        <f>LINEST($B267:$K267)*(AV$6-$AL$6+1)+INDEX(LINEST($B267:$K267,,TRUE,TRUE),1,2)</f>
        <v>15.01548491757228</v>
      </c>
      <c r="AW267" s="41">
        <f t="shared" ref="AW267:BF267" si="176">LINEST($B267:$K267)*(AW$6-$AL$6+1)+INDEX(LINEST($B267:$K267,,TRUE,TRUE),1,2)</f>
        <v>-3.9789650964629004</v>
      </c>
      <c r="AX267" s="41">
        <f t="shared" si="176"/>
        <v>-22.973415110498081</v>
      </c>
      <c r="AY267" s="41">
        <f t="shared" si="176"/>
        <v>-41.96786512453329</v>
      </c>
      <c r="AZ267" s="41">
        <f t="shared" si="176"/>
        <v>-60.962315138568471</v>
      </c>
      <c r="BA267" s="41">
        <f t="shared" si="176"/>
        <v>-79.956765152603651</v>
      </c>
      <c r="BB267" s="41">
        <f t="shared" si="176"/>
        <v>-98.951215166638832</v>
      </c>
      <c r="BC267" s="41">
        <f t="shared" si="176"/>
        <v>-117.94566518067401</v>
      </c>
      <c r="BD267" s="41">
        <f t="shared" si="176"/>
        <v>-136.94011519470919</v>
      </c>
      <c r="BE267" s="41">
        <f t="shared" si="176"/>
        <v>-155.93456520874437</v>
      </c>
      <c r="BF267" s="41">
        <f t="shared" si="176"/>
        <v>-174.92901522277961</v>
      </c>
    </row>
    <row r="268" spans="1:58">
      <c r="A268" s="53" t="s">
        <v>56</v>
      </c>
      <c r="B268" s="57">
        <f>'Historical Fault Information'!N268</f>
        <v>124.03658920146789</v>
      </c>
      <c r="C268" s="57">
        <f>'Historical Fault Information'!O268</f>
        <v>67.297382283379946</v>
      </c>
      <c r="D268" s="57">
        <f>'Historical Fault Information'!P268</f>
        <v>72.12794497383517</v>
      </c>
      <c r="E268" s="57">
        <f>'Historical Fault Information'!Q268</f>
        <v>86.710194121701363</v>
      </c>
      <c r="F268" s="57">
        <f>'Historical Fault Information'!R268</f>
        <v>268.56149301333687</v>
      </c>
      <c r="G268" s="57">
        <f>'Historical Fault Information'!S268</f>
        <v>59.594016479287973</v>
      </c>
      <c r="H268" s="57">
        <f>'Historical Fault Information'!T268</f>
        <v>83.487259250122975</v>
      </c>
      <c r="I268" s="57">
        <f>'Historical Fault Information'!U268</f>
        <v>109.48225202128826</v>
      </c>
      <c r="J268" s="57">
        <f>'Historical Fault Information'!V268</f>
        <v>75.714886494553738</v>
      </c>
      <c r="K268" s="57">
        <f>'Historical Fault Information'!W268</f>
        <v>100.79915119903693</v>
      </c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AL268" s="201">
        <f t="shared" si="166"/>
        <v>124.03658920146789</v>
      </c>
      <c r="AM268" s="201">
        <f t="shared" si="167"/>
        <v>67.297382283379946</v>
      </c>
      <c r="AN268" s="201">
        <f t="shared" si="168"/>
        <v>72.12794497383517</v>
      </c>
      <c r="AO268" s="201">
        <f t="shared" si="169"/>
        <v>86.710194121701363</v>
      </c>
      <c r="AP268" s="201">
        <f t="shared" si="170"/>
        <v>268.56149301333687</v>
      </c>
      <c r="AQ268" s="201">
        <f t="shared" si="171"/>
        <v>59.594016479287973</v>
      </c>
      <c r="AR268" s="201">
        <f t="shared" si="172"/>
        <v>83.487259250122975</v>
      </c>
      <c r="AS268" s="201">
        <f t="shared" si="173"/>
        <v>109.48225202128826</v>
      </c>
      <c r="AT268" s="201">
        <f t="shared" si="174"/>
        <v>75.714886494553738</v>
      </c>
      <c r="AU268" s="201">
        <f t="shared" si="175"/>
        <v>100.79915119903693</v>
      </c>
      <c r="AV268" s="41">
        <f t="shared" ref="AV268:BF279" si="177">LINEST($B268:$K268)*(AV$6-$AL$6+1)+INDEX(LINEST($B268:$K268,,TRUE,TRUE),1,2)</f>
        <v>98.711811621961758</v>
      </c>
      <c r="AW268" s="41">
        <f t="shared" si="177"/>
        <v>97.60830157071824</v>
      </c>
      <c r="AX268" s="41">
        <f t="shared" si="177"/>
        <v>96.504791519474722</v>
      </c>
      <c r="AY268" s="41">
        <f t="shared" si="177"/>
        <v>95.40128146823119</v>
      </c>
      <c r="AZ268" s="41">
        <f t="shared" si="177"/>
        <v>94.297771416987672</v>
      </c>
      <c r="BA268" s="41">
        <f t="shared" si="177"/>
        <v>93.194261365744154</v>
      </c>
      <c r="BB268" s="41">
        <f t="shared" si="177"/>
        <v>92.090751314500636</v>
      </c>
      <c r="BC268" s="41">
        <f t="shared" si="177"/>
        <v>90.987241263257118</v>
      </c>
      <c r="BD268" s="41">
        <f t="shared" si="177"/>
        <v>89.8837312120136</v>
      </c>
      <c r="BE268" s="41">
        <f t="shared" si="177"/>
        <v>88.780221160770083</v>
      </c>
      <c r="BF268" s="41">
        <f t="shared" si="177"/>
        <v>87.676711109526565</v>
      </c>
    </row>
    <row r="269" spans="1:58">
      <c r="A269" s="53" t="s">
        <v>51</v>
      </c>
      <c r="B269" s="57">
        <f>'Historical Fault Information'!N269</f>
        <v>61.856870229007576</v>
      </c>
      <c r="C269" s="57">
        <f>'Historical Fault Information'!O269</f>
        <v>47.595747935148367</v>
      </c>
      <c r="D269" s="57">
        <f>'Historical Fault Information'!P269</f>
        <v>84.354396964197306</v>
      </c>
      <c r="E269" s="57">
        <f>'Historical Fault Information'!Q269</f>
        <v>89.733359014002588</v>
      </c>
      <c r="F269" s="57">
        <f>'Historical Fault Information'!R269</f>
        <v>79.134573270680676</v>
      </c>
      <c r="G269" s="57">
        <f>'Historical Fault Information'!S269</f>
        <v>78.61993371978869</v>
      </c>
      <c r="H269" s="57">
        <f>'Historical Fault Information'!T269</f>
        <v>73.131694351571753</v>
      </c>
      <c r="I269" s="57">
        <f>'Historical Fault Information'!U269</f>
        <v>59.907391326396585</v>
      </c>
      <c r="J269" s="57">
        <f>'Historical Fault Information'!V269</f>
        <v>76.963438618714747</v>
      </c>
      <c r="K269" s="57">
        <f>'Historical Fault Information'!W269</f>
        <v>84.343452602386407</v>
      </c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AL269" s="201">
        <f t="shared" si="166"/>
        <v>61.856870229007576</v>
      </c>
      <c r="AM269" s="201">
        <f t="shared" si="167"/>
        <v>47.595747935148367</v>
      </c>
      <c r="AN269" s="201">
        <f t="shared" si="168"/>
        <v>84.354396964197306</v>
      </c>
      <c r="AO269" s="201">
        <f t="shared" si="169"/>
        <v>89.733359014002588</v>
      </c>
      <c r="AP269" s="201">
        <f t="shared" si="170"/>
        <v>79.134573270680676</v>
      </c>
      <c r="AQ269" s="201">
        <f t="shared" si="171"/>
        <v>78.61993371978869</v>
      </c>
      <c r="AR269" s="201">
        <f t="shared" si="172"/>
        <v>73.131694351571753</v>
      </c>
      <c r="AS269" s="201">
        <f t="shared" si="173"/>
        <v>59.907391326396585</v>
      </c>
      <c r="AT269" s="201">
        <f t="shared" si="174"/>
        <v>76.963438618714747</v>
      </c>
      <c r="AU269" s="201">
        <f t="shared" si="175"/>
        <v>84.343452602386407</v>
      </c>
      <c r="AV269" s="41">
        <f t="shared" si="177"/>
        <v>81.410699617129012</v>
      </c>
      <c r="AW269" s="41">
        <f t="shared" si="177"/>
        <v>82.837356674208934</v>
      </c>
      <c r="AX269" s="41">
        <f t="shared" si="177"/>
        <v>84.264013731288856</v>
      </c>
      <c r="AY269" s="41">
        <f t="shared" si="177"/>
        <v>85.690670788368763</v>
      </c>
      <c r="AZ269" s="41">
        <f t="shared" si="177"/>
        <v>87.117327845448685</v>
      </c>
      <c r="BA269" s="41">
        <f t="shared" si="177"/>
        <v>88.543984902528592</v>
      </c>
      <c r="BB269" s="41">
        <f t="shared" si="177"/>
        <v>89.970641959608514</v>
      </c>
      <c r="BC269" s="41">
        <f t="shared" si="177"/>
        <v>91.397299016688436</v>
      </c>
      <c r="BD269" s="41">
        <f t="shared" si="177"/>
        <v>92.823956073768343</v>
      </c>
      <c r="BE269" s="41">
        <f t="shared" si="177"/>
        <v>94.250613130848251</v>
      </c>
      <c r="BF269" s="41">
        <f t="shared" si="177"/>
        <v>95.677270187928173</v>
      </c>
    </row>
    <row r="270" spans="1:58">
      <c r="A270" s="53" t="s">
        <v>54</v>
      </c>
      <c r="B270" s="57">
        <f>'Historical Fault Information'!N270</f>
        <v>55.958603352530851</v>
      </c>
      <c r="C270" s="57">
        <f>'Historical Fault Information'!O270</f>
        <v>72.67788540822697</v>
      </c>
      <c r="D270" s="57">
        <f>'Historical Fault Information'!P270</f>
        <v>54.854060216027456</v>
      </c>
      <c r="E270" s="57">
        <f>'Historical Fault Information'!Q270</f>
        <v>62.713685020208928</v>
      </c>
      <c r="F270" s="57">
        <f>'Historical Fault Information'!R270</f>
        <v>69.970658280448788</v>
      </c>
      <c r="G270" s="57">
        <f>'Historical Fault Information'!S270</f>
        <v>61.015800313497607</v>
      </c>
      <c r="H270" s="57">
        <f>'Historical Fault Information'!T270</f>
        <v>59.671311491934581</v>
      </c>
      <c r="I270" s="57">
        <f>'Historical Fault Information'!U270</f>
        <v>72.608478027383612</v>
      </c>
      <c r="J270" s="57">
        <f>'Historical Fault Information'!V270</f>
        <v>55.737052320457977</v>
      </c>
      <c r="K270" s="57">
        <f>'Historical Fault Information'!W270</f>
        <v>62.038271864533932</v>
      </c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AL270" s="201">
        <f t="shared" si="166"/>
        <v>55.958603352530851</v>
      </c>
      <c r="AM270" s="201">
        <f t="shared" si="167"/>
        <v>72.67788540822697</v>
      </c>
      <c r="AN270" s="201">
        <f t="shared" si="168"/>
        <v>54.854060216027456</v>
      </c>
      <c r="AO270" s="201">
        <f t="shared" si="169"/>
        <v>62.713685020208928</v>
      </c>
      <c r="AP270" s="201">
        <f t="shared" si="170"/>
        <v>69.970658280448788</v>
      </c>
      <c r="AQ270" s="201">
        <f t="shared" si="171"/>
        <v>61.015800313497607</v>
      </c>
      <c r="AR270" s="201">
        <f t="shared" si="172"/>
        <v>59.671311491934581</v>
      </c>
      <c r="AS270" s="201">
        <f t="shared" si="173"/>
        <v>72.608478027383612</v>
      </c>
      <c r="AT270" s="201">
        <f t="shared" si="174"/>
        <v>55.737052320457977</v>
      </c>
      <c r="AU270" s="201">
        <f t="shared" si="175"/>
        <v>62.038271864533932</v>
      </c>
      <c r="AV270" s="41">
        <f t="shared" si="177"/>
        <v>62.951957146146789</v>
      </c>
      <c r="AW270" s="41">
        <f t="shared" si="177"/>
        <v>62.993298330987102</v>
      </c>
      <c r="AX270" s="41">
        <f t="shared" si="177"/>
        <v>63.034639515827408</v>
      </c>
      <c r="AY270" s="41">
        <f t="shared" si="177"/>
        <v>63.075980700667721</v>
      </c>
      <c r="AZ270" s="41">
        <f t="shared" si="177"/>
        <v>63.117321885508034</v>
      </c>
      <c r="BA270" s="41">
        <f t="shared" si="177"/>
        <v>63.158663070348339</v>
      </c>
      <c r="BB270" s="41">
        <f t="shared" si="177"/>
        <v>63.200004255188652</v>
      </c>
      <c r="BC270" s="41">
        <f t="shared" si="177"/>
        <v>63.241345440028965</v>
      </c>
      <c r="BD270" s="41">
        <f t="shared" si="177"/>
        <v>63.282686624869271</v>
      </c>
      <c r="BE270" s="41">
        <f t="shared" si="177"/>
        <v>63.324027809709584</v>
      </c>
      <c r="BF270" s="41">
        <f t="shared" si="177"/>
        <v>63.365368994549897</v>
      </c>
    </row>
    <row r="271" spans="1:58">
      <c r="A271" s="53" t="s">
        <v>49</v>
      </c>
      <c r="B271" s="57">
        <f>'Historical Fault Information'!N271</f>
        <v>71.580235762755066</v>
      </c>
      <c r="C271" s="57">
        <f>'Historical Fault Information'!O271</f>
        <v>101.29633253483577</v>
      </c>
      <c r="D271" s="57">
        <f>'Historical Fault Information'!P271</f>
        <v>102.33776327299636</v>
      </c>
      <c r="E271" s="57">
        <f>'Historical Fault Information'!Q271</f>
        <v>151.50754675363856</v>
      </c>
      <c r="F271" s="57">
        <f>'Historical Fault Information'!R271</f>
        <v>82.37777654939778</v>
      </c>
      <c r="G271" s="57">
        <f>'Historical Fault Information'!S271</f>
        <v>77.242730435988889</v>
      </c>
      <c r="H271" s="57">
        <f>'Historical Fault Information'!T271</f>
        <v>76.91461348462073</v>
      </c>
      <c r="I271" s="57">
        <f>'Historical Fault Information'!U271</f>
        <v>162.86190952690103</v>
      </c>
      <c r="J271" s="57">
        <f>'Historical Fault Information'!V271</f>
        <v>91.476176708830806</v>
      </c>
      <c r="K271" s="57">
        <f>'Historical Fault Information'!W271</f>
        <v>71.147905618450466</v>
      </c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AL271" s="201">
        <f t="shared" si="166"/>
        <v>71.580235762755066</v>
      </c>
      <c r="AM271" s="201">
        <f t="shared" si="167"/>
        <v>101.29633253483577</v>
      </c>
      <c r="AN271" s="201">
        <f t="shared" si="168"/>
        <v>102.33776327299636</v>
      </c>
      <c r="AO271" s="201">
        <f t="shared" si="169"/>
        <v>151.50754675363856</v>
      </c>
      <c r="AP271" s="201">
        <f t="shared" si="170"/>
        <v>82.37777654939778</v>
      </c>
      <c r="AQ271" s="201">
        <f t="shared" si="171"/>
        <v>77.242730435988889</v>
      </c>
      <c r="AR271" s="201">
        <f t="shared" si="172"/>
        <v>76.91461348462073</v>
      </c>
      <c r="AS271" s="201">
        <f t="shared" si="173"/>
        <v>162.86190952690103</v>
      </c>
      <c r="AT271" s="201">
        <f t="shared" si="174"/>
        <v>91.476176708830806</v>
      </c>
      <c r="AU271" s="201">
        <f t="shared" si="175"/>
        <v>71.147905618450466</v>
      </c>
      <c r="AV271" s="41">
        <f t="shared" si="177"/>
        <v>98.910126507117724</v>
      </c>
      <c r="AW271" s="41">
        <f t="shared" si="177"/>
        <v>98.91664058753156</v>
      </c>
      <c r="AX271" s="41">
        <f t="shared" si="177"/>
        <v>98.923154667945411</v>
      </c>
      <c r="AY271" s="41">
        <f t="shared" si="177"/>
        <v>98.929668748359262</v>
      </c>
      <c r="AZ271" s="41">
        <f t="shared" si="177"/>
        <v>98.936182828773113</v>
      </c>
      <c r="BA271" s="41">
        <f t="shared" si="177"/>
        <v>98.942696909186949</v>
      </c>
      <c r="BB271" s="41">
        <f t="shared" si="177"/>
        <v>98.9492109896008</v>
      </c>
      <c r="BC271" s="41">
        <f t="shared" si="177"/>
        <v>98.955725070014651</v>
      </c>
      <c r="BD271" s="41">
        <f t="shared" si="177"/>
        <v>98.962239150428502</v>
      </c>
      <c r="BE271" s="41">
        <f t="shared" si="177"/>
        <v>98.968753230842353</v>
      </c>
      <c r="BF271" s="41">
        <f t="shared" si="177"/>
        <v>98.975267311256189</v>
      </c>
    </row>
    <row r="272" spans="1:58">
      <c r="A272" s="53" t="s">
        <v>59</v>
      </c>
      <c r="B272" s="57">
        <f>'Historical Fault Information'!N272</f>
        <v>81.136790738721942</v>
      </c>
      <c r="C272" s="57">
        <f>'Historical Fault Information'!O272</f>
        <v>96.758591453764296</v>
      </c>
      <c r="D272" s="57">
        <f>'Historical Fault Information'!P272</f>
        <v>104.75106918238988</v>
      </c>
      <c r="E272" s="57">
        <f>'Historical Fault Information'!Q272</f>
        <v>117.19352159467996</v>
      </c>
      <c r="F272" s="57">
        <f>'Historical Fault Information'!R272</f>
        <v>109.37818858837977</v>
      </c>
      <c r="G272" s="57">
        <f>'Historical Fault Information'!S272</f>
        <v>120.55498744368623</v>
      </c>
      <c r="H272" s="57">
        <f>'Historical Fault Information'!T272</f>
        <v>109.65906643268553</v>
      </c>
      <c r="I272" s="57">
        <f>'Historical Fault Information'!U272</f>
        <v>138.81806331115374</v>
      </c>
      <c r="J272" s="57">
        <f>'Historical Fault Information'!V272</f>
        <v>67.912273042958375</v>
      </c>
      <c r="K272" s="57">
        <f>'Historical Fault Information'!W272</f>
        <v>108.13727224375106</v>
      </c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AL272" s="201">
        <f t="shared" si="166"/>
        <v>81.136790738721942</v>
      </c>
      <c r="AM272" s="201">
        <f t="shared" si="167"/>
        <v>96.758591453764296</v>
      </c>
      <c r="AN272" s="201">
        <f t="shared" si="168"/>
        <v>104.75106918238988</v>
      </c>
      <c r="AO272" s="201">
        <f t="shared" si="169"/>
        <v>117.19352159467996</v>
      </c>
      <c r="AP272" s="201">
        <f t="shared" si="170"/>
        <v>109.37818858837977</v>
      </c>
      <c r="AQ272" s="201">
        <f t="shared" si="171"/>
        <v>120.55498744368623</v>
      </c>
      <c r="AR272" s="201">
        <f t="shared" si="172"/>
        <v>109.65906643268553</v>
      </c>
      <c r="AS272" s="201">
        <f t="shared" si="173"/>
        <v>138.81806331115374</v>
      </c>
      <c r="AT272" s="201">
        <f t="shared" si="174"/>
        <v>67.912273042958375</v>
      </c>
      <c r="AU272" s="201">
        <f t="shared" si="175"/>
        <v>108.13727224375106</v>
      </c>
      <c r="AV272" s="41">
        <f t="shared" si="177"/>
        <v>112.09626602597585</v>
      </c>
      <c r="AW272" s="41">
        <f t="shared" si="177"/>
        <v>113.30831759375017</v>
      </c>
      <c r="AX272" s="41">
        <f t="shared" si="177"/>
        <v>114.5203691615245</v>
      </c>
      <c r="AY272" s="41">
        <f t="shared" si="177"/>
        <v>115.73242072929881</v>
      </c>
      <c r="AZ272" s="41">
        <f t="shared" si="177"/>
        <v>116.94447229707313</v>
      </c>
      <c r="BA272" s="41">
        <f t="shared" si="177"/>
        <v>118.15652386484746</v>
      </c>
      <c r="BB272" s="41">
        <f t="shared" si="177"/>
        <v>119.36857543262178</v>
      </c>
      <c r="BC272" s="41">
        <f t="shared" si="177"/>
        <v>120.58062700039611</v>
      </c>
      <c r="BD272" s="41">
        <f t="shared" si="177"/>
        <v>121.79267856817043</v>
      </c>
      <c r="BE272" s="41">
        <f t="shared" si="177"/>
        <v>123.00473013594475</v>
      </c>
      <c r="BF272" s="41">
        <f t="shared" si="177"/>
        <v>124.21678170371908</v>
      </c>
    </row>
    <row r="273" spans="1:58">
      <c r="A273" s="53" t="s">
        <v>57</v>
      </c>
      <c r="B273" s="57">
        <f>'Historical Fault Information'!N273</f>
        <v>68.33223304334436</v>
      </c>
      <c r="C273" s="57">
        <f>'Historical Fault Information'!O273</f>
        <v>64.50969782837042</v>
      </c>
      <c r="D273" s="57">
        <f>'Historical Fault Information'!P273</f>
        <v>71.124452691967093</v>
      </c>
      <c r="E273" s="57">
        <f>'Historical Fault Information'!Q273</f>
        <v>97.7714671367861</v>
      </c>
      <c r="F273" s="57">
        <f>'Historical Fault Information'!R273</f>
        <v>132.62607614198822</v>
      </c>
      <c r="G273" s="57">
        <f>'Historical Fault Information'!S273</f>
        <v>56.21193442796757</v>
      </c>
      <c r="H273" s="57">
        <f>'Historical Fault Information'!T273</f>
        <v>87.080311475799789</v>
      </c>
      <c r="I273" s="57">
        <f>'Historical Fault Information'!U273</f>
        <v>92.620797085768956</v>
      </c>
      <c r="J273" s="57">
        <f>'Historical Fault Information'!V273</f>
        <v>75.239784678339703</v>
      </c>
      <c r="K273" s="57">
        <f>'Historical Fault Information'!W273</f>
        <v>94.429067870236011</v>
      </c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AL273" s="201">
        <f t="shared" si="166"/>
        <v>68.33223304334436</v>
      </c>
      <c r="AM273" s="201">
        <f t="shared" si="167"/>
        <v>64.50969782837042</v>
      </c>
      <c r="AN273" s="201">
        <f t="shared" si="168"/>
        <v>71.124452691967093</v>
      </c>
      <c r="AO273" s="201">
        <f t="shared" si="169"/>
        <v>97.7714671367861</v>
      </c>
      <c r="AP273" s="201">
        <f t="shared" si="170"/>
        <v>132.62607614198822</v>
      </c>
      <c r="AQ273" s="201">
        <f t="shared" si="171"/>
        <v>56.21193442796757</v>
      </c>
      <c r="AR273" s="201">
        <f t="shared" si="172"/>
        <v>87.080311475799789</v>
      </c>
      <c r="AS273" s="201">
        <f t="shared" si="173"/>
        <v>92.620797085768956</v>
      </c>
      <c r="AT273" s="201">
        <f t="shared" si="174"/>
        <v>75.239784678339703</v>
      </c>
      <c r="AU273" s="201">
        <f t="shared" si="175"/>
        <v>94.429067870236011</v>
      </c>
      <c r="AV273" s="41">
        <f t="shared" si="177"/>
        <v>94.293790060184818</v>
      </c>
      <c r="AW273" s="41">
        <f t="shared" si="177"/>
        <v>96.166373300571721</v>
      </c>
      <c r="AX273" s="41">
        <f t="shared" si="177"/>
        <v>98.038956540958623</v>
      </c>
      <c r="AY273" s="41">
        <f t="shared" si="177"/>
        <v>99.911539781345539</v>
      </c>
      <c r="AZ273" s="41">
        <f t="shared" si="177"/>
        <v>101.78412302173244</v>
      </c>
      <c r="BA273" s="41">
        <f t="shared" si="177"/>
        <v>103.65670626211934</v>
      </c>
      <c r="BB273" s="41">
        <f t="shared" si="177"/>
        <v>105.52928950250626</v>
      </c>
      <c r="BC273" s="41">
        <f t="shared" si="177"/>
        <v>107.40187274289316</v>
      </c>
      <c r="BD273" s="41">
        <f t="shared" si="177"/>
        <v>109.27445598328006</v>
      </c>
      <c r="BE273" s="41">
        <f t="shared" si="177"/>
        <v>111.14703922366698</v>
      </c>
      <c r="BF273" s="41">
        <f t="shared" si="177"/>
        <v>113.01962246405388</v>
      </c>
    </row>
    <row r="274" spans="1:58">
      <c r="A274" s="53" t="s">
        <v>55</v>
      </c>
      <c r="B274" s="57">
        <f>'Historical Fault Information'!N274</f>
        <v>87.049682563118282</v>
      </c>
      <c r="C274" s="57">
        <f>'Historical Fault Information'!O274</f>
        <v>108.11247177349317</v>
      </c>
      <c r="D274" s="57">
        <f>'Historical Fault Information'!P274</f>
        <v>64.259529428591904</v>
      </c>
      <c r="E274" s="57">
        <f>'Historical Fault Information'!Q274</f>
        <v>91.735796116469473</v>
      </c>
      <c r="F274" s="57">
        <f>'Historical Fault Information'!R274</f>
        <v>111.83394164737145</v>
      </c>
      <c r="G274" s="57">
        <f>'Historical Fault Information'!S274</f>
        <v>95.900248683520758</v>
      </c>
      <c r="H274" s="57">
        <f>'Historical Fault Information'!T274</f>
        <v>107.35927125361192</v>
      </c>
      <c r="I274" s="57">
        <f>'Historical Fault Information'!U274</f>
        <v>98.307247082328985</v>
      </c>
      <c r="J274" s="57">
        <f>'Historical Fault Information'!V274</f>
        <v>84.682641828958424</v>
      </c>
      <c r="K274" s="57">
        <f>'Historical Fault Information'!W274</f>
        <v>107.85069242893471</v>
      </c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AL274" s="201">
        <f t="shared" si="166"/>
        <v>87.049682563118282</v>
      </c>
      <c r="AM274" s="201">
        <f t="shared" si="167"/>
        <v>108.11247177349317</v>
      </c>
      <c r="AN274" s="201">
        <f t="shared" si="168"/>
        <v>64.259529428591904</v>
      </c>
      <c r="AO274" s="201">
        <f t="shared" si="169"/>
        <v>91.735796116469473</v>
      </c>
      <c r="AP274" s="201">
        <f t="shared" si="170"/>
        <v>111.83394164737145</v>
      </c>
      <c r="AQ274" s="201">
        <f t="shared" si="171"/>
        <v>95.900248683520758</v>
      </c>
      <c r="AR274" s="201">
        <f t="shared" si="172"/>
        <v>107.35927125361192</v>
      </c>
      <c r="AS274" s="201">
        <f t="shared" si="173"/>
        <v>98.307247082328985</v>
      </c>
      <c r="AT274" s="201">
        <f t="shared" si="174"/>
        <v>84.682641828958424</v>
      </c>
      <c r="AU274" s="201">
        <f t="shared" si="175"/>
        <v>107.85069242893471</v>
      </c>
      <c r="AV274" s="41">
        <f t="shared" si="177"/>
        <v>103.1883389438688</v>
      </c>
      <c r="AW274" s="41">
        <f t="shared" si="177"/>
        <v>104.54819106445588</v>
      </c>
      <c r="AX274" s="41">
        <f t="shared" si="177"/>
        <v>105.90804318504294</v>
      </c>
      <c r="AY274" s="41">
        <f t="shared" si="177"/>
        <v>107.26789530563002</v>
      </c>
      <c r="AZ274" s="41">
        <f t="shared" si="177"/>
        <v>108.62774742621708</v>
      </c>
      <c r="BA274" s="41">
        <f t="shared" si="177"/>
        <v>109.98759954680416</v>
      </c>
      <c r="BB274" s="41">
        <f t="shared" si="177"/>
        <v>111.34745166739123</v>
      </c>
      <c r="BC274" s="41">
        <f t="shared" si="177"/>
        <v>112.7073037879783</v>
      </c>
      <c r="BD274" s="41">
        <f t="shared" si="177"/>
        <v>114.06715590856537</v>
      </c>
      <c r="BE274" s="41">
        <f t="shared" si="177"/>
        <v>115.42700802915245</v>
      </c>
      <c r="BF274" s="41">
        <f t="shared" si="177"/>
        <v>116.78686014973951</v>
      </c>
    </row>
    <row r="275" spans="1:58">
      <c r="A275" s="53" t="s">
        <v>47</v>
      </c>
      <c r="B275" s="57">
        <f>'Historical Fault Information'!N275</f>
        <v>64.496851865387129</v>
      </c>
      <c r="C275" s="57">
        <f>'Historical Fault Information'!O275</f>
        <v>70.627128827746262</v>
      </c>
      <c r="D275" s="57">
        <f>'Historical Fault Information'!P275</f>
        <v>47.744184409996528</v>
      </c>
      <c r="E275" s="57">
        <f>'Historical Fault Information'!Q275</f>
        <v>84.935181247973375</v>
      </c>
      <c r="F275" s="57">
        <f>'Historical Fault Information'!R275</f>
        <v>69.949829655779538</v>
      </c>
      <c r="G275" s="57">
        <f>'Historical Fault Information'!S275</f>
        <v>54.564394841709593</v>
      </c>
      <c r="H275" s="57">
        <f>'Historical Fault Information'!T275</f>
        <v>70.531436962831009</v>
      </c>
      <c r="I275" s="57">
        <f>'Historical Fault Information'!U275</f>
        <v>125.39379304311682</v>
      </c>
      <c r="J275" s="57">
        <f>'Historical Fault Information'!V275</f>
        <v>66.512946672165953</v>
      </c>
      <c r="K275" s="57">
        <f>'Historical Fault Information'!W275</f>
        <v>77.615485465212643</v>
      </c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AL275" s="201">
        <f t="shared" si="166"/>
        <v>64.496851865387129</v>
      </c>
      <c r="AM275" s="201">
        <f t="shared" si="167"/>
        <v>70.627128827746262</v>
      </c>
      <c r="AN275" s="201">
        <f t="shared" si="168"/>
        <v>47.744184409996528</v>
      </c>
      <c r="AO275" s="201">
        <f t="shared" si="169"/>
        <v>84.935181247973375</v>
      </c>
      <c r="AP275" s="201">
        <f t="shared" si="170"/>
        <v>69.949829655779538</v>
      </c>
      <c r="AQ275" s="201">
        <f t="shared" si="171"/>
        <v>54.564394841709593</v>
      </c>
      <c r="AR275" s="201">
        <f t="shared" si="172"/>
        <v>70.531436962831009</v>
      </c>
      <c r="AS275" s="201">
        <f t="shared" si="173"/>
        <v>125.39379304311682</v>
      </c>
      <c r="AT275" s="201">
        <f t="shared" si="174"/>
        <v>66.512946672165953</v>
      </c>
      <c r="AU275" s="201">
        <f t="shared" si="175"/>
        <v>77.615485465212643</v>
      </c>
      <c r="AV275" s="41">
        <f t="shared" si="177"/>
        <v>87.201116726040965</v>
      </c>
      <c r="AW275" s="41">
        <f t="shared" si="177"/>
        <v>89.740024621831694</v>
      </c>
      <c r="AX275" s="41">
        <f t="shared" si="177"/>
        <v>92.278932517622437</v>
      </c>
      <c r="AY275" s="41">
        <f t="shared" si="177"/>
        <v>94.817840413413165</v>
      </c>
      <c r="AZ275" s="41">
        <f t="shared" si="177"/>
        <v>97.356748309203908</v>
      </c>
      <c r="BA275" s="41">
        <f t="shared" si="177"/>
        <v>99.895656204994651</v>
      </c>
      <c r="BB275" s="41">
        <f t="shared" si="177"/>
        <v>102.43456410078539</v>
      </c>
      <c r="BC275" s="41">
        <f t="shared" si="177"/>
        <v>104.97347199657614</v>
      </c>
      <c r="BD275" s="41">
        <f t="shared" si="177"/>
        <v>107.51237989236687</v>
      </c>
      <c r="BE275" s="41">
        <f t="shared" si="177"/>
        <v>110.05128778815761</v>
      </c>
      <c r="BF275" s="41">
        <f t="shared" si="177"/>
        <v>112.59019568394834</v>
      </c>
    </row>
    <row r="276" spans="1:58">
      <c r="A276" s="53" t="s">
        <v>52</v>
      </c>
      <c r="B276" s="57">
        <f>'Historical Fault Information'!N276</f>
        <v>90.233048218817572</v>
      </c>
      <c r="C276" s="57">
        <f>'Historical Fault Information'!O276</f>
        <v>158.17442173664224</v>
      </c>
      <c r="D276" s="57">
        <f>'Historical Fault Information'!P276</f>
        <v>60.802764253905217</v>
      </c>
      <c r="E276" s="57">
        <f>'Historical Fault Information'!Q276</f>
        <v>95.781717690527543</v>
      </c>
      <c r="F276" s="57">
        <f>'Historical Fault Information'!R276</f>
        <v>83.964342302544154</v>
      </c>
      <c r="G276" s="57">
        <f>'Historical Fault Information'!S276</f>
        <v>73.354486549238374</v>
      </c>
      <c r="H276" s="57">
        <f>'Historical Fault Information'!T276</f>
        <v>55.029871933633807</v>
      </c>
      <c r="I276" s="57">
        <f>'Historical Fault Information'!U276</f>
        <v>143.56107893837626</v>
      </c>
      <c r="J276" s="57">
        <f>'Historical Fault Information'!V276</f>
        <v>70.98554951082879</v>
      </c>
      <c r="K276" s="57">
        <f>'Historical Fault Information'!W276</f>
        <v>58.817021277296838</v>
      </c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AL276" s="201">
        <f t="shared" si="166"/>
        <v>90.233048218817572</v>
      </c>
      <c r="AM276" s="201">
        <f t="shared" si="167"/>
        <v>158.17442173664224</v>
      </c>
      <c r="AN276" s="201">
        <f t="shared" si="168"/>
        <v>60.802764253905217</v>
      </c>
      <c r="AO276" s="201">
        <f t="shared" si="169"/>
        <v>95.781717690527543</v>
      </c>
      <c r="AP276" s="201">
        <f t="shared" si="170"/>
        <v>83.964342302544154</v>
      </c>
      <c r="AQ276" s="201">
        <f t="shared" si="171"/>
        <v>73.354486549238374</v>
      </c>
      <c r="AR276" s="201">
        <f t="shared" si="172"/>
        <v>55.029871933633807</v>
      </c>
      <c r="AS276" s="201">
        <f t="shared" si="173"/>
        <v>143.56107893837626</v>
      </c>
      <c r="AT276" s="201">
        <f t="shared" si="174"/>
        <v>70.98554951082879</v>
      </c>
      <c r="AU276" s="201">
        <f t="shared" si="175"/>
        <v>58.817021277296838</v>
      </c>
      <c r="AV276" s="41">
        <f t="shared" si="177"/>
        <v>68.665757985980662</v>
      </c>
      <c r="AW276" s="41">
        <f t="shared" si="177"/>
        <v>64.955817575944224</v>
      </c>
      <c r="AX276" s="41">
        <f t="shared" si="177"/>
        <v>61.245877165907778</v>
      </c>
      <c r="AY276" s="41">
        <f t="shared" si="177"/>
        <v>57.53593675587134</v>
      </c>
      <c r="AZ276" s="41">
        <f t="shared" si="177"/>
        <v>53.825996345834902</v>
      </c>
      <c r="BA276" s="41">
        <f t="shared" si="177"/>
        <v>50.116055935798464</v>
      </c>
      <c r="BB276" s="41">
        <f t="shared" si="177"/>
        <v>46.406115525762026</v>
      </c>
      <c r="BC276" s="41">
        <f t="shared" si="177"/>
        <v>42.69617511572558</v>
      </c>
      <c r="BD276" s="41">
        <f t="shared" si="177"/>
        <v>38.986234705689142</v>
      </c>
      <c r="BE276" s="41">
        <f t="shared" si="177"/>
        <v>35.276294295652704</v>
      </c>
      <c r="BF276" s="41">
        <f t="shared" si="177"/>
        <v>31.566353885616266</v>
      </c>
    </row>
    <row r="277" spans="1:58">
      <c r="A277" s="53" t="s">
        <v>53</v>
      </c>
      <c r="B277" s="57">
        <f>'Historical Fault Information'!N277</f>
        <v>208.48054562729047</v>
      </c>
      <c r="C277" s="57">
        <f>'Historical Fault Information'!O277</f>
        <v>144.93797295430497</v>
      </c>
      <c r="D277" s="57">
        <f>'Historical Fault Information'!P277</f>
        <v>90.962624931709342</v>
      </c>
      <c r="E277" s="57">
        <f>'Historical Fault Information'!Q277</f>
        <v>91.767347405474453</v>
      </c>
      <c r="F277" s="57">
        <f>'Historical Fault Information'!R277</f>
        <v>111.23182858770343</v>
      </c>
      <c r="G277" s="57">
        <f>'Historical Fault Information'!S277</f>
        <v>98.068531083765834</v>
      </c>
      <c r="H277" s="57">
        <f>'Historical Fault Information'!T277</f>
        <v>84.364007433533189</v>
      </c>
      <c r="I277" s="57">
        <f>'Historical Fault Information'!U277</f>
        <v>206.43331420187442</v>
      </c>
      <c r="J277" s="57">
        <f>'Historical Fault Information'!V277</f>
        <v>137.87220214745318</v>
      </c>
      <c r="K277" s="57">
        <f>'Historical Fault Information'!W277</f>
        <v>75.554203365162138</v>
      </c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AL277" s="201">
        <f t="shared" si="166"/>
        <v>208.48054562729047</v>
      </c>
      <c r="AM277" s="201">
        <f t="shared" si="167"/>
        <v>144.93797295430497</v>
      </c>
      <c r="AN277" s="201">
        <f t="shared" si="168"/>
        <v>90.962624931709342</v>
      </c>
      <c r="AO277" s="201">
        <f t="shared" si="169"/>
        <v>91.767347405474453</v>
      </c>
      <c r="AP277" s="201">
        <f t="shared" si="170"/>
        <v>111.23182858770343</v>
      </c>
      <c r="AQ277" s="201">
        <f t="shared" si="171"/>
        <v>98.068531083765834</v>
      </c>
      <c r="AR277" s="201">
        <f t="shared" si="172"/>
        <v>84.364007433533189</v>
      </c>
      <c r="AS277" s="201">
        <f t="shared" si="173"/>
        <v>206.43331420187442</v>
      </c>
      <c r="AT277" s="201">
        <f t="shared" si="174"/>
        <v>137.87220214745318</v>
      </c>
      <c r="AU277" s="201">
        <f t="shared" si="175"/>
        <v>75.554203365162138</v>
      </c>
      <c r="AV277" s="41">
        <f t="shared" si="177"/>
        <v>101.50667953795869</v>
      </c>
      <c r="AW277" s="41">
        <f t="shared" si="177"/>
        <v>97.241119858709894</v>
      </c>
      <c r="AX277" s="41">
        <f t="shared" si="177"/>
        <v>92.975560179461084</v>
      </c>
      <c r="AY277" s="41">
        <f t="shared" si="177"/>
        <v>88.710000500212274</v>
      </c>
      <c r="AZ277" s="41">
        <f t="shared" si="177"/>
        <v>84.444440820963464</v>
      </c>
      <c r="BA277" s="41">
        <f t="shared" si="177"/>
        <v>80.178881141714655</v>
      </c>
      <c r="BB277" s="41">
        <f t="shared" si="177"/>
        <v>75.913321462465845</v>
      </c>
      <c r="BC277" s="41">
        <f t="shared" si="177"/>
        <v>71.647761783217035</v>
      </c>
      <c r="BD277" s="41">
        <f t="shared" si="177"/>
        <v>67.382202103968226</v>
      </c>
      <c r="BE277" s="41">
        <f t="shared" si="177"/>
        <v>63.116642424719416</v>
      </c>
      <c r="BF277" s="41">
        <f t="shared" si="177"/>
        <v>58.851082745470606</v>
      </c>
    </row>
    <row r="278" spans="1:58">
      <c r="A278" s="53" t="s">
        <v>58</v>
      </c>
      <c r="B278" s="57">
        <f>'Historical Fault Information'!N278</f>
        <v>116.70967442723327</v>
      </c>
      <c r="C278" s="57">
        <f>'Historical Fault Information'!O278</f>
        <v>99.781113450610164</v>
      </c>
      <c r="D278" s="57">
        <f>'Historical Fault Information'!P278</f>
        <v>75.679099172294713</v>
      </c>
      <c r="E278" s="57">
        <f>'Historical Fault Information'!Q278</f>
        <v>81.524654994282159</v>
      </c>
      <c r="F278" s="57">
        <f>'Historical Fault Information'!R278</f>
        <v>110.50362386786942</v>
      </c>
      <c r="G278" s="57">
        <f>'Historical Fault Information'!S278</f>
        <v>79.059773328033828</v>
      </c>
      <c r="H278" s="57">
        <f>'Historical Fault Information'!T278</f>
        <v>150.62073934984713</v>
      </c>
      <c r="I278" s="57">
        <f>'Historical Fault Information'!U278</f>
        <v>172.75650939826119</v>
      </c>
      <c r="J278" s="57">
        <f>'Historical Fault Information'!V278</f>
        <v>80.788172291482311</v>
      </c>
      <c r="K278" s="57">
        <f>'Historical Fault Information'!W278</f>
        <v>82.67215802779431</v>
      </c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AL278" s="201">
        <f t="shared" si="166"/>
        <v>116.70967442723327</v>
      </c>
      <c r="AM278" s="201">
        <f t="shared" si="167"/>
        <v>99.781113450610164</v>
      </c>
      <c r="AN278" s="201">
        <f t="shared" si="168"/>
        <v>75.679099172294713</v>
      </c>
      <c r="AO278" s="201">
        <f t="shared" si="169"/>
        <v>81.524654994282159</v>
      </c>
      <c r="AP278" s="201">
        <f t="shared" si="170"/>
        <v>110.50362386786942</v>
      </c>
      <c r="AQ278" s="201">
        <f t="shared" si="171"/>
        <v>79.059773328033828</v>
      </c>
      <c r="AR278" s="201">
        <f t="shared" si="172"/>
        <v>150.62073934984713</v>
      </c>
      <c r="AS278" s="201">
        <f t="shared" si="173"/>
        <v>172.75650939826119</v>
      </c>
      <c r="AT278" s="201">
        <f t="shared" si="174"/>
        <v>80.788172291482311</v>
      </c>
      <c r="AU278" s="201">
        <f t="shared" si="175"/>
        <v>82.67215802779431</v>
      </c>
      <c r="AV278" s="41">
        <f t="shared" si="177"/>
        <v>112.40765909569906</v>
      </c>
      <c r="AW278" s="41">
        <f t="shared" si="177"/>
        <v>113.75276950750418</v>
      </c>
      <c r="AX278" s="41">
        <f t="shared" si="177"/>
        <v>115.09787991930932</v>
      </c>
      <c r="AY278" s="41">
        <f t="shared" si="177"/>
        <v>116.44299033111444</v>
      </c>
      <c r="AZ278" s="41">
        <f t="shared" si="177"/>
        <v>117.78810074291957</v>
      </c>
      <c r="BA278" s="41">
        <f t="shared" si="177"/>
        <v>119.13321115472471</v>
      </c>
      <c r="BB278" s="41">
        <f t="shared" si="177"/>
        <v>120.47832156652983</v>
      </c>
      <c r="BC278" s="41">
        <f t="shared" si="177"/>
        <v>121.82343197833495</v>
      </c>
      <c r="BD278" s="41">
        <f t="shared" si="177"/>
        <v>123.16854239014009</v>
      </c>
      <c r="BE278" s="41">
        <f t="shared" si="177"/>
        <v>124.51365280194521</v>
      </c>
      <c r="BF278" s="41">
        <f t="shared" si="177"/>
        <v>125.85876321375034</v>
      </c>
    </row>
    <row r="279" spans="1:58">
      <c r="A279" s="53" t="s">
        <v>60</v>
      </c>
      <c r="B279" s="57">
        <f>'Historical Fault Information'!N279</f>
        <v>43.278908357560049</v>
      </c>
      <c r="C279" s="57">
        <f>'Historical Fault Information'!O279</f>
        <v>49.243356277772953</v>
      </c>
      <c r="D279" s="57">
        <f>'Historical Fault Information'!P279</f>
        <v>70.781446095299771</v>
      </c>
      <c r="E279" s="57">
        <f>'Historical Fault Information'!Q279</f>
        <v>107.0537992477914</v>
      </c>
      <c r="F279" s="57">
        <f>'Historical Fault Information'!R279</f>
        <v>354.18211811250893</v>
      </c>
      <c r="G279" s="57">
        <f>'Historical Fault Information'!S279</f>
        <v>81.483185221441659</v>
      </c>
      <c r="H279" s="57">
        <f>'Historical Fault Information'!T279</f>
        <v>90.338441893309479</v>
      </c>
      <c r="I279" s="57">
        <f>'Historical Fault Information'!U279</f>
        <v>105.28517445024508</v>
      </c>
      <c r="J279" s="57">
        <f>'Historical Fault Information'!V279</f>
        <v>182.30332694425715</v>
      </c>
      <c r="K279" s="57">
        <f>'Historical Fault Information'!W279</f>
        <v>86.552016552369949</v>
      </c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AL279" s="201">
        <f t="shared" si="166"/>
        <v>43.278908357560049</v>
      </c>
      <c r="AM279" s="201">
        <f t="shared" si="167"/>
        <v>49.243356277772953</v>
      </c>
      <c r="AN279" s="201">
        <f t="shared" si="168"/>
        <v>70.781446095299771</v>
      </c>
      <c r="AO279" s="201">
        <f t="shared" si="169"/>
        <v>107.0537992477914</v>
      </c>
      <c r="AP279" s="201">
        <f t="shared" si="170"/>
        <v>354.18211811250893</v>
      </c>
      <c r="AQ279" s="201">
        <f t="shared" si="171"/>
        <v>81.483185221441659</v>
      </c>
      <c r="AR279" s="201">
        <f t="shared" si="172"/>
        <v>90.338441893309479</v>
      </c>
      <c r="AS279" s="201">
        <f t="shared" si="173"/>
        <v>105.28517445024508</v>
      </c>
      <c r="AT279" s="201">
        <f t="shared" si="174"/>
        <v>182.30332694425715</v>
      </c>
      <c r="AU279" s="201">
        <f t="shared" si="175"/>
        <v>86.552016552369949</v>
      </c>
      <c r="AV279" s="41">
        <f t="shared" si="177"/>
        <v>156.06855748988536</v>
      </c>
      <c r="AW279" s="41">
        <f t="shared" si="177"/>
        <v>163.16280843072713</v>
      </c>
      <c r="AX279" s="41">
        <f t="shared" si="177"/>
        <v>170.25705937156891</v>
      </c>
      <c r="AY279" s="41">
        <f t="shared" si="177"/>
        <v>177.35131031241067</v>
      </c>
      <c r="AZ279" s="41">
        <f t="shared" si="177"/>
        <v>184.44556125325244</v>
      </c>
      <c r="BA279" s="41">
        <f t="shared" si="177"/>
        <v>191.53981219409422</v>
      </c>
      <c r="BB279" s="41">
        <f t="shared" si="177"/>
        <v>198.63406313493599</v>
      </c>
      <c r="BC279" s="41">
        <f t="shared" si="177"/>
        <v>205.72831407577775</v>
      </c>
      <c r="BD279" s="41">
        <f t="shared" si="177"/>
        <v>212.82256501661951</v>
      </c>
      <c r="BE279" s="41">
        <f t="shared" si="177"/>
        <v>219.9168159574613</v>
      </c>
      <c r="BF279" s="41">
        <f t="shared" si="177"/>
        <v>227.01106689830306</v>
      </c>
    </row>
    <row r="280" spans="1:58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</row>
    <row r="321" ht="23.25" customHeight="1"/>
    <row r="346" ht="23.25" customHeight="1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70AD49"/>
  </sheetPr>
  <dimension ref="A1:BH346"/>
  <sheetViews>
    <sheetView zoomScale="60" zoomScaleNormal="60" workbookViewId="0">
      <pane xSplit="1" ySplit="6" topLeftCell="B64" activePane="bottomRight" state="frozen"/>
      <selection pane="topRight" activeCell="B1" sqref="B1"/>
      <selection pane="bottomLeft" activeCell="A7" sqref="A7"/>
      <selection pane="bottomRight" activeCell="L83" sqref="L83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2" width="9.7109375" customWidth="1"/>
    <col min="15" max="17" width="14.42578125" customWidth="1"/>
  </cols>
  <sheetData>
    <row r="1" spans="1:60">
      <c r="A1" s="1"/>
      <c r="AL1" s="44"/>
    </row>
    <row r="2" spans="1:60">
      <c r="A2" s="1"/>
      <c r="C2" s="1"/>
      <c r="F2" s="1"/>
      <c r="I2" s="1"/>
      <c r="L2" s="1"/>
      <c r="O2" s="1"/>
      <c r="P2" s="1"/>
      <c r="Q2" s="1"/>
    </row>
    <row r="3" spans="1:60" s="3" customFormat="1" ht="27.75" customHeight="1">
      <c r="A3" s="37" t="s">
        <v>95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</row>
    <row r="4" spans="1:60" s="3" customFormat="1" ht="27.75" customHeight="1">
      <c r="A4" s="51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60" s="3" customFormat="1" ht="15.95" customHeight="1">
      <c r="B5" s="58" t="s">
        <v>169</v>
      </c>
      <c r="C5" s="59"/>
      <c r="D5" s="59"/>
      <c r="E5" s="59"/>
      <c r="F5" s="59"/>
      <c r="G5" s="59"/>
      <c r="H5" s="59"/>
      <c r="I5" s="59"/>
      <c r="J5" s="59"/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L5" s="128" t="s">
        <v>48</v>
      </c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</row>
    <row r="6" spans="1:60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>
        <v>2018</v>
      </c>
      <c r="M6" s="58">
        <v>2019</v>
      </c>
      <c r="N6" s="58">
        <v>2020</v>
      </c>
      <c r="O6" s="58">
        <v>2021</v>
      </c>
      <c r="P6" s="58">
        <v>2022</v>
      </c>
      <c r="Q6" s="58">
        <v>2023</v>
      </c>
      <c r="R6" s="58">
        <v>2024</v>
      </c>
      <c r="S6" s="58">
        <v>2025</v>
      </c>
      <c r="T6" s="58">
        <v>2026</v>
      </c>
      <c r="U6" s="58">
        <v>2027</v>
      </c>
      <c r="V6" s="58">
        <v>2028</v>
      </c>
      <c r="AL6" s="69">
        <v>2008</v>
      </c>
      <c r="AM6" s="69">
        <v>2009</v>
      </c>
      <c r="AN6" s="69">
        <v>2010</v>
      </c>
      <c r="AO6" s="69">
        <v>2011</v>
      </c>
      <c r="AP6" s="69">
        <v>2012</v>
      </c>
      <c r="AQ6" s="69">
        <v>2013</v>
      </c>
      <c r="AR6" s="69">
        <v>2014</v>
      </c>
      <c r="AS6" s="69">
        <v>2015</v>
      </c>
      <c r="AT6" s="69">
        <v>2016</v>
      </c>
      <c r="AU6" s="69">
        <v>2017</v>
      </c>
      <c r="AV6" s="69">
        <v>2018</v>
      </c>
      <c r="AW6" s="69">
        <v>2019</v>
      </c>
      <c r="AX6" s="69">
        <v>2020</v>
      </c>
      <c r="AY6" s="69">
        <v>2021</v>
      </c>
      <c r="AZ6" s="69">
        <v>2022</v>
      </c>
      <c r="BA6" s="69">
        <v>2023</v>
      </c>
      <c r="BB6" s="69">
        <v>2024</v>
      </c>
      <c r="BC6" s="69">
        <v>2025</v>
      </c>
      <c r="BD6" s="69">
        <v>2026</v>
      </c>
      <c r="BE6" s="69">
        <v>2027</v>
      </c>
      <c r="BF6" s="69">
        <v>2028</v>
      </c>
    </row>
    <row r="7" spans="1:60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60" s="3" customFormat="1" ht="18">
      <c r="A8" s="95"/>
      <c r="B8" s="55"/>
      <c r="C8" s="55"/>
      <c r="D8" s="55"/>
      <c r="E8" s="55"/>
      <c r="F8" s="55"/>
      <c r="G8" s="55"/>
      <c r="H8" s="55"/>
      <c r="I8" s="39"/>
      <c r="J8" s="95"/>
      <c r="N8" s="94"/>
      <c r="O8" s="94"/>
      <c r="P8" s="94"/>
      <c r="Q8" s="94"/>
      <c r="R8" s="94"/>
      <c r="S8" s="94"/>
      <c r="T8" s="94"/>
      <c r="U8" s="94"/>
      <c r="V8" s="94"/>
    </row>
    <row r="9" spans="1:60" s="3" customFormat="1" ht="15.95" customHeight="1">
      <c r="B9" s="129" t="s">
        <v>5</v>
      </c>
      <c r="C9" s="59"/>
      <c r="D9" s="59"/>
      <c r="E9" s="59"/>
      <c r="F9" s="59"/>
      <c r="G9" s="59"/>
      <c r="H9" s="59"/>
      <c r="I9" s="59"/>
      <c r="J9" s="59"/>
      <c r="K9" s="59"/>
      <c r="L9" s="69" t="s">
        <v>32</v>
      </c>
      <c r="M9" s="59" t="str">
        <f>'Model parameters'!J12</f>
        <v>Regional growth rates applied to 2009 to 2017 weighted average</v>
      </c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69" t="s">
        <v>48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H9" s="51"/>
    </row>
    <row r="10" spans="1:60" s="60" customFormat="1">
      <c r="A10" s="60" t="s">
        <v>6</v>
      </c>
      <c r="B10" s="61">
        <f t="shared" ref="B10:K10" si="0">AVERAGEIF(B14:B26,"&lt;&gt;0")</f>
        <v>100.30208333333334</v>
      </c>
      <c r="C10" s="61">
        <f t="shared" si="0"/>
        <v>152.57142857142847</v>
      </c>
      <c r="D10" s="61">
        <f t="shared" si="0"/>
        <v>182.84434814560049</v>
      </c>
      <c r="E10" s="61">
        <f t="shared" si="0"/>
        <v>130.6119429590016</v>
      </c>
      <c r="F10" s="61">
        <f t="shared" si="0"/>
        <v>148.67710437710431</v>
      </c>
      <c r="G10" s="61">
        <f t="shared" si="0"/>
        <v>395.68473548776313</v>
      </c>
      <c r="H10" s="61">
        <f t="shared" si="0"/>
        <v>74.805194805194773</v>
      </c>
      <c r="I10" s="61">
        <f t="shared" si="0"/>
        <v>198.69480519480493</v>
      </c>
      <c r="J10" s="61">
        <f t="shared" si="0"/>
        <v>213.20454545454552</v>
      </c>
      <c r="K10" s="61">
        <f t="shared" si="0"/>
        <v>68.452380952380906</v>
      </c>
    </row>
    <row r="11" spans="1:60">
      <c r="K11" s="68"/>
      <c r="L11" s="68">
        <f t="shared" ref="L11:V11" si="1">AVERAGEIF(L14:L25,"&lt;&gt;0")</f>
        <v>211.13150698379991</v>
      </c>
      <c r="M11" s="68">
        <f t="shared" si="1"/>
        <v>213.06599269489948</v>
      </c>
      <c r="N11" s="68">
        <f t="shared" si="1"/>
        <v>214.83660041727452</v>
      </c>
      <c r="O11" s="68">
        <f t="shared" si="1"/>
        <v>216.9946655959013</v>
      </c>
      <c r="P11" s="68">
        <f t="shared" si="1"/>
        <v>218.90178375144285</v>
      </c>
      <c r="Q11" s="68">
        <f t="shared" si="1"/>
        <v>220.53514557716127</v>
      </c>
      <c r="R11" s="68">
        <f t="shared" si="1"/>
        <v>222.3424304302971</v>
      </c>
      <c r="S11" s="68">
        <f t="shared" si="1"/>
        <v>224.42747525017077</v>
      </c>
      <c r="T11" s="68">
        <f t="shared" si="1"/>
        <v>226.13156033717064</v>
      </c>
      <c r="U11" s="68">
        <f t="shared" si="1"/>
        <v>227.89314463919234</v>
      </c>
      <c r="V11" s="68">
        <f t="shared" si="1"/>
        <v>229.62595316755906</v>
      </c>
      <c r="AL11" s="72"/>
      <c r="AM11" s="97"/>
      <c r="AN11" s="97"/>
      <c r="AO11" s="97"/>
      <c r="AP11" s="97"/>
      <c r="AQ11" s="97"/>
      <c r="AR11" s="97"/>
      <c r="AS11" s="97"/>
      <c r="AT11" s="97"/>
      <c r="AU11" s="68"/>
      <c r="AV11" s="68">
        <f t="shared" ref="AV11:BF11" si="2">AVERAGE(AV14:AV26)</f>
        <v>139.47093763884516</v>
      </c>
      <c r="AW11" s="68">
        <f t="shared" si="2"/>
        <v>141.3782037118043</v>
      </c>
      <c r="AX11" s="68">
        <f t="shared" si="2"/>
        <v>143.28546978476345</v>
      </c>
      <c r="AY11" s="68">
        <f t="shared" si="2"/>
        <v>145.19273585772262</v>
      </c>
      <c r="AZ11" s="68">
        <f t="shared" si="2"/>
        <v>147.1000019306818</v>
      </c>
      <c r="BA11" s="68">
        <f t="shared" si="2"/>
        <v>149.00726800364095</v>
      </c>
      <c r="BB11" s="68">
        <f t="shared" si="2"/>
        <v>150.91453407660012</v>
      </c>
      <c r="BC11" s="68">
        <f t="shared" si="2"/>
        <v>152.82180014955932</v>
      </c>
      <c r="BD11" s="68">
        <f t="shared" si="2"/>
        <v>154.72906622251847</v>
      </c>
      <c r="BE11" s="68">
        <f t="shared" si="2"/>
        <v>156.63633229547764</v>
      </c>
      <c r="BF11" s="68">
        <f t="shared" si="2"/>
        <v>158.54359836843679</v>
      </c>
    </row>
    <row r="12" spans="1:60"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AL12" s="72"/>
      <c r="AM12" s="97"/>
      <c r="AN12" s="97"/>
      <c r="AO12" s="97"/>
      <c r="AP12" s="97"/>
      <c r="AQ12" s="97"/>
      <c r="AR12" s="97"/>
      <c r="AS12" s="97"/>
      <c r="AT12" s="97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60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>
        <v>2018</v>
      </c>
      <c r="M13" s="1">
        <v>2019</v>
      </c>
      <c r="N13" s="1">
        <v>2020</v>
      </c>
      <c r="O13" s="1">
        <v>2021</v>
      </c>
      <c r="P13" s="1">
        <v>2022</v>
      </c>
      <c r="Q13" s="1">
        <v>2023</v>
      </c>
      <c r="R13" s="1">
        <v>2024</v>
      </c>
      <c r="S13" s="1">
        <v>2025</v>
      </c>
      <c r="T13" s="1">
        <v>2026</v>
      </c>
      <c r="U13" s="1">
        <v>2027</v>
      </c>
      <c r="V13" s="1">
        <v>2028</v>
      </c>
      <c r="AL13" s="95">
        <v>2008</v>
      </c>
      <c r="AM13" s="95">
        <v>2009</v>
      </c>
      <c r="AN13" s="95">
        <v>2010</v>
      </c>
      <c r="AO13" s="95">
        <v>2011</v>
      </c>
      <c r="AP13" s="95">
        <v>2012</v>
      </c>
      <c r="AQ13" s="95">
        <v>2013</v>
      </c>
      <c r="AR13" s="95">
        <v>2014</v>
      </c>
      <c r="AS13" s="95">
        <v>2015</v>
      </c>
      <c r="AT13" s="95">
        <v>2016</v>
      </c>
      <c r="AU13" s="95">
        <v>2017</v>
      </c>
      <c r="AV13" s="95">
        <v>2018</v>
      </c>
      <c r="AW13" s="95">
        <v>2019</v>
      </c>
      <c r="AX13" s="95">
        <v>2020</v>
      </c>
      <c r="AY13" s="95">
        <v>2021</v>
      </c>
      <c r="AZ13" s="95">
        <v>2022</v>
      </c>
      <c r="BA13" s="95">
        <v>2023</v>
      </c>
      <c r="BB13" s="95">
        <v>2024</v>
      </c>
      <c r="BC13" s="95">
        <v>2025</v>
      </c>
      <c r="BD13" s="95">
        <v>2026</v>
      </c>
      <c r="BE13" s="95">
        <v>2027</v>
      </c>
      <c r="BF13" s="95">
        <v>2028</v>
      </c>
    </row>
    <row r="14" spans="1:60">
      <c r="A14" s="53" t="s">
        <v>50</v>
      </c>
      <c r="B14" s="57">
        <f>'Historical Fault Information'!Z14</f>
        <v>0</v>
      </c>
      <c r="C14" s="57">
        <f>'Historical Fault Information'!AA14</f>
        <v>202.00000000000043</v>
      </c>
      <c r="D14" s="57">
        <f>'Historical Fault Information'!AB14</f>
        <v>151.49992020936219</v>
      </c>
      <c r="E14" s="57">
        <f>'Historical Fault Information'!AC14</f>
        <v>89.000000000000028</v>
      </c>
      <c r="F14" s="57">
        <f>'Historical Fault Information'!AD14</f>
        <v>35.999999999999844</v>
      </c>
      <c r="G14" s="57">
        <f>'Historical Fault Information'!AE14</f>
        <v>2.9996647649319281</v>
      </c>
      <c r="H14" s="57">
        <f>'Historical Fault Information'!AF14</f>
        <v>74.249999999999972</v>
      </c>
      <c r="I14" s="57">
        <f>'Historical Fault Information'!AG14</f>
        <v>265.99999999999977</v>
      </c>
      <c r="J14" s="57">
        <f>'Historical Fault Information'!AH14</f>
        <v>958.00000000000045</v>
      </c>
      <c r="K14" s="57">
        <f>'Historical Fault Information'!AI14</f>
        <v>0</v>
      </c>
      <c r="L14" s="71">
        <f>'Model parameters'!J14*(1+'Total ICPs'!$L$40)</f>
        <v>242.09948399202477</v>
      </c>
      <c r="M14" s="42">
        <f>L14*(1+'Total ICPs'!M$40)</f>
        <v>245.05285856675002</v>
      </c>
      <c r="N14" s="42">
        <f>M14*(1+'Total ICPs'!N$40)</f>
        <v>247.98736173844185</v>
      </c>
      <c r="O14" s="42">
        <f>N14*(1+'Total ICPs'!O$40)</f>
        <v>250.89355780558364</v>
      </c>
      <c r="P14" s="42">
        <f>O14*(1+'Total ICPs'!P$40)</f>
        <v>253.78088246969202</v>
      </c>
      <c r="Q14" s="42">
        <f>P14*(1+'Total ICPs'!Q$40)</f>
        <v>256.64933573076701</v>
      </c>
      <c r="R14" s="42">
        <f>Q14*(1+'Total ICPs'!R$40)</f>
        <v>258.5459117356225</v>
      </c>
      <c r="S14" s="42">
        <f>R14*(1+'Total ICPs'!S$40)</f>
        <v>261.37662219063071</v>
      </c>
      <c r="T14" s="42">
        <f>S14*(1+'Total ICPs'!T$40)</f>
        <v>264.18846124260551</v>
      </c>
      <c r="U14" s="42">
        <f>T14*(1+'Total ICPs'!U$40)</f>
        <v>266.98142889154695</v>
      </c>
      <c r="V14" s="42">
        <f>U14*(1+'Total ICPs'!V$40)</f>
        <v>268.83082638881899</v>
      </c>
      <c r="AL14" s="97">
        <f t="shared" ref="AL14:AU26" si="3">B14</f>
        <v>0</v>
      </c>
      <c r="AM14" s="97">
        <f t="shared" si="3"/>
        <v>202.00000000000043</v>
      </c>
      <c r="AN14" s="97">
        <f t="shared" si="3"/>
        <v>151.49992020936219</v>
      </c>
      <c r="AO14" s="97">
        <f t="shared" si="3"/>
        <v>89.000000000000028</v>
      </c>
      <c r="AP14" s="97">
        <f t="shared" si="3"/>
        <v>35.999999999999844</v>
      </c>
      <c r="AQ14" s="97">
        <f t="shared" si="3"/>
        <v>2.9996647649319281</v>
      </c>
      <c r="AR14" s="97">
        <f t="shared" si="3"/>
        <v>74.249999999999972</v>
      </c>
      <c r="AS14" s="97">
        <f t="shared" si="3"/>
        <v>265.99999999999977</v>
      </c>
      <c r="AT14" s="97">
        <f t="shared" si="3"/>
        <v>958.00000000000045</v>
      </c>
      <c r="AU14" s="201">
        <f t="shared" si="3"/>
        <v>0</v>
      </c>
      <c r="AV14" s="41">
        <f>LINEST($B14:$K14)*(AV$6-$AL$6+1)+INDEX(LINEST($B14:$K14,,TRUE,TRUE),1,2)</f>
        <v>370.88329395470015</v>
      </c>
      <c r="AW14" s="41">
        <f t="shared" ref="AW14:BF14" si="4">LINEST($B14:$K14)*(AW$6-$AL$6+1)+INDEX(LINEST($B14:$K14,,TRUE,TRUE),1,2)</f>
        <v>405.95753676511299</v>
      </c>
      <c r="AX14" s="41">
        <f t="shared" si="4"/>
        <v>441.03177957552583</v>
      </c>
      <c r="AY14" s="41">
        <f t="shared" si="4"/>
        <v>476.10602238593873</v>
      </c>
      <c r="AZ14" s="41">
        <f t="shared" si="4"/>
        <v>511.18026519635151</v>
      </c>
      <c r="BA14" s="41">
        <f t="shared" si="4"/>
        <v>546.25450800676435</v>
      </c>
      <c r="BB14" s="41">
        <f t="shared" si="4"/>
        <v>581.32875081717725</v>
      </c>
      <c r="BC14" s="41">
        <f t="shared" si="4"/>
        <v>616.40299362759015</v>
      </c>
      <c r="BD14" s="41">
        <f t="shared" si="4"/>
        <v>651.47723643800305</v>
      </c>
      <c r="BE14" s="41">
        <f t="shared" si="4"/>
        <v>686.55147924841572</v>
      </c>
      <c r="BF14" s="41">
        <f t="shared" si="4"/>
        <v>721.62572205882861</v>
      </c>
    </row>
    <row r="15" spans="1:60">
      <c r="A15" s="53" t="s">
        <v>56</v>
      </c>
      <c r="B15" s="57">
        <f>'Historical Fault Information'!Z15</f>
        <v>121.33333333333366</v>
      </c>
      <c r="C15" s="57">
        <f>'Historical Fault Information'!AA15</f>
        <v>124.49999999999997</v>
      </c>
      <c r="D15" s="57">
        <f>'Historical Fault Information'!AB15</f>
        <v>24.999986833228068</v>
      </c>
      <c r="E15" s="57">
        <f>'Historical Fault Information'!AC15</f>
        <v>15.000000000000002</v>
      </c>
      <c r="F15" s="57">
        <f>'Historical Fault Information'!AD15</f>
        <v>112.19999999999978</v>
      </c>
      <c r="G15" s="57">
        <f>'Historical Fault Information'!AE15</f>
        <v>0</v>
      </c>
      <c r="H15" s="57">
        <f>'Historical Fault Information'!AF15</f>
        <v>22.999999999999947</v>
      </c>
      <c r="I15" s="57">
        <f>'Historical Fault Information'!AG15</f>
        <v>2.0000000000000009</v>
      </c>
      <c r="J15" s="57">
        <f>'Historical Fault Information'!AH15</f>
        <v>151.25000000000048</v>
      </c>
      <c r="K15" s="57">
        <f>'Historical Fault Information'!AI15</f>
        <v>192.99999999999963</v>
      </c>
      <c r="L15" s="71">
        <f>'Model parameters'!J15*(1+'Total ICPs'!$L$41)</f>
        <v>101.97401614326745</v>
      </c>
      <c r="M15" s="42">
        <f>L15*(1+'Total ICPs'!M$41)</f>
        <v>102.5846732435654</v>
      </c>
      <c r="N15" s="42">
        <f>M15*(1+'Total ICPs'!N$41)</f>
        <v>103.19533034386336</v>
      </c>
      <c r="O15" s="42">
        <f>N15*(1+'Total ICPs'!O$41)</f>
        <v>104.41664454445927</v>
      </c>
      <c r="P15" s="42">
        <f>O15*(1+'Total ICPs'!P$41)</f>
        <v>105.01937103306507</v>
      </c>
      <c r="Q15" s="42">
        <f>P15*(1+'Total ICPs'!Q$41)</f>
        <v>105.62209752167085</v>
      </c>
      <c r="R15" s="42">
        <f>Q15*(1+'Total ICPs'!R$41)</f>
        <v>106.22482401027662</v>
      </c>
      <c r="S15" s="42">
        <f>R15*(1+'Total ICPs'!S$41)</f>
        <v>107.4302769874882</v>
      </c>
      <c r="T15" s="42">
        <f>S15*(1+'Total ICPs'!T$41)</f>
        <v>108.02507286440181</v>
      </c>
      <c r="U15" s="42">
        <f>T15*(1+'Total ICPs'!U$41)</f>
        <v>108.6198687413154</v>
      </c>
      <c r="V15" s="42">
        <f>U15*(1+'Total ICPs'!V$41)</f>
        <v>109.21466461822899</v>
      </c>
      <c r="AL15" s="97">
        <f t="shared" si="3"/>
        <v>121.33333333333366</v>
      </c>
      <c r="AM15" s="97">
        <f t="shared" si="3"/>
        <v>124.49999999999997</v>
      </c>
      <c r="AN15" s="97">
        <f t="shared" si="3"/>
        <v>24.999986833228068</v>
      </c>
      <c r="AO15" s="97">
        <f t="shared" si="3"/>
        <v>15.000000000000002</v>
      </c>
      <c r="AP15" s="97">
        <f t="shared" si="3"/>
        <v>112.19999999999978</v>
      </c>
      <c r="AQ15" s="97">
        <f t="shared" si="3"/>
        <v>0</v>
      </c>
      <c r="AR15" s="97">
        <f t="shared" si="3"/>
        <v>22.999999999999947</v>
      </c>
      <c r="AS15" s="97">
        <f t="shared" si="3"/>
        <v>2.0000000000000009</v>
      </c>
      <c r="AT15" s="97">
        <f t="shared" si="3"/>
        <v>151.25000000000048</v>
      </c>
      <c r="AU15" s="201">
        <f t="shared" si="3"/>
        <v>192.99999999999963</v>
      </c>
      <c r="AV15" s="41">
        <f t="shared" ref="AV15:BF26" si="5">LINEST($B15:$K15)*(AV$6-$AL$6+1)+INDEX(LINEST($B15:$K15,,TRUE,TRUE),1,2)</f>
        <v>97.696667544451387</v>
      </c>
      <c r="AW15" s="41">
        <f t="shared" si="5"/>
        <v>101.5090921858687</v>
      </c>
      <c r="AX15" s="41">
        <f t="shared" si="5"/>
        <v>105.32151682728602</v>
      </c>
      <c r="AY15" s="41">
        <f t="shared" si="5"/>
        <v>109.13394146870334</v>
      </c>
      <c r="AZ15" s="41">
        <f t="shared" si="5"/>
        <v>112.94636611012065</v>
      </c>
      <c r="BA15" s="41">
        <f t="shared" si="5"/>
        <v>116.75879075153796</v>
      </c>
      <c r="BB15" s="41">
        <f t="shared" si="5"/>
        <v>120.57121539295528</v>
      </c>
      <c r="BC15" s="41">
        <f t="shared" si="5"/>
        <v>124.38364003437259</v>
      </c>
      <c r="BD15" s="41">
        <f t="shared" si="5"/>
        <v>128.1960646757899</v>
      </c>
      <c r="BE15" s="41">
        <f t="shared" si="5"/>
        <v>132.00848931720722</v>
      </c>
      <c r="BF15" s="41">
        <f t="shared" si="5"/>
        <v>135.82091395862454</v>
      </c>
    </row>
    <row r="16" spans="1:60">
      <c r="A16" s="53" t="s">
        <v>51</v>
      </c>
      <c r="B16" s="57">
        <f>'Historical Fault Information'!Z16</f>
        <v>0</v>
      </c>
      <c r="C16" s="57">
        <f>'Historical Fault Information'!AA16</f>
        <v>0</v>
      </c>
      <c r="D16" s="57">
        <f>'Historical Fault Information'!AB16</f>
        <v>0</v>
      </c>
      <c r="E16" s="57">
        <f>'Historical Fault Information'!AC16</f>
        <v>0</v>
      </c>
      <c r="F16" s="57">
        <f>'Historical Fault Information'!AD16</f>
        <v>0</v>
      </c>
      <c r="G16" s="57">
        <f>'Historical Fault Information'!AE16</f>
        <v>0</v>
      </c>
      <c r="H16" s="57">
        <f>'Historical Fault Information'!AF16</f>
        <v>0</v>
      </c>
      <c r="I16" s="57">
        <f>'Historical Fault Information'!AG16</f>
        <v>374.50000000000017</v>
      </c>
      <c r="J16" s="57">
        <f>'Historical Fault Information'!AH16</f>
        <v>0</v>
      </c>
      <c r="K16" s="57">
        <f>'Historical Fault Information'!AI16</f>
        <v>0</v>
      </c>
      <c r="L16" s="71">
        <f>'Model parameters'!J16*(1+'Total ICPs'!$L$41)</f>
        <v>379.0993322102658</v>
      </c>
      <c r="M16" s="42">
        <f>L16*(1+'Total ICPs'!M$42)</f>
        <v>379.0993322102658</v>
      </c>
      <c r="N16" s="42">
        <f>M16*(1+'Total ICPs'!N$42)</f>
        <v>379.0993322102658</v>
      </c>
      <c r="O16" s="42">
        <f>N16*(1+'Total ICPs'!O$42)</f>
        <v>383.32063454664444</v>
      </c>
      <c r="P16" s="42">
        <f>O16*(1+'Total ICPs'!P$42)</f>
        <v>387.48639343122858</v>
      </c>
      <c r="Q16" s="42">
        <f>P16*(1+'Total ICPs'!Q$42)</f>
        <v>387.48639343122858</v>
      </c>
      <c r="R16" s="42">
        <f>Q16*(1+'Total ICPs'!R$42)</f>
        <v>391.59660886401826</v>
      </c>
      <c r="S16" s="42">
        <f>R16*(1+'Total ICPs'!S$42)</f>
        <v>395.70682429680801</v>
      </c>
      <c r="T16" s="42">
        <f>S16*(1+'Total ICPs'!T$42)</f>
        <v>395.70682429680801</v>
      </c>
      <c r="U16" s="42">
        <f>T16*(1+'Total ICPs'!U$42)</f>
        <v>399.76149627780319</v>
      </c>
      <c r="V16" s="42">
        <f>U16*(1+'Total ICPs'!V$42)</f>
        <v>403.81616825879837</v>
      </c>
      <c r="AL16" s="97">
        <f t="shared" si="3"/>
        <v>0</v>
      </c>
      <c r="AM16" s="97">
        <f t="shared" si="3"/>
        <v>0</v>
      </c>
      <c r="AN16" s="97">
        <f t="shared" si="3"/>
        <v>0</v>
      </c>
      <c r="AO16" s="97">
        <f t="shared" si="3"/>
        <v>0</v>
      </c>
      <c r="AP16" s="97">
        <f t="shared" si="3"/>
        <v>0</v>
      </c>
      <c r="AQ16" s="97">
        <f t="shared" si="3"/>
        <v>0</v>
      </c>
      <c r="AR16" s="97">
        <f t="shared" si="3"/>
        <v>0</v>
      </c>
      <c r="AS16" s="97">
        <f t="shared" si="3"/>
        <v>374.50000000000017</v>
      </c>
      <c r="AT16" s="97">
        <f t="shared" si="3"/>
        <v>0</v>
      </c>
      <c r="AU16" s="201">
        <f t="shared" si="3"/>
        <v>0</v>
      </c>
      <c r="AV16" s="41">
        <f t="shared" si="5"/>
        <v>99.866666666666731</v>
      </c>
      <c r="AW16" s="41">
        <f t="shared" si="5"/>
        <v>111.21515151515158</v>
      </c>
      <c r="AX16" s="41">
        <f t="shared" si="5"/>
        <v>122.56363636363645</v>
      </c>
      <c r="AY16" s="41">
        <f t="shared" si="5"/>
        <v>133.91212121212129</v>
      </c>
      <c r="AZ16" s="41">
        <f t="shared" si="5"/>
        <v>145.26060606060616</v>
      </c>
      <c r="BA16" s="41">
        <f t="shared" si="5"/>
        <v>156.60909090909101</v>
      </c>
      <c r="BB16" s="41">
        <f t="shared" si="5"/>
        <v>167.95757575757585</v>
      </c>
      <c r="BC16" s="41">
        <f t="shared" si="5"/>
        <v>179.30606060606073</v>
      </c>
      <c r="BD16" s="41">
        <f t="shared" si="5"/>
        <v>190.65454545454557</v>
      </c>
      <c r="BE16" s="41">
        <f t="shared" si="5"/>
        <v>202.00303030303044</v>
      </c>
      <c r="BF16" s="41">
        <f t="shared" si="5"/>
        <v>213.35151515151529</v>
      </c>
    </row>
    <row r="17" spans="1:58">
      <c r="A17" s="53" t="s">
        <v>54</v>
      </c>
      <c r="B17" s="57">
        <f>'Historical Fault Information'!Z17</f>
        <v>0</v>
      </c>
      <c r="C17" s="57">
        <f>'Historical Fault Information'!AA17</f>
        <v>130.99999999999991</v>
      </c>
      <c r="D17" s="57">
        <f>'Historical Fault Information'!AB17</f>
        <v>736.9996118435638</v>
      </c>
      <c r="E17" s="57">
        <f>'Historical Fault Information'!AC17</f>
        <v>698.79999999999814</v>
      </c>
      <c r="F17" s="57">
        <f>'Historical Fault Information'!AD17</f>
        <v>0</v>
      </c>
      <c r="G17" s="57">
        <f>'Historical Fault Information'!AE17</f>
        <v>557.93764627733913</v>
      </c>
      <c r="H17" s="57">
        <f>'Historical Fault Information'!AF17</f>
        <v>3.0000000000000004</v>
      </c>
      <c r="I17" s="57">
        <f>'Historical Fault Information'!AG17</f>
        <v>2.9999999999999996</v>
      </c>
      <c r="J17" s="57">
        <f>'Historical Fault Information'!AH17</f>
        <v>36.499999999999929</v>
      </c>
      <c r="K17" s="57">
        <f>'Historical Fault Information'!AI17</f>
        <v>0</v>
      </c>
      <c r="L17" s="71">
        <f>'Model parameters'!J17*(1+'Total ICPs'!$L$41)</f>
        <v>442.1364399298227</v>
      </c>
      <c r="M17" s="42">
        <f>L17*(1+'Total ICPs'!M$43)</f>
        <v>446.42972698861274</v>
      </c>
      <c r="N17" s="42">
        <f>M17*(1+'Total ICPs'!N$43)</f>
        <v>450.08820895699807</v>
      </c>
      <c r="O17" s="42">
        <f>N17*(1+'Total ICPs'!O$43)</f>
        <v>453.12023853353656</v>
      </c>
      <c r="P17" s="42">
        <f>O17*(1+'Total ICPs'!P$43)</f>
        <v>456.1355627129592</v>
      </c>
      <c r="Q17" s="42">
        <f>P17*(1+'Total ICPs'!Q$43)</f>
        <v>459.14253419382385</v>
      </c>
      <c r="R17" s="42">
        <f>Q17*(1+'Total ICPs'!R$43)</f>
        <v>462.13280027757258</v>
      </c>
      <c r="S17" s="42">
        <f>R17*(1+'Total ICPs'!S$43)</f>
        <v>465.71610795893633</v>
      </c>
      <c r="T17" s="42">
        <f>S17*(1+'Total ICPs'!T$43)</f>
        <v>468.68131594701117</v>
      </c>
      <c r="U17" s="42">
        <f>T17*(1+'Total ICPs'!U$43)</f>
        <v>471.63817123652808</v>
      </c>
      <c r="V17" s="42">
        <f>U17*(1+'Total ICPs'!V$43)</f>
        <v>474.57832112892902</v>
      </c>
      <c r="AL17" s="97">
        <f t="shared" si="3"/>
        <v>0</v>
      </c>
      <c r="AM17" s="97">
        <f t="shared" si="3"/>
        <v>130.99999999999991</v>
      </c>
      <c r="AN17" s="97">
        <f t="shared" si="3"/>
        <v>736.9996118435638</v>
      </c>
      <c r="AO17" s="97">
        <f t="shared" si="3"/>
        <v>698.79999999999814</v>
      </c>
      <c r="AP17" s="97">
        <f t="shared" si="3"/>
        <v>0</v>
      </c>
      <c r="AQ17" s="97">
        <f t="shared" si="3"/>
        <v>557.93764627733913</v>
      </c>
      <c r="AR17" s="97">
        <f t="shared" si="3"/>
        <v>3.0000000000000004</v>
      </c>
      <c r="AS17" s="97">
        <f t="shared" si="3"/>
        <v>2.9999999999999996</v>
      </c>
      <c r="AT17" s="97">
        <f t="shared" si="3"/>
        <v>36.499999999999929</v>
      </c>
      <c r="AU17" s="201">
        <f t="shared" si="3"/>
        <v>0</v>
      </c>
      <c r="AV17" s="41">
        <f t="shared" si="5"/>
        <v>21.358378714074263</v>
      </c>
      <c r="AW17" s="41">
        <f t="shared" si="5"/>
        <v>-14.162593485565026</v>
      </c>
      <c r="AX17" s="41">
        <f t="shared" si="5"/>
        <v>-49.683565685204258</v>
      </c>
      <c r="AY17" s="41">
        <f t="shared" si="5"/>
        <v>-85.204537884843489</v>
      </c>
      <c r="AZ17" s="41">
        <f t="shared" si="5"/>
        <v>-120.72551008448272</v>
      </c>
      <c r="BA17" s="41">
        <f t="shared" si="5"/>
        <v>-156.24648228412195</v>
      </c>
      <c r="BB17" s="41">
        <f t="shared" si="5"/>
        <v>-191.76745448376118</v>
      </c>
      <c r="BC17" s="41">
        <f t="shared" si="5"/>
        <v>-227.28842668340042</v>
      </c>
      <c r="BD17" s="41">
        <f t="shared" si="5"/>
        <v>-262.80939888303965</v>
      </c>
      <c r="BE17" s="41">
        <f t="shared" si="5"/>
        <v>-298.33037108267888</v>
      </c>
      <c r="BF17" s="41">
        <f t="shared" si="5"/>
        <v>-333.85134328231811</v>
      </c>
    </row>
    <row r="18" spans="1:58">
      <c r="A18" s="53" t="s">
        <v>49</v>
      </c>
      <c r="B18" s="57">
        <f>'Historical Fault Information'!Z18</f>
        <v>0</v>
      </c>
      <c r="C18" s="57">
        <f>'Historical Fault Information'!AA18</f>
        <v>42.999999999999972</v>
      </c>
      <c r="D18" s="57">
        <f>'Historical Fault Information'!AB18</f>
        <v>555.99970717099188</v>
      </c>
      <c r="E18" s="57">
        <f>'Historical Fault Information'!AC18</f>
        <v>200.99999999999991</v>
      </c>
      <c r="F18" s="57">
        <f>'Historical Fault Information'!AD18</f>
        <v>332.9999999999992</v>
      </c>
      <c r="G18" s="57">
        <f>'Historical Fault Information'!AE18</f>
        <v>144.98379697171001</v>
      </c>
      <c r="H18" s="57">
        <f>'Historical Fault Information'!AF18</f>
        <v>0</v>
      </c>
      <c r="I18" s="57">
        <f>'Historical Fault Information'!AG18</f>
        <v>0</v>
      </c>
      <c r="J18" s="57">
        <f>'Historical Fault Information'!AH18</f>
        <v>13.000000000000009</v>
      </c>
      <c r="K18" s="57">
        <f>'Historical Fault Information'!AI18</f>
        <v>0</v>
      </c>
      <c r="L18" s="71">
        <f>'Model parameters'!J18*(1+'Total ICPs'!$L$41)</f>
        <v>214.22193453387629</v>
      </c>
      <c r="M18" s="42">
        <f>L18*(1+'Total ICPs'!M$44)</f>
        <v>216.66126010245591</v>
      </c>
      <c r="N18" s="42">
        <f>M18*(1+'Total ICPs'!N$44)</f>
        <v>219.08774711541139</v>
      </c>
      <c r="O18" s="42">
        <f>N18*(1+'Total ICPs'!O$44)</f>
        <v>221.01353045902687</v>
      </c>
      <c r="P18" s="42">
        <f>O18*(1+'Total ICPs'!P$44)</f>
        <v>223.40792108292209</v>
      </c>
      <c r="Q18" s="42">
        <f>P18*(1+'Total ICPs'!Q$44)</f>
        <v>225.31444659310142</v>
      </c>
      <c r="R18" s="42">
        <f>Q18*(1+'Total ICPs'!R$44)</f>
        <v>227.68316010574844</v>
      </c>
      <c r="S18" s="42">
        <f>R18*(1+'Total ICPs'!S$44)</f>
        <v>229.56400850467958</v>
      </c>
      <c r="T18" s="42">
        <f>S18*(1+'Total ICPs'!T$44)</f>
        <v>231.90062562826634</v>
      </c>
      <c r="U18" s="42">
        <f>T18*(1+'Total ICPs'!U$44)</f>
        <v>233.76221619376128</v>
      </c>
      <c r="V18" s="42">
        <f>U18*(1+'Total ICPs'!V$44)</f>
        <v>235.61096820363215</v>
      </c>
      <c r="AL18" s="97">
        <f t="shared" si="3"/>
        <v>0</v>
      </c>
      <c r="AM18" s="97">
        <f t="shared" si="3"/>
        <v>42.999999999999972</v>
      </c>
      <c r="AN18" s="97">
        <f t="shared" si="3"/>
        <v>555.99970717099188</v>
      </c>
      <c r="AO18" s="97">
        <f t="shared" si="3"/>
        <v>200.99999999999991</v>
      </c>
      <c r="AP18" s="97">
        <f t="shared" si="3"/>
        <v>332.9999999999992</v>
      </c>
      <c r="AQ18" s="97">
        <f t="shared" si="3"/>
        <v>144.98379697171001</v>
      </c>
      <c r="AR18" s="97">
        <f t="shared" si="3"/>
        <v>0</v>
      </c>
      <c r="AS18" s="97">
        <f t="shared" si="3"/>
        <v>0</v>
      </c>
      <c r="AT18" s="97">
        <f t="shared" si="3"/>
        <v>13.000000000000009</v>
      </c>
      <c r="AU18" s="201">
        <f t="shared" si="3"/>
        <v>0</v>
      </c>
      <c r="AV18" s="41">
        <f t="shared" si="5"/>
        <v>3.0645257848284757</v>
      </c>
      <c r="AW18" s="41">
        <f t="shared" si="5"/>
        <v>-19.850715056888191</v>
      </c>
      <c r="AX18" s="41">
        <f t="shared" si="5"/>
        <v>-42.76595589860483</v>
      </c>
      <c r="AY18" s="41">
        <f t="shared" si="5"/>
        <v>-65.681196740321468</v>
      </c>
      <c r="AZ18" s="41">
        <f t="shared" si="5"/>
        <v>-88.596437582038163</v>
      </c>
      <c r="BA18" s="41">
        <f t="shared" si="5"/>
        <v>-111.5116784237548</v>
      </c>
      <c r="BB18" s="41">
        <f t="shared" si="5"/>
        <v>-134.42691926547144</v>
      </c>
      <c r="BC18" s="41">
        <f t="shared" si="5"/>
        <v>-157.34216010718814</v>
      </c>
      <c r="BD18" s="41">
        <f t="shared" si="5"/>
        <v>-180.25740094890477</v>
      </c>
      <c r="BE18" s="41">
        <f t="shared" si="5"/>
        <v>-203.17264179062141</v>
      </c>
      <c r="BF18" s="41">
        <f t="shared" si="5"/>
        <v>-226.08788263233811</v>
      </c>
    </row>
    <row r="19" spans="1:58">
      <c r="A19" s="53" t="s">
        <v>59</v>
      </c>
      <c r="B19" s="57">
        <f>'Historical Fault Information'!Z19</f>
        <v>182.00000000000014</v>
      </c>
      <c r="C19" s="57">
        <f>'Historical Fault Information'!AA19</f>
        <v>795.99999999999852</v>
      </c>
      <c r="D19" s="57">
        <f>'Historical Fault Information'!AB19</f>
        <v>0</v>
      </c>
      <c r="E19" s="57">
        <f>'Historical Fault Information'!AC19</f>
        <v>59.000000000000149</v>
      </c>
      <c r="F19" s="57">
        <f>'Historical Fault Information'!AD19</f>
        <v>32.333333333333336</v>
      </c>
      <c r="G19" s="57">
        <f>'Historical Fault Information'!AE19</f>
        <v>52.327485343812562</v>
      </c>
      <c r="H19" s="57">
        <f>'Historical Fault Information'!AF19</f>
        <v>45.250000000000007</v>
      </c>
      <c r="I19" s="57">
        <f>'Historical Fault Information'!AG19</f>
        <v>51.99999999999995</v>
      </c>
      <c r="J19" s="57">
        <f>'Historical Fault Information'!AH19</f>
        <v>68.999999999999943</v>
      </c>
      <c r="K19" s="57">
        <f>'Historical Fault Information'!AI19</f>
        <v>10.999999999999988</v>
      </c>
      <c r="L19" s="71">
        <f>'Model parameters'!J19*(1+'Total ICPs'!$L$41)</f>
        <v>90.866084983287294</v>
      </c>
      <c r="M19" s="42">
        <f>L19*(1+'Total ICPs'!M$45)</f>
        <v>91.466853837542303</v>
      </c>
      <c r="N19" s="42">
        <f>M19*(1+'Total ICPs'!N$45)</f>
        <v>92.05904027959366</v>
      </c>
      <c r="O19" s="42">
        <f>N19*(1+'Total ICPs'!O$45)</f>
        <v>92.651226721645031</v>
      </c>
      <c r="P19" s="42">
        <f>O19*(1+'Total ICPs'!P$45)</f>
        <v>93.243413163696388</v>
      </c>
      <c r="Q19" s="42">
        <f>P19*(1+'Total ICPs'!Q$45)</f>
        <v>93.83559960574776</v>
      </c>
      <c r="R19" s="42">
        <f>Q19*(1+'Total ICPs'!R$45)</f>
        <v>94.427786047799131</v>
      </c>
      <c r="S19" s="42">
        <f>R19*(1+'Total ICPs'!S$45)</f>
        <v>95.603576519698208</v>
      </c>
      <c r="T19" s="42">
        <f>S19*(1+'Total ICPs'!T$45)</f>
        <v>96.187180549545928</v>
      </c>
      <c r="U19" s="42">
        <f>T19*(1+'Total ICPs'!U$45)</f>
        <v>96.770784579393649</v>
      </c>
      <c r="V19" s="42">
        <f>U19*(1+'Total ICPs'!V$45)</f>
        <v>97.354388609241369</v>
      </c>
      <c r="AL19" s="97">
        <f t="shared" si="3"/>
        <v>182.00000000000014</v>
      </c>
      <c r="AM19" s="97">
        <f t="shared" si="3"/>
        <v>795.99999999999852</v>
      </c>
      <c r="AN19" s="97">
        <f t="shared" si="3"/>
        <v>0</v>
      </c>
      <c r="AO19" s="97">
        <f t="shared" si="3"/>
        <v>59.000000000000149</v>
      </c>
      <c r="AP19" s="97">
        <f t="shared" si="3"/>
        <v>32.333333333333336</v>
      </c>
      <c r="AQ19" s="97">
        <f t="shared" si="3"/>
        <v>52.327485343812562</v>
      </c>
      <c r="AR19" s="97">
        <f t="shared" si="3"/>
        <v>45.250000000000007</v>
      </c>
      <c r="AS19" s="97">
        <f t="shared" si="3"/>
        <v>51.99999999999995</v>
      </c>
      <c r="AT19" s="97">
        <f t="shared" si="3"/>
        <v>68.999999999999943</v>
      </c>
      <c r="AU19" s="201">
        <f t="shared" si="3"/>
        <v>10.999999999999988</v>
      </c>
      <c r="AV19" s="41">
        <f t="shared" si="5"/>
        <v>-83.084113065269378</v>
      </c>
      <c r="AW19" s="41">
        <f t="shared" si="5"/>
        <v>-121.80687578035736</v>
      </c>
      <c r="AX19" s="41">
        <f t="shared" si="5"/>
        <v>-160.52963849544534</v>
      </c>
      <c r="AY19" s="41">
        <f t="shared" si="5"/>
        <v>-199.25240121053332</v>
      </c>
      <c r="AZ19" s="41">
        <f t="shared" si="5"/>
        <v>-237.97516392562125</v>
      </c>
      <c r="BA19" s="41">
        <f t="shared" si="5"/>
        <v>-276.69792664070928</v>
      </c>
      <c r="BB19" s="41">
        <f t="shared" si="5"/>
        <v>-315.42068935579732</v>
      </c>
      <c r="BC19" s="41">
        <f t="shared" si="5"/>
        <v>-354.14345207088525</v>
      </c>
      <c r="BD19" s="41">
        <f t="shared" si="5"/>
        <v>-392.86621478597317</v>
      </c>
      <c r="BE19" s="41">
        <f t="shared" si="5"/>
        <v>-431.58897750106121</v>
      </c>
      <c r="BF19" s="41">
        <f t="shared" si="5"/>
        <v>-470.31174021614925</v>
      </c>
    </row>
    <row r="20" spans="1:58">
      <c r="A20" s="53" t="s">
        <v>57</v>
      </c>
      <c r="B20" s="57">
        <f>'Historical Fault Information'!Z20</f>
        <v>126.99999999999967</v>
      </c>
      <c r="C20" s="57">
        <f>'Historical Fault Information'!AA20</f>
        <v>129.50000000000003</v>
      </c>
      <c r="D20" s="57">
        <f>'Historical Fault Information'!AB20</f>
        <v>8.4999955232975424</v>
      </c>
      <c r="E20" s="57">
        <f>'Historical Fault Information'!AC20</f>
        <v>17.000000000000004</v>
      </c>
      <c r="F20" s="57">
        <f>'Historical Fault Information'!AD20</f>
        <v>240.66666666666683</v>
      </c>
      <c r="G20" s="57">
        <f>'Historical Fault Information'!AE20</f>
        <v>179.47994176842727</v>
      </c>
      <c r="H20" s="57">
        <f>'Historical Fault Information'!AF20</f>
        <v>59.999999999999972</v>
      </c>
      <c r="I20" s="57">
        <f>'Historical Fault Information'!AG20</f>
        <v>41.000000000000021</v>
      </c>
      <c r="J20" s="57">
        <f>'Historical Fault Information'!AH20</f>
        <v>67.500000000000099</v>
      </c>
      <c r="K20" s="57">
        <f>'Historical Fault Information'!AI20</f>
        <v>6.9999999999999947</v>
      </c>
      <c r="L20" s="71">
        <f>'Model parameters'!J20*(1+'Total ICPs'!$L$41)</f>
        <v>124.98256357808346</v>
      </c>
      <c r="M20" s="42">
        <f>L20*(1+'Total ICPs'!M$46)</f>
        <v>125.95932606067099</v>
      </c>
      <c r="N20" s="42">
        <f>M20*(1+'Total ICPs'!N$46)</f>
        <v>127.12513934633999</v>
      </c>
      <c r="O20" s="42">
        <f>N20*(1+'Total ICPs'!O$46)</f>
        <v>128.08877330093574</v>
      </c>
      <c r="P20" s="42">
        <f>O20*(1+'Total ICPs'!P$46)</f>
        <v>128.85547933565499</v>
      </c>
      <c r="Q20" s="42">
        <f>P20*(1+'Total ICPs'!Q$46)</f>
        <v>129.81123617345571</v>
      </c>
      <c r="R20" s="42">
        <f>Q20*(1+'Total ICPs'!R$46)</f>
        <v>130.57269079697826</v>
      </c>
      <c r="S20" s="42">
        <f>R20*(1+'Total ICPs'!S$46)</f>
        <v>131.52319622358226</v>
      </c>
      <c r="T20" s="42">
        <f>S20*(1+'Total ICPs'!T$46)</f>
        <v>132.46582453339119</v>
      </c>
      <c r="U20" s="42">
        <f>T20*(1+'Total ICPs'!U$46)</f>
        <v>133.40845284320014</v>
      </c>
      <c r="V20" s="42">
        <f>U20*(1+'Total ICPs'!V$46)</f>
        <v>134.15677893873089</v>
      </c>
      <c r="AL20" s="97">
        <f t="shared" si="3"/>
        <v>126.99999999999967</v>
      </c>
      <c r="AM20" s="97">
        <f t="shared" si="3"/>
        <v>129.50000000000003</v>
      </c>
      <c r="AN20" s="97">
        <f t="shared" si="3"/>
        <v>8.4999955232975424</v>
      </c>
      <c r="AO20" s="97">
        <f t="shared" si="3"/>
        <v>17.000000000000004</v>
      </c>
      <c r="AP20" s="97">
        <f t="shared" si="3"/>
        <v>240.66666666666683</v>
      </c>
      <c r="AQ20" s="97">
        <f t="shared" si="3"/>
        <v>179.47994176842727</v>
      </c>
      <c r="AR20" s="97">
        <f t="shared" si="3"/>
        <v>59.999999999999972</v>
      </c>
      <c r="AS20" s="97">
        <f t="shared" si="3"/>
        <v>41.000000000000021</v>
      </c>
      <c r="AT20" s="97">
        <f t="shared" si="3"/>
        <v>67.500000000000099</v>
      </c>
      <c r="AU20" s="201">
        <f t="shared" si="3"/>
        <v>6.9999999999999947</v>
      </c>
      <c r="AV20" s="41">
        <f t="shared" si="5"/>
        <v>44.975103645348341</v>
      </c>
      <c r="AW20" s="41">
        <f t="shared" si="5"/>
        <v>37.195184236168203</v>
      </c>
      <c r="AX20" s="41">
        <f t="shared" si="5"/>
        <v>29.41526482698805</v>
      </c>
      <c r="AY20" s="41">
        <f t="shared" si="5"/>
        <v>21.635345417807912</v>
      </c>
      <c r="AZ20" s="41">
        <f t="shared" si="5"/>
        <v>13.855426008627759</v>
      </c>
      <c r="BA20" s="41">
        <f t="shared" si="5"/>
        <v>6.0755065994476212</v>
      </c>
      <c r="BB20" s="41">
        <f t="shared" si="5"/>
        <v>-1.7044128097325313</v>
      </c>
      <c r="BC20" s="41">
        <f t="shared" si="5"/>
        <v>-9.4843322189126695</v>
      </c>
      <c r="BD20" s="41">
        <f t="shared" si="5"/>
        <v>-17.264251628092808</v>
      </c>
      <c r="BE20" s="41">
        <f t="shared" si="5"/>
        <v>-25.044171037272946</v>
      </c>
      <c r="BF20" s="41">
        <f t="shared" si="5"/>
        <v>-32.824090446453113</v>
      </c>
    </row>
    <row r="21" spans="1:58">
      <c r="A21" s="53" t="s">
        <v>55</v>
      </c>
      <c r="B21" s="57">
        <f>'Historical Fault Information'!Z21</f>
        <v>55.666666666666664</v>
      </c>
      <c r="C21" s="57">
        <f>'Historical Fault Information'!AA21</f>
        <v>47.333333333333371</v>
      </c>
      <c r="D21" s="57">
        <f>'Historical Fault Information'!AB21</f>
        <v>40.999978406494058</v>
      </c>
      <c r="E21" s="57">
        <f>'Historical Fault Information'!AC21</f>
        <v>42.3333333333333</v>
      </c>
      <c r="F21" s="57">
        <f>'Historical Fault Information'!AD21</f>
        <v>90.166666666666856</v>
      </c>
      <c r="G21" s="57">
        <f>'Historical Fault Information'!AE21</f>
        <v>112.98737281243584</v>
      </c>
      <c r="H21" s="57">
        <f>'Historical Fault Information'!AF21</f>
        <v>108.85714285714288</v>
      </c>
      <c r="I21" s="57">
        <f>'Historical Fault Information'!AG21</f>
        <v>41.333333333333357</v>
      </c>
      <c r="J21" s="57">
        <f>'Historical Fault Information'!AH21</f>
        <v>13.000000000000028</v>
      </c>
      <c r="K21" s="57">
        <f>'Historical Fault Information'!AI21</f>
        <v>26.49999999999994</v>
      </c>
      <c r="L21" s="71">
        <f>'Model parameters'!J21*(1+'Total ICPs'!$L$41)</f>
        <v>65.850213268084943</v>
      </c>
      <c r="M21" s="42">
        <f>L21*(1+'Total ICPs'!M$47)</f>
        <v>65.850213268084943</v>
      </c>
      <c r="N21" s="42">
        <f>M21*(1+'Total ICPs'!N$47)</f>
        <v>65.850213268084943</v>
      </c>
      <c r="O21" s="42">
        <f>N21*(1+'Total ICPs'!O$47)</f>
        <v>67.370396259217998</v>
      </c>
      <c r="P21" s="42">
        <f>O21*(1+'Total ICPs'!P$47)</f>
        <v>67.370396259217998</v>
      </c>
      <c r="Q21" s="42">
        <f>P21*(1+'Total ICPs'!Q$47)</f>
        <v>67.370396259217998</v>
      </c>
      <c r="R21" s="42">
        <f>Q21*(1+'Total ICPs'!R$47)</f>
        <v>67.370396259217998</v>
      </c>
      <c r="S21" s="42">
        <f>R21*(1+'Total ICPs'!S$47)</f>
        <v>67.370396259217998</v>
      </c>
      <c r="T21" s="42">
        <f>S21*(1+'Total ICPs'!T$47)</f>
        <v>68.860771740720992</v>
      </c>
      <c r="U21" s="42">
        <f>T21*(1+'Total ICPs'!U$47)</f>
        <v>68.860771740720992</v>
      </c>
      <c r="V21" s="42">
        <f>U21*(1+'Total ICPs'!V$47)</f>
        <v>68.860771740720992</v>
      </c>
      <c r="AL21" s="97">
        <f t="shared" si="3"/>
        <v>55.666666666666664</v>
      </c>
      <c r="AM21" s="97">
        <f t="shared" si="3"/>
        <v>47.333333333333371</v>
      </c>
      <c r="AN21" s="97">
        <f t="shared" si="3"/>
        <v>40.999978406494058</v>
      </c>
      <c r="AO21" s="97">
        <f t="shared" si="3"/>
        <v>42.3333333333333</v>
      </c>
      <c r="AP21" s="97">
        <f t="shared" si="3"/>
        <v>90.166666666666856</v>
      </c>
      <c r="AQ21" s="97">
        <f t="shared" si="3"/>
        <v>112.98737281243584</v>
      </c>
      <c r="AR21" s="97">
        <f t="shared" si="3"/>
        <v>108.85714285714288</v>
      </c>
      <c r="AS21" s="97">
        <f t="shared" si="3"/>
        <v>41.333333333333357</v>
      </c>
      <c r="AT21" s="97">
        <f t="shared" si="3"/>
        <v>13.000000000000028</v>
      </c>
      <c r="AU21" s="201">
        <f t="shared" si="3"/>
        <v>26.49999999999994</v>
      </c>
      <c r="AV21" s="41">
        <f t="shared" si="5"/>
        <v>48.625301941542624</v>
      </c>
      <c r="AW21" s="41">
        <f t="shared" si="5"/>
        <v>46.935759978015717</v>
      </c>
      <c r="AX21" s="41">
        <f t="shared" si="5"/>
        <v>45.246218014488811</v>
      </c>
      <c r="AY21" s="41">
        <f t="shared" si="5"/>
        <v>43.556676050961897</v>
      </c>
      <c r="AZ21" s="41">
        <f t="shared" si="5"/>
        <v>41.867134087434991</v>
      </c>
      <c r="BA21" s="41">
        <f t="shared" si="5"/>
        <v>40.177592123908084</v>
      </c>
      <c r="BB21" s="41">
        <f t="shared" si="5"/>
        <v>38.488050160381178</v>
      </c>
      <c r="BC21" s="41">
        <f t="shared" si="5"/>
        <v>36.798508196854272</v>
      </c>
      <c r="BD21" s="41">
        <f t="shared" si="5"/>
        <v>35.108966233327365</v>
      </c>
      <c r="BE21" s="41">
        <f t="shared" si="5"/>
        <v>33.419424269800459</v>
      </c>
      <c r="BF21" s="41">
        <f t="shared" si="5"/>
        <v>31.729882306273552</v>
      </c>
    </row>
    <row r="22" spans="1:58">
      <c r="A22" s="53" t="s">
        <v>47</v>
      </c>
      <c r="B22" s="57">
        <f>'Historical Fault Information'!Z22</f>
        <v>199.66666666666663</v>
      </c>
      <c r="C22" s="57">
        <f>'Historical Fault Information'!AA22</f>
        <v>121.49999999999997</v>
      </c>
      <c r="D22" s="57">
        <f>'Historical Fault Information'!AB22</f>
        <v>215.99988623909024</v>
      </c>
      <c r="E22" s="57">
        <f>'Historical Fault Information'!AC22</f>
        <v>33.5</v>
      </c>
      <c r="F22" s="57">
        <f>'Historical Fault Information'!AD22</f>
        <v>0</v>
      </c>
      <c r="G22" s="57">
        <f>'Historical Fault Information'!AE22</f>
        <v>1332.8510438847532</v>
      </c>
      <c r="H22" s="57">
        <f>'Historical Fault Information'!AF22</f>
        <v>6.0000000000000142</v>
      </c>
      <c r="I22" s="57">
        <f>'Historical Fault Information'!AG22</f>
        <v>816.99999999999886</v>
      </c>
      <c r="J22" s="57">
        <f>'Historical Fault Information'!AH22</f>
        <v>834.6666666666664</v>
      </c>
      <c r="K22" s="57">
        <f>'Historical Fault Information'!AI22</f>
        <v>2.0000000000000009</v>
      </c>
      <c r="L22" s="71">
        <f>'Model parameters'!J22*(1+'Total ICPs'!$L$41)</f>
        <v>369.20265084204254</v>
      </c>
      <c r="M22" s="42">
        <f>L22*(1+'Total ICPs'!M$48)</f>
        <v>373.18331498282885</v>
      </c>
      <c r="N22" s="42">
        <f>M22*(1+'Total ICPs'!N$48)</f>
        <v>377.14250071997782</v>
      </c>
      <c r="O22" s="42">
        <f>N22*(1+'Total ICPs'!O$48)</f>
        <v>381.07304858561031</v>
      </c>
      <c r="P22" s="42">
        <f>O22*(1+'Total ICPs'!P$48)</f>
        <v>384.48811476394673</v>
      </c>
      <c r="Q22" s="42">
        <f>P22*(1+'Total ICPs'!Q$48)</f>
        <v>388.37570582230455</v>
      </c>
      <c r="R22" s="42">
        <f>Q22*(1+'Total ICPs'!R$48)</f>
        <v>391.7549746612454</v>
      </c>
      <c r="S22" s="42">
        <f>R22*(1+'Total ICPs'!S$48)</f>
        <v>395.59244944444947</v>
      </c>
      <c r="T22" s="42">
        <f>S22*(1+'Total ICPs'!T$48)</f>
        <v>399.40128635613706</v>
      </c>
      <c r="U22" s="42">
        <f>T22*(1+'Total ICPs'!U$48)</f>
        <v>402.71611998416597</v>
      </c>
      <c r="V22" s="42">
        <f>U22*(1+'Total ICPs'!V$48)</f>
        <v>406.01663467643658</v>
      </c>
      <c r="AL22" s="97">
        <f t="shared" si="3"/>
        <v>199.66666666666663</v>
      </c>
      <c r="AM22" s="97">
        <f t="shared" si="3"/>
        <v>121.49999999999997</v>
      </c>
      <c r="AN22" s="97">
        <f t="shared" si="3"/>
        <v>215.99988623909024</v>
      </c>
      <c r="AO22" s="97">
        <f t="shared" si="3"/>
        <v>33.5</v>
      </c>
      <c r="AP22" s="97">
        <f t="shared" si="3"/>
        <v>0</v>
      </c>
      <c r="AQ22" s="97">
        <f t="shared" si="3"/>
        <v>1332.8510438847532</v>
      </c>
      <c r="AR22" s="97">
        <f t="shared" si="3"/>
        <v>6.0000000000000142</v>
      </c>
      <c r="AS22" s="97">
        <f t="shared" si="3"/>
        <v>816.99999999999886</v>
      </c>
      <c r="AT22" s="97">
        <f t="shared" si="3"/>
        <v>834.6666666666664</v>
      </c>
      <c r="AU22" s="201">
        <f t="shared" si="3"/>
        <v>2.0000000000000009</v>
      </c>
      <c r="AV22" s="41">
        <f t="shared" si="5"/>
        <v>605.269035657583</v>
      </c>
      <c r="AW22" s="41">
        <f t="shared" si="5"/>
        <v>650.53278280519487</v>
      </c>
      <c r="AX22" s="41">
        <f t="shared" si="5"/>
        <v>695.79652995280674</v>
      </c>
      <c r="AY22" s="41">
        <f t="shared" si="5"/>
        <v>741.0602771004186</v>
      </c>
      <c r="AZ22" s="41">
        <f t="shared" si="5"/>
        <v>786.32402424803058</v>
      </c>
      <c r="BA22" s="41">
        <f t="shared" si="5"/>
        <v>831.58777139564245</v>
      </c>
      <c r="BB22" s="41">
        <f t="shared" si="5"/>
        <v>876.85151854325431</v>
      </c>
      <c r="BC22" s="41">
        <f t="shared" si="5"/>
        <v>922.11526569086629</v>
      </c>
      <c r="BD22" s="41">
        <f t="shared" si="5"/>
        <v>967.37901283847816</v>
      </c>
      <c r="BE22" s="41">
        <f t="shared" si="5"/>
        <v>1012.64275998609</v>
      </c>
      <c r="BF22" s="41">
        <f t="shared" si="5"/>
        <v>1057.906507133702</v>
      </c>
    </row>
    <row r="23" spans="1:58">
      <c r="A23" s="53" t="s">
        <v>52</v>
      </c>
      <c r="B23" s="57">
        <f>'Historical Fault Information'!Z23</f>
        <v>66.500000000000014</v>
      </c>
      <c r="C23" s="57">
        <f>'Historical Fault Information'!AA23</f>
        <v>87.999999999999943</v>
      </c>
      <c r="D23" s="57">
        <f>'Historical Fault Information'!AB23</f>
        <v>65.999965239722243</v>
      </c>
      <c r="E23" s="57">
        <f>'Historical Fault Information'!AC23</f>
        <v>103.3333333333333</v>
      </c>
      <c r="F23" s="57">
        <f>'Historical Fault Information'!AD23</f>
        <v>167.00000000000011</v>
      </c>
      <c r="G23" s="57">
        <f>'Historical Fault Information'!AE23</f>
        <v>1123.8743985944955</v>
      </c>
      <c r="H23" s="57">
        <f>'Historical Fault Information'!AF23</f>
        <v>80.500000000000071</v>
      </c>
      <c r="I23" s="57">
        <f>'Historical Fault Information'!AG23</f>
        <v>347.99999999999841</v>
      </c>
      <c r="J23" s="57">
        <f>'Historical Fault Information'!AH23</f>
        <v>49.333333333333343</v>
      </c>
      <c r="K23" s="57">
        <f>'Historical Fault Information'!AI23</f>
        <v>2.0000000000000013</v>
      </c>
      <c r="L23" s="71">
        <f>'Model parameters'!J23*(1+'Total ICPs'!$L$41)</f>
        <v>163.03628981458866</v>
      </c>
      <c r="M23" s="42">
        <f>L23*(1+'Total ICPs'!M$49)</f>
        <v>165.04869145149991</v>
      </c>
      <c r="N23" s="42">
        <f>M23*(1+'Total ICPs'!N$49)</f>
        <v>167.05453803421926</v>
      </c>
      <c r="O23" s="42">
        <f>N23*(1+'Total ICPs'!O$49)</f>
        <v>169.04071945436294</v>
      </c>
      <c r="P23" s="42">
        <f>O23*(1+'Total ICPs'!P$49)</f>
        <v>170.52216170173085</v>
      </c>
      <c r="Q23" s="42">
        <f>P23*(1+'Total ICPs'!Q$49)</f>
        <v>172.48867795929885</v>
      </c>
      <c r="R23" s="42">
        <f>Q23*(1+'Total ICPs'!R$49)</f>
        <v>173.95045504409109</v>
      </c>
      <c r="S23" s="42">
        <f>R23*(1+'Total ICPs'!S$49)</f>
        <v>175.89075108489149</v>
      </c>
      <c r="T23" s="42">
        <f>S23*(1+'Total ICPs'!T$49)</f>
        <v>177.33286300710802</v>
      </c>
      <c r="U23" s="42">
        <f>T23*(1+'Total ICPs'!U$49)</f>
        <v>179.24693883114088</v>
      </c>
      <c r="V23" s="42">
        <f>U23*(1+'Total ICPs'!V$49)</f>
        <v>180.66938559078173</v>
      </c>
      <c r="AL23" s="97">
        <f t="shared" si="3"/>
        <v>66.500000000000014</v>
      </c>
      <c r="AM23" s="97">
        <f t="shared" si="3"/>
        <v>87.999999999999943</v>
      </c>
      <c r="AN23" s="97">
        <f t="shared" si="3"/>
        <v>65.999965239722243</v>
      </c>
      <c r="AO23" s="97">
        <f t="shared" si="3"/>
        <v>103.3333333333333</v>
      </c>
      <c r="AP23" s="97">
        <f t="shared" si="3"/>
        <v>167.00000000000011</v>
      </c>
      <c r="AQ23" s="97">
        <f t="shared" si="3"/>
        <v>1123.8743985944955</v>
      </c>
      <c r="AR23" s="97">
        <f t="shared" si="3"/>
        <v>80.500000000000071</v>
      </c>
      <c r="AS23" s="97">
        <f t="shared" si="3"/>
        <v>347.99999999999841</v>
      </c>
      <c r="AT23" s="97">
        <f t="shared" si="3"/>
        <v>49.333333333333343</v>
      </c>
      <c r="AU23" s="201">
        <f t="shared" si="3"/>
        <v>2.0000000000000013</v>
      </c>
      <c r="AV23" s="41">
        <f t="shared" si="5"/>
        <v>257.6943665743953</v>
      </c>
      <c r="AW23" s="41">
        <f t="shared" si="5"/>
        <v>266.46532357881472</v>
      </c>
      <c r="AX23" s="41">
        <f t="shared" si="5"/>
        <v>275.23628058323419</v>
      </c>
      <c r="AY23" s="41">
        <f t="shared" si="5"/>
        <v>284.00723758765366</v>
      </c>
      <c r="AZ23" s="41">
        <f t="shared" si="5"/>
        <v>292.77819459207308</v>
      </c>
      <c r="BA23" s="41">
        <f t="shared" si="5"/>
        <v>301.54915159649255</v>
      </c>
      <c r="BB23" s="41">
        <f t="shared" si="5"/>
        <v>310.32010860091202</v>
      </c>
      <c r="BC23" s="41">
        <f t="shared" si="5"/>
        <v>319.09106560533144</v>
      </c>
      <c r="BD23" s="41">
        <f t="shared" si="5"/>
        <v>327.86202260975091</v>
      </c>
      <c r="BE23" s="41">
        <f t="shared" si="5"/>
        <v>336.63297961417038</v>
      </c>
      <c r="BF23" s="41">
        <f t="shared" si="5"/>
        <v>345.4039366185898</v>
      </c>
    </row>
    <row r="24" spans="1:58">
      <c r="A24" s="53" t="s">
        <v>53</v>
      </c>
      <c r="B24" s="57">
        <f>'Historical Fault Information'!Z24</f>
        <v>0</v>
      </c>
      <c r="C24" s="57">
        <f>'Historical Fault Information'!AA24</f>
        <v>71.999999999999901</v>
      </c>
      <c r="D24" s="57">
        <f>'Historical Fault Information'!AB24</f>
        <v>0</v>
      </c>
      <c r="E24" s="57">
        <f>'Historical Fault Information'!AC24</f>
        <v>0</v>
      </c>
      <c r="F24" s="57">
        <f>'Historical Fault Information'!AD24</f>
        <v>0</v>
      </c>
      <c r="G24" s="57">
        <f>'Historical Fault Information'!AE24</f>
        <v>0</v>
      </c>
      <c r="H24" s="57">
        <f>'Historical Fault Information'!AF24</f>
        <v>284.49999999999955</v>
      </c>
      <c r="I24" s="57">
        <f>'Historical Fault Information'!AG24</f>
        <v>0</v>
      </c>
      <c r="J24" s="57">
        <f>'Historical Fault Information'!AH24</f>
        <v>0</v>
      </c>
      <c r="K24" s="57">
        <f>'Historical Fault Information'!AI24</f>
        <v>286.50000000000006</v>
      </c>
      <c r="L24" s="71">
        <f>'Model parameters'!J24*(1+'Total ICPs'!$L$41)</f>
        <v>245.78189014860462</v>
      </c>
      <c r="M24" s="42">
        <f>L24*(1+'Total ICPs'!M$50)</f>
        <v>250.02582766050557</v>
      </c>
      <c r="N24" s="42">
        <f>M24*(1+'Total ICPs'!N$50)</f>
        <v>252.82097271144724</v>
      </c>
      <c r="O24" s="42">
        <f>N24*(1+'Total ICPs'!O$50)</f>
        <v>255.60148349510649</v>
      </c>
      <c r="P24" s="42">
        <f>O24*(1+'Total ICPs'!P$50)</f>
        <v>258.35272574420094</v>
      </c>
      <c r="Q24" s="42">
        <f>P24*(1+'Total ICPs'!Q$50)</f>
        <v>261.08933372601291</v>
      </c>
      <c r="R24" s="42">
        <f>Q24*(1+'Total ICPs'!R$50)</f>
        <v>263.81130744054252</v>
      </c>
      <c r="S24" s="42">
        <f>R24*(1+'Total ICPs'!S$50)</f>
        <v>266.51864688778971</v>
      </c>
      <c r="T24" s="42">
        <f>S24*(1+'Total ICPs'!T$50)</f>
        <v>269.19671780047202</v>
      </c>
      <c r="U24" s="42">
        <f>T24*(1+'Total ICPs'!U$50)</f>
        <v>270.52843612317196</v>
      </c>
      <c r="V24" s="42">
        <f>U24*(1+'Total ICPs'!V$50)</f>
        <v>273.19187276857184</v>
      </c>
      <c r="AL24" s="97">
        <f t="shared" si="3"/>
        <v>0</v>
      </c>
      <c r="AM24" s="97">
        <f t="shared" si="3"/>
        <v>71.999999999999901</v>
      </c>
      <c r="AN24" s="97">
        <f t="shared" si="3"/>
        <v>0</v>
      </c>
      <c r="AO24" s="97">
        <f t="shared" si="3"/>
        <v>0</v>
      </c>
      <c r="AP24" s="97">
        <f t="shared" si="3"/>
        <v>0</v>
      </c>
      <c r="AQ24" s="97">
        <f t="shared" si="3"/>
        <v>0</v>
      </c>
      <c r="AR24" s="97">
        <f t="shared" si="3"/>
        <v>284.49999999999955</v>
      </c>
      <c r="AS24" s="97">
        <f t="shared" si="3"/>
        <v>0</v>
      </c>
      <c r="AT24" s="97">
        <f t="shared" si="3"/>
        <v>0</v>
      </c>
      <c r="AU24" s="201">
        <f t="shared" si="3"/>
        <v>286.50000000000006</v>
      </c>
      <c r="AV24" s="41">
        <f t="shared" si="5"/>
        <v>161.89999999999998</v>
      </c>
      <c r="AW24" s="41">
        <f t="shared" si="5"/>
        <v>179.64545454545447</v>
      </c>
      <c r="AX24" s="41">
        <f t="shared" si="5"/>
        <v>197.39090909090902</v>
      </c>
      <c r="AY24" s="41">
        <f t="shared" si="5"/>
        <v>215.13636363636357</v>
      </c>
      <c r="AZ24" s="41">
        <f t="shared" si="5"/>
        <v>232.88181818181812</v>
      </c>
      <c r="BA24" s="41">
        <f t="shared" si="5"/>
        <v>250.62727272727267</v>
      </c>
      <c r="BB24" s="41">
        <f t="shared" si="5"/>
        <v>268.37272727272722</v>
      </c>
      <c r="BC24" s="41">
        <f t="shared" si="5"/>
        <v>286.11818181818177</v>
      </c>
      <c r="BD24" s="41">
        <f t="shared" si="5"/>
        <v>303.86363636363632</v>
      </c>
      <c r="BE24" s="41">
        <f t="shared" si="5"/>
        <v>321.60909090909087</v>
      </c>
      <c r="BF24" s="41">
        <f t="shared" si="5"/>
        <v>339.35454545454542</v>
      </c>
    </row>
    <row r="25" spans="1:58">
      <c r="A25" s="53" t="s">
        <v>58</v>
      </c>
      <c r="B25" s="57">
        <f>'Historical Fault Information'!Z25</f>
        <v>33.250000000000007</v>
      </c>
      <c r="C25" s="57">
        <f>'Historical Fault Information'!AA25</f>
        <v>66.357142857142932</v>
      </c>
      <c r="D25" s="57">
        <f>'Historical Fault Information'!AB25</f>
        <v>17.44443525696359</v>
      </c>
      <c r="E25" s="57">
        <f>'Historical Fault Information'!AC25</f>
        <v>150.76470588235298</v>
      </c>
      <c r="F25" s="57">
        <f>'Historical Fault Information'!AD25</f>
        <v>89.727272727272862</v>
      </c>
      <c r="G25" s="57">
        <f>'Historical Fault Information'!AE25</f>
        <v>53.721268971962651</v>
      </c>
      <c r="H25" s="57">
        <f>'Historical Fault Information'!AF25</f>
        <v>118.50000000000014</v>
      </c>
      <c r="I25" s="57">
        <f>'Historical Fault Information'!AG25</f>
        <v>55.142857142857238</v>
      </c>
      <c r="J25" s="57">
        <f>'Historical Fault Information'!AH25</f>
        <v>152.00000000000003</v>
      </c>
      <c r="K25" s="57">
        <f>'Historical Fault Information'!AI25</f>
        <v>80.571428571428399</v>
      </c>
      <c r="L25" s="71">
        <f>'Model parameters'!J25*(1+'Total ICPs'!$L$41)</f>
        <v>94.327184361650339</v>
      </c>
      <c r="M25" s="42">
        <f>L25*(1+'Total ICPs'!M$51)</f>
        <v>95.429833966011742</v>
      </c>
      <c r="N25" s="42">
        <f>M25*(1+'Total ICPs'!N$51)</f>
        <v>96.528820282650997</v>
      </c>
      <c r="O25" s="42">
        <f>N25*(1+'Total ICPs'!O$51)</f>
        <v>97.345733444686189</v>
      </c>
      <c r="P25" s="42">
        <f>O25*(1+'Total ICPs'!P$51)</f>
        <v>98.158983318999262</v>
      </c>
      <c r="Q25" s="42">
        <f>P25*(1+'Total ICPs'!Q$51)</f>
        <v>99.235989909305744</v>
      </c>
      <c r="R25" s="42">
        <f>Q25*(1+'Total ICPs'!R$51)</f>
        <v>100.03824992045242</v>
      </c>
      <c r="S25" s="42">
        <f>R25*(1+'Total ICPs'!S$51)</f>
        <v>100.83684664387695</v>
      </c>
      <c r="T25" s="42">
        <f>S25*(1+'Total ICPs'!T$51)</f>
        <v>101.63178007957936</v>
      </c>
      <c r="U25" s="42">
        <f>T25*(1+'Total ICPs'!U$51)</f>
        <v>102.42305022755963</v>
      </c>
      <c r="V25" s="42">
        <f>U25*(1+'Total ICPs'!V$51)</f>
        <v>103.21065708781778</v>
      </c>
      <c r="AL25" s="97">
        <f t="shared" si="3"/>
        <v>33.250000000000007</v>
      </c>
      <c r="AM25" s="97">
        <f t="shared" si="3"/>
        <v>66.357142857142932</v>
      </c>
      <c r="AN25" s="97">
        <f t="shared" si="3"/>
        <v>17.44443525696359</v>
      </c>
      <c r="AO25" s="97">
        <f t="shared" si="3"/>
        <v>150.76470588235298</v>
      </c>
      <c r="AP25" s="97">
        <f t="shared" si="3"/>
        <v>89.727272727272862</v>
      </c>
      <c r="AQ25" s="97">
        <f t="shared" si="3"/>
        <v>53.721268971962651</v>
      </c>
      <c r="AR25" s="97">
        <f t="shared" si="3"/>
        <v>118.50000000000014</v>
      </c>
      <c r="AS25" s="97">
        <f t="shared" si="3"/>
        <v>55.142857142857238</v>
      </c>
      <c r="AT25" s="97">
        <f t="shared" si="3"/>
        <v>152.00000000000003</v>
      </c>
      <c r="AU25" s="201">
        <f t="shared" si="3"/>
        <v>80.571428571428399</v>
      </c>
      <c r="AV25" s="41">
        <f t="shared" si="5"/>
        <v>117.78407264666325</v>
      </c>
      <c r="AW25" s="41">
        <f t="shared" si="5"/>
        <v>124.33610201132964</v>
      </c>
      <c r="AX25" s="41">
        <f t="shared" si="5"/>
        <v>130.88813137599604</v>
      </c>
      <c r="AY25" s="41">
        <f t="shared" si="5"/>
        <v>137.44016074066241</v>
      </c>
      <c r="AZ25" s="41">
        <f t="shared" si="5"/>
        <v>143.9921901053288</v>
      </c>
      <c r="BA25" s="41">
        <f t="shared" si="5"/>
        <v>150.5442194699952</v>
      </c>
      <c r="BB25" s="41">
        <f t="shared" si="5"/>
        <v>157.09624883466159</v>
      </c>
      <c r="BC25" s="41">
        <f t="shared" si="5"/>
        <v>163.64827819932799</v>
      </c>
      <c r="BD25" s="41">
        <f t="shared" si="5"/>
        <v>170.20030756399439</v>
      </c>
      <c r="BE25" s="41">
        <f t="shared" si="5"/>
        <v>176.75233692866078</v>
      </c>
      <c r="BF25" s="41">
        <f t="shared" si="5"/>
        <v>183.30436629332718</v>
      </c>
    </row>
    <row r="26" spans="1:58">
      <c r="A26" s="53" t="s">
        <v>60</v>
      </c>
      <c r="B26" s="57">
        <f>'Historical Fault Information'!Z26</f>
        <v>16.999999999999986</v>
      </c>
      <c r="C26" s="57">
        <f>'Historical Fault Information'!AA26</f>
        <v>9.6666666666666625</v>
      </c>
      <c r="D26" s="57">
        <f>'Historical Fault Information'!AB26</f>
        <v>9.9999947332912296</v>
      </c>
      <c r="E26" s="57">
        <f>'Historical Fault Information'!AC26</f>
        <v>27.000000000000014</v>
      </c>
      <c r="F26" s="57">
        <f>'Historical Fault Information'!AD26</f>
        <v>236.99999999999991</v>
      </c>
      <c r="G26" s="57">
        <f>'Historical Fault Information'!AE26</f>
        <v>0</v>
      </c>
      <c r="H26" s="57">
        <f>'Historical Fault Information'!AF26</f>
        <v>18.999999999999989</v>
      </c>
      <c r="I26" s="57">
        <f>'Historical Fault Information'!AG26</f>
        <v>185.66666666666652</v>
      </c>
      <c r="J26" s="57">
        <f>'Historical Fault Information'!AH26</f>
        <v>0.99999999999999967</v>
      </c>
      <c r="K26" s="57">
        <f>'Historical Fault Information'!AI26</f>
        <v>7.4999999999999956</v>
      </c>
      <c r="L26" s="71">
        <f>'Model parameters'!J26*(1+'Total ICPs'!$L$41)</f>
        <v>61.749155849145623</v>
      </c>
      <c r="M26" s="42">
        <f>L26*(1+'Total ICPs'!M$52)</f>
        <v>62.322953254350693</v>
      </c>
      <c r="N26" s="42">
        <f>M26*(1+'Total ICPs'!N$52)</f>
        <v>62.891695175809467</v>
      </c>
      <c r="O26" s="42">
        <f>N26*(1+'Total ICPs'!O$52)</f>
        <v>63.46043709726824</v>
      </c>
      <c r="P26" s="42">
        <f>O26*(1+'Total ICPs'!P$52)</f>
        <v>63.837070636367599</v>
      </c>
      <c r="Q26" s="42">
        <f>P26*(1+'Total ICPs'!Q$52)</f>
        <v>64.400757074080062</v>
      </c>
      <c r="R26" s="42">
        <f>Q26*(1+'Total ICPs'!R$52)</f>
        <v>64.774862871306269</v>
      </c>
      <c r="S26" s="42">
        <f>R26*(1+'Total ICPs'!S$52)</f>
        <v>65.333493825272441</v>
      </c>
      <c r="T26" s="42">
        <f>S26*(1+'Total ICPs'!T$52)</f>
        <v>65.88706929549231</v>
      </c>
      <c r="U26" s="42">
        <f>T26*(1+'Total ICPs'!U$52)</f>
        <v>66.253591867099075</v>
      </c>
      <c r="V26" s="42">
        <f>U26*(1+'Total ICPs'!V$52)</f>
        <v>66.617586696832689</v>
      </c>
      <c r="AL26" s="97">
        <f t="shared" si="3"/>
        <v>16.999999999999986</v>
      </c>
      <c r="AM26" s="97">
        <f t="shared" si="3"/>
        <v>9.6666666666666625</v>
      </c>
      <c r="AN26" s="97">
        <f t="shared" si="3"/>
        <v>9.9999947332912296</v>
      </c>
      <c r="AO26" s="97">
        <f t="shared" si="3"/>
        <v>27.000000000000014</v>
      </c>
      <c r="AP26" s="97">
        <f t="shared" si="3"/>
        <v>236.99999999999991</v>
      </c>
      <c r="AQ26" s="97">
        <f t="shared" si="3"/>
        <v>0</v>
      </c>
      <c r="AR26" s="97">
        <f t="shared" si="3"/>
        <v>18.999999999999989</v>
      </c>
      <c r="AS26" s="97">
        <f t="shared" si="3"/>
        <v>185.66666666666652</v>
      </c>
      <c r="AT26" s="97">
        <f t="shared" si="3"/>
        <v>0.99999999999999967</v>
      </c>
      <c r="AU26" s="201">
        <f t="shared" si="3"/>
        <v>7.4999999999999956</v>
      </c>
      <c r="AV26" s="41">
        <f t="shared" si="5"/>
        <v>67.088889240002771</v>
      </c>
      <c r="AW26" s="41">
        <f t="shared" si="5"/>
        <v>69.944444955155546</v>
      </c>
      <c r="AX26" s="41">
        <f t="shared" si="5"/>
        <v>72.80000067030835</v>
      </c>
      <c r="AY26" s="41">
        <f t="shared" si="5"/>
        <v>75.655556385461125</v>
      </c>
      <c r="AZ26" s="41">
        <f t="shared" si="5"/>
        <v>78.511112100613914</v>
      </c>
      <c r="BA26" s="41">
        <f t="shared" si="5"/>
        <v>81.366667815766704</v>
      </c>
      <c r="BB26" s="41">
        <f t="shared" si="5"/>
        <v>84.222223530919493</v>
      </c>
      <c r="BC26" s="41">
        <f t="shared" si="5"/>
        <v>87.077779246072282</v>
      </c>
      <c r="BD26" s="41">
        <f t="shared" si="5"/>
        <v>89.933334961225057</v>
      </c>
      <c r="BE26" s="41">
        <f t="shared" si="5"/>
        <v>92.788890676377861</v>
      </c>
      <c r="BF26" s="41">
        <f t="shared" si="5"/>
        <v>95.644446391530636</v>
      </c>
    </row>
    <row r="27" spans="1:58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AL27" s="97"/>
      <c r="AM27" s="97"/>
      <c r="AN27" s="97"/>
      <c r="AO27" s="97"/>
      <c r="AP27" s="97"/>
      <c r="AQ27" s="97"/>
      <c r="AR27" s="97"/>
      <c r="AS27" s="97"/>
      <c r="AT27" s="97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</row>
    <row r="28" spans="1:58">
      <c r="J28" s="42"/>
      <c r="K28" s="42"/>
      <c r="L28" s="42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</row>
    <row r="29" spans="1:58"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</row>
    <row r="30" spans="1:58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3" customFormat="1" ht="18">
      <c r="A31" s="1"/>
      <c r="B31" s="55"/>
      <c r="C31" s="55"/>
      <c r="D31" s="55"/>
      <c r="E31" s="55"/>
      <c r="F31" s="55"/>
      <c r="G31" s="55"/>
      <c r="H31" s="55"/>
      <c r="I31" s="39"/>
      <c r="J31" s="1"/>
      <c r="N31"/>
      <c r="O31"/>
      <c r="P31"/>
      <c r="Q31"/>
      <c r="R31"/>
      <c r="S31"/>
      <c r="T31"/>
      <c r="U31"/>
      <c r="V31"/>
    </row>
    <row r="32" spans="1:58" s="3" customFormat="1" ht="15.95" customHeight="1">
      <c r="B32" s="129" t="s">
        <v>5</v>
      </c>
      <c r="C32" s="59"/>
      <c r="D32" s="59"/>
      <c r="E32" s="59"/>
      <c r="F32" s="59"/>
      <c r="G32" s="59"/>
      <c r="H32" s="59"/>
      <c r="I32" s="59"/>
      <c r="J32" s="59"/>
      <c r="K32" s="59"/>
      <c r="L32" s="69" t="s">
        <v>32</v>
      </c>
      <c r="M32" s="59" t="str">
        <f>'Model parameters'!J35</f>
        <v>Regional growth rates applied to 2009 to 2017 weighted average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69" t="s">
        <v>48</v>
      </c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</row>
    <row r="33" spans="1:58" s="60" customFormat="1">
      <c r="A33" s="60" t="s">
        <v>6</v>
      </c>
      <c r="B33" s="61">
        <f t="shared" ref="B33:K33" si="6">AVERAGEIF(B37:B49,"&lt;&gt;0")</f>
        <v>255.40452100809773</v>
      </c>
      <c r="C33" s="61">
        <f t="shared" si="6"/>
        <v>179.24676720935355</v>
      </c>
      <c r="D33" s="61">
        <f t="shared" si="6"/>
        <v>166.33710706504587</v>
      </c>
      <c r="E33" s="61">
        <f t="shared" si="6"/>
        <v>150.96570551216783</v>
      </c>
      <c r="F33" s="61">
        <f t="shared" si="6"/>
        <v>160.86027464311812</v>
      </c>
      <c r="G33" s="61">
        <f t="shared" si="6"/>
        <v>202.48116126484996</v>
      </c>
      <c r="H33" s="61">
        <f t="shared" si="6"/>
        <v>185.57134445521325</v>
      </c>
      <c r="I33" s="61">
        <f t="shared" si="6"/>
        <v>177.62571645853026</v>
      </c>
      <c r="J33" s="61">
        <f t="shared" si="6"/>
        <v>184.90666035436385</v>
      </c>
      <c r="K33" s="61">
        <f t="shared" si="6"/>
        <v>148.46038307717188</v>
      </c>
    </row>
    <row r="34" spans="1:58">
      <c r="B34" s="94"/>
      <c r="C34" s="94"/>
      <c r="D34" s="94"/>
      <c r="E34" s="94"/>
      <c r="F34" s="94"/>
      <c r="G34" s="94"/>
      <c r="H34" s="94"/>
      <c r="I34" s="94"/>
      <c r="J34" s="94"/>
      <c r="K34" s="68"/>
      <c r="L34" s="68">
        <f t="shared" ref="L34:V34" si="7">AVERAGEIF(L37:L48,"&lt;&gt;0")</f>
        <v>169.58659679088638</v>
      </c>
      <c r="M34" s="68">
        <f t="shared" si="7"/>
        <v>171.31287371643893</v>
      </c>
      <c r="N34" s="68">
        <f t="shared" si="7"/>
        <v>172.88617128358348</v>
      </c>
      <c r="O34" s="68">
        <f t="shared" si="7"/>
        <v>174.64688807188972</v>
      </c>
      <c r="P34" s="68">
        <f t="shared" si="7"/>
        <v>176.09136874055494</v>
      </c>
      <c r="Q34" s="68">
        <f t="shared" si="7"/>
        <v>177.55779300169732</v>
      </c>
      <c r="R34" s="68">
        <f t="shared" si="7"/>
        <v>178.91909293599761</v>
      </c>
      <c r="S34" s="68">
        <f t="shared" si="7"/>
        <v>180.58438879680125</v>
      </c>
      <c r="T34" s="68">
        <f t="shared" si="7"/>
        <v>182.15983472373014</v>
      </c>
      <c r="U34" s="68">
        <f t="shared" si="7"/>
        <v>183.46852687576089</v>
      </c>
      <c r="V34" s="68">
        <f t="shared" si="7"/>
        <v>184.77681082856034</v>
      </c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72"/>
      <c r="AM34" s="201"/>
      <c r="AN34" s="201"/>
      <c r="AO34" s="201"/>
      <c r="AP34" s="201"/>
      <c r="AQ34" s="201"/>
      <c r="AR34" s="201"/>
      <c r="AS34" s="201"/>
      <c r="AT34" s="201"/>
      <c r="AU34" s="68"/>
      <c r="AV34" s="68">
        <f t="shared" ref="AV34:BF34" si="8">AVERAGE(AV37:AV49)</f>
        <v>156.32780165460957</v>
      </c>
      <c r="AW34" s="68">
        <f t="shared" si="8"/>
        <v>152.03311515967181</v>
      </c>
      <c r="AX34" s="68">
        <f t="shared" si="8"/>
        <v>147.73842866473404</v>
      </c>
      <c r="AY34" s="68">
        <f t="shared" si="8"/>
        <v>143.44374216979625</v>
      </c>
      <c r="AZ34" s="68">
        <f t="shared" si="8"/>
        <v>139.14905567485852</v>
      </c>
      <c r="BA34" s="68">
        <f t="shared" si="8"/>
        <v>134.85436917992075</v>
      </c>
      <c r="BB34" s="68">
        <f t="shared" si="8"/>
        <v>130.55968268498299</v>
      </c>
      <c r="BC34" s="68">
        <f t="shared" si="8"/>
        <v>126.26499619004524</v>
      </c>
      <c r="BD34" s="68">
        <f t="shared" si="8"/>
        <v>121.97030969510749</v>
      </c>
      <c r="BE34" s="68">
        <f t="shared" si="8"/>
        <v>117.6756232001697</v>
      </c>
      <c r="BF34" s="68">
        <f t="shared" si="8"/>
        <v>113.38093670523193</v>
      </c>
    </row>
    <row r="35" spans="1:58">
      <c r="B35" s="94"/>
      <c r="C35" s="94"/>
      <c r="D35" s="94"/>
      <c r="E35" s="94"/>
      <c r="F35" s="94"/>
      <c r="G35" s="94"/>
      <c r="H35" s="94"/>
      <c r="I35" s="94"/>
      <c r="J35" s="94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72"/>
      <c r="AM35" s="201"/>
      <c r="AN35" s="201"/>
      <c r="AO35" s="201"/>
      <c r="AP35" s="201"/>
      <c r="AQ35" s="201"/>
      <c r="AR35" s="201"/>
      <c r="AS35" s="201"/>
      <c r="AT35" s="201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>
        <v>2018</v>
      </c>
      <c r="M36" s="1">
        <v>2019</v>
      </c>
      <c r="N36" s="1">
        <v>2020</v>
      </c>
      <c r="O36" s="1">
        <v>2021</v>
      </c>
      <c r="P36" s="1">
        <v>2022</v>
      </c>
      <c r="Q36" s="1">
        <v>2023</v>
      </c>
      <c r="R36" s="1">
        <v>2024</v>
      </c>
      <c r="S36" s="1">
        <v>2025</v>
      </c>
      <c r="T36" s="1">
        <v>2026</v>
      </c>
      <c r="U36" s="1">
        <v>2027</v>
      </c>
      <c r="V36" s="1">
        <v>2028</v>
      </c>
      <c r="AL36" s="200">
        <v>2008</v>
      </c>
      <c r="AM36" s="200">
        <v>2009</v>
      </c>
      <c r="AN36" s="200">
        <v>2010</v>
      </c>
      <c r="AO36" s="200">
        <v>2011</v>
      </c>
      <c r="AP36" s="200">
        <v>2012</v>
      </c>
      <c r="AQ36" s="200">
        <v>2013</v>
      </c>
      <c r="AR36" s="200">
        <v>2014</v>
      </c>
      <c r="AS36" s="200">
        <v>2015</v>
      </c>
      <c r="AT36" s="200">
        <v>2016</v>
      </c>
      <c r="AU36" s="200">
        <v>2017</v>
      </c>
      <c r="AV36" s="200">
        <v>2018</v>
      </c>
      <c r="AW36" s="200">
        <v>2019</v>
      </c>
      <c r="AX36" s="200">
        <v>2020</v>
      </c>
      <c r="AY36" s="200">
        <v>2021</v>
      </c>
      <c r="AZ36" s="200">
        <v>2022</v>
      </c>
      <c r="BA36" s="200">
        <v>2023</v>
      </c>
      <c r="BB36" s="200">
        <v>2024</v>
      </c>
      <c r="BC36" s="200">
        <v>2025</v>
      </c>
      <c r="BD36" s="200">
        <v>2026</v>
      </c>
      <c r="BE36" s="200">
        <v>2027</v>
      </c>
      <c r="BF36" s="200">
        <v>2028</v>
      </c>
    </row>
    <row r="37" spans="1:58">
      <c r="A37" s="53" t="s">
        <v>50</v>
      </c>
      <c r="B37" s="57">
        <f>'Historical Fault Information'!Z37</f>
        <v>367.75999999999976</v>
      </c>
      <c r="C37" s="57">
        <f>'Historical Fault Information'!AA37</f>
        <v>283.59999999999945</v>
      </c>
      <c r="D37" s="57">
        <f>'Historical Fault Information'!AB37</f>
        <v>175.15780248628025</v>
      </c>
      <c r="E37" s="57">
        <f>'Historical Fault Information'!AC37</f>
        <v>162.35000000000002</v>
      </c>
      <c r="F37" s="57">
        <f>'Historical Fault Information'!AD37</f>
        <v>209.05263157894726</v>
      </c>
      <c r="G37" s="57">
        <f>'Historical Fault Information'!AE37</f>
        <v>167.55819718985154</v>
      </c>
      <c r="H37" s="57">
        <f>'Historical Fault Information'!AF37</f>
        <v>103.448275862069</v>
      </c>
      <c r="I37" s="57">
        <f>'Historical Fault Information'!AG37</f>
        <v>263.46153846153902</v>
      </c>
      <c r="J37" s="57">
        <f>'Historical Fault Information'!AH37</f>
        <v>251.00000000000011</v>
      </c>
      <c r="K37" s="57">
        <f>'Historical Fault Information'!AI37</f>
        <v>220.95238095238113</v>
      </c>
      <c r="L37" s="71">
        <f>'Model parameters'!J37*(1+'Total ICPs'!$L$40)</f>
        <v>210.30532258618805</v>
      </c>
      <c r="M37" s="42">
        <f>L37*(1+'Total ICPs'!M$40)</f>
        <v>212.87083979594757</v>
      </c>
      <c r="N37" s="42">
        <f>M37*(1+'Total ICPs'!N$40)</f>
        <v>215.41996392449457</v>
      </c>
      <c r="O37" s="42">
        <f>N37*(1+'Total ICPs'!O$40)</f>
        <v>217.9444984312228</v>
      </c>
      <c r="P37" s="42">
        <f>O37*(1+'Total ICPs'!P$40)</f>
        <v>220.45263985673847</v>
      </c>
      <c r="Q37" s="42">
        <f>P37*(1+'Total ICPs'!Q$40)</f>
        <v>222.94438820104168</v>
      </c>
      <c r="R37" s="42">
        <f>Q37*(1+'Total ICPs'!R$40)</f>
        <v>224.59189286290001</v>
      </c>
      <c r="S37" s="42">
        <f>R37*(1+'Total ICPs'!S$40)</f>
        <v>227.05085504477816</v>
      </c>
      <c r="T37" s="42">
        <f>S37*(1+'Total ICPs'!T$40)</f>
        <v>229.49342414544375</v>
      </c>
      <c r="U37" s="42">
        <f>T37*(1+'Total ICPs'!U$40)</f>
        <v>231.91960016489685</v>
      </c>
      <c r="V37" s="42">
        <f>U37*(1+'Total ICPs'!V$40)</f>
        <v>233.52612212372389</v>
      </c>
      <c r="AL37" s="201">
        <f t="shared" ref="AL37:AL49" si="9">B37</f>
        <v>367.75999999999976</v>
      </c>
      <c r="AM37" s="201">
        <f t="shared" ref="AM37:AM49" si="10">C37</f>
        <v>283.59999999999945</v>
      </c>
      <c r="AN37" s="201">
        <f t="shared" ref="AN37:AN49" si="11">D37</f>
        <v>175.15780248628025</v>
      </c>
      <c r="AO37" s="201">
        <f t="shared" ref="AO37:AO49" si="12">E37</f>
        <v>162.35000000000002</v>
      </c>
      <c r="AP37" s="201">
        <f t="shared" ref="AP37:AP49" si="13">F37</f>
        <v>209.05263157894726</v>
      </c>
      <c r="AQ37" s="201">
        <f t="shared" ref="AQ37:AQ49" si="14">G37</f>
        <v>167.55819718985154</v>
      </c>
      <c r="AR37" s="201">
        <f t="shared" ref="AR37:AR49" si="15">H37</f>
        <v>103.448275862069</v>
      </c>
      <c r="AS37" s="201">
        <f t="shared" ref="AS37:AS49" si="16">I37</f>
        <v>263.46153846153902</v>
      </c>
      <c r="AT37" s="201">
        <f t="shared" ref="AT37:AT49" si="17">J37</f>
        <v>251.00000000000011</v>
      </c>
      <c r="AU37" s="201">
        <f t="shared" ref="AU37:AU49" si="18">K37</f>
        <v>220.95238095238113</v>
      </c>
      <c r="AV37" s="41">
        <f>LINEST($B37:$K37)*(AV$6-$AL$6+1)+INDEX(LINEST($B37:$K37,,TRUE,TRUE),1,2)</f>
        <v>176.2290993746015</v>
      </c>
      <c r="AW37" s="41">
        <f t="shared" ref="AW37:BF37" si="19">LINEST($B37:$K37)*(AW$6-$AL$6+1)+INDEX(LINEST($B37:$K37,,TRUE,TRUE),1,2)</f>
        <v>168.19182968760052</v>
      </c>
      <c r="AX37" s="41">
        <f t="shared" si="19"/>
        <v>160.15456000059956</v>
      </c>
      <c r="AY37" s="41">
        <f t="shared" si="19"/>
        <v>152.1172903135986</v>
      </c>
      <c r="AZ37" s="41">
        <f t="shared" si="19"/>
        <v>144.08002062659764</v>
      </c>
      <c r="BA37" s="41">
        <f t="shared" si="19"/>
        <v>136.04275093959669</v>
      </c>
      <c r="BB37" s="41">
        <f t="shared" si="19"/>
        <v>128.00548125259573</v>
      </c>
      <c r="BC37" s="41">
        <f t="shared" si="19"/>
        <v>119.96821156559477</v>
      </c>
      <c r="BD37" s="41">
        <f t="shared" si="19"/>
        <v>111.93094187859381</v>
      </c>
      <c r="BE37" s="41">
        <f t="shared" si="19"/>
        <v>103.89367219159286</v>
      </c>
      <c r="BF37" s="41">
        <f t="shared" si="19"/>
        <v>95.856402504591898</v>
      </c>
    </row>
    <row r="38" spans="1:58">
      <c r="A38" s="53" t="s">
        <v>56</v>
      </c>
      <c r="B38" s="57">
        <f>'Historical Fault Information'!Z38</f>
        <v>149.73333333333321</v>
      </c>
      <c r="C38" s="57">
        <f>'Historical Fault Information'!AA38</f>
        <v>91.108108108108141</v>
      </c>
      <c r="D38" s="57">
        <f>'Historical Fault Information'!AB38</f>
        <v>155.13035307992678</v>
      </c>
      <c r="E38" s="57">
        <f>'Historical Fault Information'!AC38</f>
        <v>105.45238095238095</v>
      </c>
      <c r="F38" s="57">
        <f>'Historical Fault Information'!AD38</f>
        <v>110.09589041095889</v>
      </c>
      <c r="G38" s="57">
        <f>'Historical Fault Information'!AE38</f>
        <v>113.13735605068261</v>
      </c>
      <c r="H38" s="57">
        <f>'Historical Fault Information'!AF38</f>
        <v>134.59999999999988</v>
      </c>
      <c r="I38" s="57">
        <f>'Historical Fault Information'!AG38</f>
        <v>133.13636363636357</v>
      </c>
      <c r="J38" s="57">
        <f>'Historical Fault Information'!AH38</f>
        <v>141.90697674418598</v>
      </c>
      <c r="K38" s="57">
        <f>'Historical Fault Information'!AI38</f>
        <v>151.26760563380287</v>
      </c>
      <c r="L38" s="71">
        <f>'Model parameters'!J38*(1+'Total ICPs'!$L$41)</f>
        <v>130.00539025669164</v>
      </c>
      <c r="M38" s="42">
        <f>L38*(1+'Total ICPs'!M$41)</f>
        <v>130.78390931124883</v>
      </c>
      <c r="N38" s="42">
        <f>M38*(1+'Total ICPs'!N$41)</f>
        <v>131.56242836580603</v>
      </c>
      <c r="O38" s="42">
        <f>N38*(1+'Total ICPs'!O$41)</f>
        <v>133.11946647492039</v>
      </c>
      <c r="P38" s="42">
        <f>O38*(1+'Total ICPs'!P$41)</f>
        <v>133.88787489240542</v>
      </c>
      <c r="Q38" s="42">
        <f>P38*(1+'Total ICPs'!Q$41)</f>
        <v>134.65628330989045</v>
      </c>
      <c r="R38" s="42">
        <f>Q38*(1+'Total ICPs'!R$41)</f>
        <v>135.42469172737546</v>
      </c>
      <c r="S38" s="42">
        <f>R38*(1+'Total ICPs'!S$41)</f>
        <v>136.9615085623455</v>
      </c>
      <c r="T38" s="42">
        <f>S38*(1+'Total ICPs'!T$41)</f>
        <v>137.71980634275837</v>
      </c>
      <c r="U38" s="42">
        <f>T38*(1+'Total ICPs'!U$41)</f>
        <v>138.47810412317122</v>
      </c>
      <c r="V38" s="42">
        <f>U38*(1+'Total ICPs'!V$41)</f>
        <v>139.23640190358407</v>
      </c>
      <c r="AL38" s="201">
        <f t="shared" si="9"/>
        <v>149.73333333333321</v>
      </c>
      <c r="AM38" s="201">
        <f t="shared" si="10"/>
        <v>91.108108108108141</v>
      </c>
      <c r="AN38" s="201">
        <f t="shared" si="11"/>
        <v>155.13035307992678</v>
      </c>
      <c r="AO38" s="201">
        <f t="shared" si="12"/>
        <v>105.45238095238095</v>
      </c>
      <c r="AP38" s="201">
        <f t="shared" si="13"/>
        <v>110.09589041095889</v>
      </c>
      <c r="AQ38" s="201">
        <f t="shared" si="14"/>
        <v>113.13735605068261</v>
      </c>
      <c r="AR38" s="201">
        <f t="shared" si="15"/>
        <v>134.59999999999988</v>
      </c>
      <c r="AS38" s="201">
        <f t="shared" si="16"/>
        <v>133.13636363636357</v>
      </c>
      <c r="AT38" s="201">
        <f t="shared" si="17"/>
        <v>141.90697674418598</v>
      </c>
      <c r="AU38" s="201">
        <f t="shared" si="18"/>
        <v>151.26760563380287</v>
      </c>
      <c r="AV38" s="41">
        <f t="shared" ref="AV38:BF49" si="20">LINEST($B38:$K38)*(AV$6-$AL$6+1)+INDEX(LINEST($B38:$K38,,TRUE,TRUE),1,2)</f>
        <v>140.22066701902551</v>
      </c>
      <c r="AW38" s="41">
        <f t="shared" si="20"/>
        <v>142.34136342339843</v>
      </c>
      <c r="AX38" s="41">
        <f t="shared" si="20"/>
        <v>144.46205982777138</v>
      </c>
      <c r="AY38" s="41">
        <f t="shared" si="20"/>
        <v>146.58275623214433</v>
      </c>
      <c r="AZ38" s="41">
        <f t="shared" si="20"/>
        <v>148.70345263651728</v>
      </c>
      <c r="BA38" s="41">
        <f t="shared" si="20"/>
        <v>150.82414904089023</v>
      </c>
      <c r="BB38" s="41">
        <f t="shared" si="20"/>
        <v>152.94484544526318</v>
      </c>
      <c r="BC38" s="41">
        <f t="shared" si="20"/>
        <v>155.06554184963613</v>
      </c>
      <c r="BD38" s="41">
        <f t="shared" si="20"/>
        <v>157.18623825400908</v>
      </c>
      <c r="BE38" s="41">
        <f t="shared" si="20"/>
        <v>159.30693465838203</v>
      </c>
      <c r="BF38" s="41">
        <f t="shared" si="20"/>
        <v>161.42763106275498</v>
      </c>
    </row>
    <row r="39" spans="1:58">
      <c r="A39" s="53" t="s">
        <v>51</v>
      </c>
      <c r="B39" s="57">
        <f>'Historical Fault Information'!Z39</f>
        <v>499.74999999999972</v>
      </c>
      <c r="C39" s="57">
        <f>'Historical Fault Information'!AA39</f>
        <v>0.99999999999999989</v>
      </c>
      <c r="D39" s="57">
        <f>'Historical Fault Information'!AB39</f>
        <v>51.999972613114302</v>
      </c>
      <c r="E39" s="57">
        <f>'Historical Fault Information'!AC39</f>
        <v>80.40000000000002</v>
      </c>
      <c r="F39" s="57">
        <f>'Historical Fault Information'!AD39</f>
        <v>0</v>
      </c>
      <c r="G39" s="57">
        <f>'Historical Fault Information'!AE39</f>
        <v>47.328044068925998</v>
      </c>
      <c r="H39" s="57">
        <f>'Historical Fault Information'!AF39</f>
        <v>20.99999999999995</v>
      </c>
      <c r="I39" s="57">
        <f>'Historical Fault Information'!AG39</f>
        <v>55.333333333333343</v>
      </c>
      <c r="J39" s="57">
        <f>'Historical Fault Information'!AH39</f>
        <v>67.000000000000043</v>
      </c>
      <c r="K39" s="57">
        <f>'Historical Fault Information'!AI39</f>
        <v>115.59999999999998</v>
      </c>
      <c r="L39" s="71">
        <f>'Model parameters'!J39*(1+'Total ICPs'!$L$41)</f>
        <v>67.695638890221645</v>
      </c>
      <c r="M39" s="42">
        <f>L39*(1+'Total ICPs'!M$42)</f>
        <v>67.695638890221645</v>
      </c>
      <c r="N39" s="42">
        <f>M39*(1+'Total ICPs'!N$42)</f>
        <v>67.695638890221645</v>
      </c>
      <c r="O39" s="42">
        <f>N39*(1+'Total ICPs'!O$42)</f>
        <v>68.449435413533479</v>
      </c>
      <c r="P39" s="42">
        <f>O39*(1+'Total ICPs'!P$42)</f>
        <v>69.193313561538574</v>
      </c>
      <c r="Q39" s="42">
        <f>P39*(1+'Total ICPs'!Q$42)</f>
        <v>69.193313561538574</v>
      </c>
      <c r="R39" s="42">
        <f>Q39*(1+'Total ICPs'!R$42)</f>
        <v>69.927273334236929</v>
      </c>
      <c r="S39" s="42">
        <f>R39*(1+'Total ICPs'!S$42)</f>
        <v>70.661233106935299</v>
      </c>
      <c r="T39" s="42">
        <f>S39*(1+'Total ICPs'!T$42)</f>
        <v>70.661233106935299</v>
      </c>
      <c r="U39" s="42">
        <f>T39*(1+'Total ICPs'!U$42)</f>
        <v>71.385274504326915</v>
      </c>
      <c r="V39" s="42">
        <f>U39*(1+'Total ICPs'!V$42)</f>
        <v>72.109315901718531</v>
      </c>
      <c r="AL39" s="201">
        <f t="shared" si="9"/>
        <v>499.74999999999972</v>
      </c>
      <c r="AM39" s="201">
        <f t="shared" si="10"/>
        <v>0.99999999999999989</v>
      </c>
      <c r="AN39" s="201">
        <f t="shared" si="11"/>
        <v>51.999972613114302</v>
      </c>
      <c r="AO39" s="201">
        <f t="shared" si="12"/>
        <v>80.40000000000002</v>
      </c>
      <c r="AP39" s="201">
        <f t="shared" si="13"/>
        <v>0</v>
      </c>
      <c r="AQ39" s="201">
        <f t="shared" si="14"/>
        <v>47.328044068925998</v>
      </c>
      <c r="AR39" s="201">
        <f t="shared" si="15"/>
        <v>20.99999999999995</v>
      </c>
      <c r="AS39" s="201">
        <f t="shared" si="16"/>
        <v>55.333333333333343</v>
      </c>
      <c r="AT39" s="201">
        <f t="shared" si="17"/>
        <v>67.000000000000043</v>
      </c>
      <c r="AU39" s="201">
        <f t="shared" si="18"/>
        <v>115.59999999999998</v>
      </c>
      <c r="AV39" s="41">
        <f t="shared" si="20"/>
        <v>-9.7107034094618427</v>
      </c>
      <c r="AW39" s="41">
        <f t="shared" si="20"/>
        <v>-28.556492211461688</v>
      </c>
      <c r="AX39" s="41">
        <f t="shared" si="20"/>
        <v>-47.402281013461533</v>
      </c>
      <c r="AY39" s="41">
        <f t="shared" si="20"/>
        <v>-66.248069815461406</v>
      </c>
      <c r="AZ39" s="41">
        <f t="shared" si="20"/>
        <v>-85.093858617461251</v>
      </c>
      <c r="BA39" s="41">
        <f t="shared" si="20"/>
        <v>-103.9396474194611</v>
      </c>
      <c r="BB39" s="41">
        <f t="shared" si="20"/>
        <v>-122.78543622146094</v>
      </c>
      <c r="BC39" s="41">
        <f t="shared" si="20"/>
        <v>-141.63122502346079</v>
      </c>
      <c r="BD39" s="41">
        <f t="shared" si="20"/>
        <v>-160.47701382546063</v>
      </c>
      <c r="BE39" s="41">
        <f t="shared" si="20"/>
        <v>-179.32280262746048</v>
      </c>
      <c r="BF39" s="41">
        <f t="shared" si="20"/>
        <v>-198.16859142946038</v>
      </c>
    </row>
    <row r="40" spans="1:58">
      <c r="A40" s="53" t="s">
        <v>54</v>
      </c>
      <c r="B40" s="57">
        <f>'Historical Fault Information'!Z40</f>
        <v>207.0454545454547</v>
      </c>
      <c r="C40" s="57">
        <f>'Historical Fault Information'!AA40</f>
        <v>177.13157894736864</v>
      </c>
      <c r="D40" s="57">
        <f>'Historical Fault Information'!AB40</f>
        <v>151.22214257788198</v>
      </c>
      <c r="E40" s="57">
        <f>'Historical Fault Information'!AC40</f>
        <v>229.47169811320751</v>
      </c>
      <c r="F40" s="57">
        <f>'Historical Fault Information'!AD40</f>
        <v>174.14925373134326</v>
      </c>
      <c r="G40" s="57">
        <f>'Historical Fault Information'!AE40</f>
        <v>236.47357230213393</v>
      </c>
      <c r="H40" s="57">
        <f>'Historical Fault Information'!AF40</f>
        <v>265.28571428571456</v>
      </c>
      <c r="I40" s="57">
        <f>'Historical Fault Information'!AG40</f>
        <v>270.9777777777777</v>
      </c>
      <c r="J40" s="57">
        <f>'Historical Fault Information'!AH40</f>
        <v>188.56756756756744</v>
      </c>
      <c r="K40" s="57">
        <f>'Historical Fault Information'!AI40</f>
        <v>325.05882352941171</v>
      </c>
      <c r="L40" s="71">
        <f>'Model parameters'!J40*(1+'Total ICPs'!$L$41)</f>
        <v>225.46237485408724</v>
      </c>
      <c r="M40" s="42">
        <f>L40*(1+'Total ICPs'!M$43)</f>
        <v>227.65168704097408</v>
      </c>
      <c r="N40" s="42">
        <f>M40*(1+'Total ICPs'!N$43)</f>
        <v>229.51728769828233</v>
      </c>
      <c r="O40" s="42">
        <f>N40*(1+'Total ICPs'!O$43)</f>
        <v>231.06343618824329</v>
      </c>
      <c r="P40" s="42">
        <f>O40*(1+'Total ICPs'!P$43)</f>
        <v>232.60106595374165</v>
      </c>
      <c r="Q40" s="42">
        <f>P40*(1+'Total ICPs'!Q$43)</f>
        <v>234.13443635700872</v>
      </c>
      <c r="R40" s="42">
        <f>Q40*(1+'Total ICPs'!R$43)</f>
        <v>235.65928803581318</v>
      </c>
      <c r="S40" s="42">
        <f>R40*(1+'Total ICPs'!S$43)</f>
        <v>237.48655443303977</v>
      </c>
      <c r="T40" s="42">
        <f>S40*(1+'Total ICPs'!T$43)</f>
        <v>238.99862802515034</v>
      </c>
      <c r="U40" s="42">
        <f>T40*(1+'Total ICPs'!U$43)</f>
        <v>240.50644225502964</v>
      </c>
      <c r="V40" s="42">
        <f>U40*(1+'Total ICPs'!V$43)</f>
        <v>242.00573776044632</v>
      </c>
      <c r="AL40" s="201">
        <f t="shared" si="9"/>
        <v>207.0454545454547</v>
      </c>
      <c r="AM40" s="201">
        <f t="shared" si="10"/>
        <v>177.13157894736864</v>
      </c>
      <c r="AN40" s="201">
        <f t="shared" si="11"/>
        <v>151.22214257788198</v>
      </c>
      <c r="AO40" s="201">
        <f t="shared" si="12"/>
        <v>229.47169811320751</v>
      </c>
      <c r="AP40" s="201">
        <f t="shared" si="13"/>
        <v>174.14925373134326</v>
      </c>
      <c r="AQ40" s="201">
        <f t="shared" si="14"/>
        <v>236.47357230213393</v>
      </c>
      <c r="AR40" s="201">
        <f t="shared" si="15"/>
        <v>265.28571428571456</v>
      </c>
      <c r="AS40" s="201">
        <f t="shared" si="16"/>
        <v>270.9777777777777</v>
      </c>
      <c r="AT40" s="201">
        <f t="shared" si="17"/>
        <v>188.56756756756744</v>
      </c>
      <c r="AU40" s="201">
        <f t="shared" si="18"/>
        <v>325.05882352941171</v>
      </c>
      <c r="AV40" s="41">
        <f t="shared" si="20"/>
        <v>286.22891781394605</v>
      </c>
      <c r="AW40" s="41">
        <f t="shared" si="20"/>
        <v>297.80901953688419</v>
      </c>
      <c r="AX40" s="41">
        <f t="shared" si="20"/>
        <v>309.38912125982233</v>
      </c>
      <c r="AY40" s="41">
        <f t="shared" si="20"/>
        <v>320.96922298276047</v>
      </c>
      <c r="AZ40" s="41">
        <f t="shared" si="20"/>
        <v>332.54932470569861</v>
      </c>
      <c r="BA40" s="41">
        <f t="shared" si="20"/>
        <v>344.1294264286368</v>
      </c>
      <c r="BB40" s="41">
        <f t="shared" si="20"/>
        <v>355.709528151575</v>
      </c>
      <c r="BC40" s="41">
        <f t="shared" si="20"/>
        <v>367.28962987451314</v>
      </c>
      <c r="BD40" s="41">
        <f t="shared" si="20"/>
        <v>378.86973159745128</v>
      </c>
      <c r="BE40" s="41">
        <f t="shared" si="20"/>
        <v>390.44983332038942</v>
      </c>
      <c r="BF40" s="41">
        <f t="shared" si="20"/>
        <v>402.02993504332755</v>
      </c>
    </row>
    <row r="41" spans="1:58">
      <c r="A41" s="53" t="s">
        <v>49</v>
      </c>
      <c r="B41" s="57">
        <f>'Historical Fault Information'!Z41</f>
        <v>251.15384615384622</v>
      </c>
      <c r="C41" s="57">
        <f>'Historical Fault Information'!AA41</f>
        <v>201.52631578947367</v>
      </c>
      <c r="D41" s="57">
        <f>'Historical Fault Information'!AB41</f>
        <v>240.23064270821939</v>
      </c>
      <c r="E41" s="57">
        <f>'Historical Fault Information'!AC41</f>
        <v>61.20000000000018</v>
      </c>
      <c r="F41" s="57">
        <f>'Historical Fault Information'!AD41</f>
        <v>118.62500000000001</v>
      </c>
      <c r="G41" s="57">
        <f>'Historical Fault Information'!AE41</f>
        <v>198.86012882813364</v>
      </c>
      <c r="H41" s="57">
        <f>'Historical Fault Information'!AF41</f>
        <v>85.937500000000028</v>
      </c>
      <c r="I41" s="57">
        <f>'Historical Fault Information'!AG41</f>
        <v>104.6666666666665</v>
      </c>
      <c r="J41" s="57">
        <f>'Historical Fault Information'!AH41</f>
        <v>173.16666666666674</v>
      </c>
      <c r="K41" s="57">
        <f>'Historical Fault Information'!AI41</f>
        <v>34.733333333333341</v>
      </c>
      <c r="L41" s="71">
        <f>'Model parameters'!J41*(1+'Total ICPs'!$L$41)</f>
        <v>138.53391563194234</v>
      </c>
      <c r="M41" s="42">
        <f>L41*(1+'Total ICPs'!M$44)</f>
        <v>140.11138865426261</v>
      </c>
      <c r="N41" s="42">
        <f>M41*(1+'Total ICPs'!N$44)</f>
        <v>141.6805591869917</v>
      </c>
      <c r="O41" s="42">
        <f>N41*(1+'Total ICPs'!O$44)</f>
        <v>142.92593262566561</v>
      </c>
      <c r="P41" s="42">
        <f>O41*(1+'Total ICPs'!P$44)</f>
        <v>144.47434693441681</v>
      </c>
      <c r="Q41" s="42">
        <f>P41*(1+'Total ICPs'!Q$44)</f>
        <v>145.70726663870397</v>
      </c>
      <c r="R41" s="42">
        <f>Q41*(1+'Total ICPs'!R$44)</f>
        <v>147.23907596827286</v>
      </c>
      <c r="S41" s="42">
        <f>R41*(1+'Total ICPs'!S$44)</f>
        <v>148.45539069337769</v>
      </c>
      <c r="T41" s="42">
        <f>S41*(1+'Total ICPs'!T$44)</f>
        <v>149.96644379896867</v>
      </c>
      <c r="U41" s="42">
        <f>T41*(1+'Total ICPs'!U$44)</f>
        <v>151.17030478968675</v>
      </c>
      <c r="V41" s="42">
        <f>U41*(1+'Total ICPs'!V$44)</f>
        <v>152.36586329081371</v>
      </c>
      <c r="AL41" s="201">
        <f t="shared" si="9"/>
        <v>251.15384615384622</v>
      </c>
      <c r="AM41" s="201">
        <f t="shared" si="10"/>
        <v>201.52631578947367</v>
      </c>
      <c r="AN41" s="201">
        <f t="shared" si="11"/>
        <v>240.23064270821939</v>
      </c>
      <c r="AO41" s="201">
        <f t="shared" si="12"/>
        <v>61.20000000000018</v>
      </c>
      <c r="AP41" s="201">
        <f t="shared" si="13"/>
        <v>118.62500000000001</v>
      </c>
      <c r="AQ41" s="201">
        <f t="shared" si="14"/>
        <v>198.86012882813364</v>
      </c>
      <c r="AR41" s="201">
        <f t="shared" si="15"/>
        <v>85.937500000000028</v>
      </c>
      <c r="AS41" s="201">
        <f t="shared" si="16"/>
        <v>104.6666666666665</v>
      </c>
      <c r="AT41" s="201">
        <f t="shared" si="17"/>
        <v>173.16666666666674</v>
      </c>
      <c r="AU41" s="201">
        <f t="shared" si="18"/>
        <v>34.733333333333341</v>
      </c>
      <c r="AV41" s="41">
        <f t="shared" si="20"/>
        <v>58.020862993837426</v>
      </c>
      <c r="AW41" s="41">
        <f t="shared" si="20"/>
        <v>41.841018080965313</v>
      </c>
      <c r="AX41" s="41">
        <f t="shared" si="20"/>
        <v>25.6611731680932</v>
      </c>
      <c r="AY41" s="41">
        <f t="shared" si="20"/>
        <v>9.4813282552211149</v>
      </c>
      <c r="AZ41" s="41">
        <f t="shared" si="20"/>
        <v>-6.6985166576509698</v>
      </c>
      <c r="BA41" s="41">
        <f t="shared" si="20"/>
        <v>-22.878361570523083</v>
      </c>
      <c r="BB41" s="41">
        <f t="shared" si="20"/>
        <v>-39.058206483395196</v>
      </c>
      <c r="BC41" s="41">
        <f t="shared" si="20"/>
        <v>-55.238051396267309</v>
      </c>
      <c r="BD41" s="41">
        <f t="shared" si="20"/>
        <v>-71.417896309139365</v>
      </c>
      <c r="BE41" s="41">
        <f t="shared" si="20"/>
        <v>-87.597741222011479</v>
      </c>
      <c r="BF41" s="41">
        <f t="shared" si="20"/>
        <v>-103.77758613488359</v>
      </c>
    </row>
    <row r="42" spans="1:58">
      <c r="A42" s="53" t="s">
        <v>59</v>
      </c>
      <c r="B42" s="57">
        <f>'Historical Fault Information'!Z42</f>
        <v>143.26315789473679</v>
      </c>
      <c r="C42" s="57">
        <f>'Historical Fault Information'!AA42</f>
        <v>62.687500000000156</v>
      </c>
      <c r="D42" s="57">
        <f>'Historical Fault Information'!AB42</f>
        <v>107.45827673815876</v>
      </c>
      <c r="E42" s="57">
        <f>'Historical Fault Information'!AC42</f>
        <v>114.77777777777776</v>
      </c>
      <c r="F42" s="57">
        <f>'Historical Fault Information'!AD42</f>
        <v>208.72413793103499</v>
      </c>
      <c r="G42" s="57">
        <f>'Historical Fault Information'!AE42</f>
        <v>178.44672390495046</v>
      </c>
      <c r="H42" s="57">
        <f>'Historical Fault Information'!AF42</f>
        <v>191.50000000000017</v>
      </c>
      <c r="I42" s="57">
        <f>'Historical Fault Information'!AG42</f>
        <v>192.84999999999994</v>
      </c>
      <c r="J42" s="57">
        <f>'Historical Fault Information'!AH42</f>
        <v>222.57142857142853</v>
      </c>
      <c r="K42" s="57">
        <f>'Historical Fault Information'!AI42</f>
        <v>144.33333333333329</v>
      </c>
      <c r="L42" s="71">
        <f>'Model parameters'!J42*(1+'Total ICPs'!$L$41)</f>
        <v>160.33850713616346</v>
      </c>
      <c r="M42" s="42">
        <f>L42*(1+'Total ICPs'!M$45)</f>
        <v>161.39859882210843</v>
      </c>
      <c r="N42" s="42">
        <f>M42*(1+'Total ICPs'!N$45)</f>
        <v>162.4435463411113</v>
      </c>
      <c r="O42" s="42">
        <f>N42*(1+'Total ICPs'!O$45)</f>
        <v>163.4884938601142</v>
      </c>
      <c r="P42" s="42">
        <f>O42*(1+'Total ICPs'!P$45)</f>
        <v>164.53344137911708</v>
      </c>
      <c r="Q42" s="42">
        <f>P42*(1+'Total ICPs'!Q$45)</f>
        <v>165.57838889811998</v>
      </c>
      <c r="R42" s="42">
        <f>Q42*(1+'Total ICPs'!R$45)</f>
        <v>166.62333641712289</v>
      </c>
      <c r="S42" s="42">
        <f>R42*(1+'Total ICPs'!S$45)</f>
        <v>168.69808728818657</v>
      </c>
      <c r="T42" s="42">
        <f>S42*(1+'Total ICPs'!T$45)</f>
        <v>169.72789064024741</v>
      </c>
      <c r="U42" s="42">
        <f>T42*(1+'Total ICPs'!U$45)</f>
        <v>170.75769399230822</v>
      </c>
      <c r="V42" s="42">
        <f>U42*(1+'Total ICPs'!V$45)</f>
        <v>171.78749734436903</v>
      </c>
      <c r="AL42" s="201">
        <f t="shared" si="9"/>
        <v>143.26315789473679</v>
      </c>
      <c r="AM42" s="201">
        <f t="shared" si="10"/>
        <v>62.687500000000156</v>
      </c>
      <c r="AN42" s="201">
        <f t="shared" si="11"/>
        <v>107.45827673815876</v>
      </c>
      <c r="AO42" s="201">
        <f t="shared" si="12"/>
        <v>114.77777777777776</v>
      </c>
      <c r="AP42" s="201">
        <f t="shared" si="13"/>
        <v>208.72413793103499</v>
      </c>
      <c r="AQ42" s="201">
        <f t="shared" si="14"/>
        <v>178.44672390495046</v>
      </c>
      <c r="AR42" s="201">
        <f t="shared" si="15"/>
        <v>191.50000000000017</v>
      </c>
      <c r="AS42" s="201">
        <f t="shared" si="16"/>
        <v>192.84999999999994</v>
      </c>
      <c r="AT42" s="201">
        <f t="shared" si="17"/>
        <v>222.57142857142853</v>
      </c>
      <c r="AU42" s="201">
        <f t="shared" si="18"/>
        <v>144.33333333333329</v>
      </c>
      <c r="AV42" s="41">
        <f t="shared" si="20"/>
        <v>215.18346521171395</v>
      </c>
      <c r="AW42" s="41">
        <f t="shared" si="20"/>
        <v>225.82387095654519</v>
      </c>
      <c r="AX42" s="41">
        <f t="shared" si="20"/>
        <v>236.46427670137643</v>
      </c>
      <c r="AY42" s="41">
        <f t="shared" si="20"/>
        <v>247.10468244620768</v>
      </c>
      <c r="AZ42" s="41">
        <f t="shared" si="20"/>
        <v>257.74508819103892</v>
      </c>
      <c r="BA42" s="41">
        <f t="shared" si="20"/>
        <v>268.38549393587016</v>
      </c>
      <c r="BB42" s="41">
        <f t="shared" si="20"/>
        <v>279.0258996807014</v>
      </c>
      <c r="BC42" s="41">
        <f t="shared" si="20"/>
        <v>289.66630542553264</v>
      </c>
      <c r="BD42" s="41">
        <f t="shared" si="20"/>
        <v>300.30671117036394</v>
      </c>
      <c r="BE42" s="41">
        <f t="shared" si="20"/>
        <v>310.94711691519518</v>
      </c>
      <c r="BF42" s="41">
        <f t="shared" si="20"/>
        <v>321.58752266002642</v>
      </c>
    </row>
    <row r="43" spans="1:58">
      <c r="A43" s="53" t="s">
        <v>57</v>
      </c>
      <c r="B43" s="57">
        <f>'Historical Fault Information'!Z43</f>
        <v>238.22413793103473</v>
      </c>
      <c r="C43" s="57">
        <f>'Historical Fault Information'!AA43</f>
        <v>255.78688524590146</v>
      </c>
      <c r="D43" s="57">
        <f>'Historical Fault Information'!AB43</f>
        <v>220.75398209590139</v>
      </c>
      <c r="E43" s="57">
        <f>'Historical Fault Information'!AC43</f>
        <v>264.62121212121224</v>
      </c>
      <c r="F43" s="57">
        <f>'Historical Fault Information'!AD43</f>
        <v>185.45833333333334</v>
      </c>
      <c r="G43" s="57">
        <f>'Historical Fault Information'!AE43</f>
        <v>174.60386333019349</v>
      </c>
      <c r="H43" s="57">
        <f>'Historical Fault Information'!AF43</f>
        <v>184.50000000000014</v>
      </c>
      <c r="I43" s="57">
        <f>'Historical Fault Information'!AG43</f>
        <v>220.5800000000001</v>
      </c>
      <c r="J43" s="57">
        <f>'Historical Fault Information'!AH43</f>
        <v>271.03125</v>
      </c>
      <c r="K43" s="57">
        <f>'Historical Fault Information'!AI43</f>
        <v>201.22500000000005</v>
      </c>
      <c r="L43" s="71">
        <f>'Model parameters'!J43*(1+'Total ICPs'!$L$41)</f>
        <v>219.24064473020997</v>
      </c>
      <c r="M43" s="42">
        <f>L43*(1+'Total ICPs'!M$46)</f>
        <v>220.9540520271965</v>
      </c>
      <c r="N43" s="42">
        <f>M43*(1+'Total ICPs'!N$46)</f>
        <v>222.99908654295461</v>
      </c>
      <c r="O43" s="42">
        <f>N43*(1+'Total ICPs'!O$46)</f>
        <v>224.68946417197088</v>
      </c>
      <c r="P43" s="42">
        <f>O43*(1+'Total ICPs'!P$46)</f>
        <v>226.0343967814334</v>
      </c>
      <c r="Q43" s="42">
        <f>P43*(1+'Total ICPs'!Q$46)</f>
        <v>227.71095660966756</v>
      </c>
      <c r="R43" s="42">
        <f>Q43*(1+'Total ICPs'!R$46)</f>
        <v>229.04667735194204</v>
      </c>
      <c r="S43" s="42">
        <f>R43*(1+'Total ICPs'!S$46)</f>
        <v>230.71402531298807</v>
      </c>
      <c r="T43" s="42">
        <f>S43*(1+'Total ICPs'!T$46)</f>
        <v>232.36755547325194</v>
      </c>
      <c r="U43" s="42">
        <f>T43*(1+'Total ICPs'!U$46)</f>
        <v>234.02108563351584</v>
      </c>
      <c r="V43" s="42">
        <f>U43*(1+'Total ICPs'!V$46)</f>
        <v>235.33377670782002</v>
      </c>
      <c r="AL43" s="201">
        <f t="shared" si="9"/>
        <v>238.22413793103473</v>
      </c>
      <c r="AM43" s="201">
        <f t="shared" si="10"/>
        <v>255.78688524590146</v>
      </c>
      <c r="AN43" s="201">
        <f t="shared" si="11"/>
        <v>220.75398209590139</v>
      </c>
      <c r="AO43" s="201">
        <f t="shared" si="12"/>
        <v>264.62121212121224</v>
      </c>
      <c r="AP43" s="201">
        <f t="shared" si="13"/>
        <v>185.45833333333334</v>
      </c>
      <c r="AQ43" s="201">
        <f t="shared" si="14"/>
        <v>174.60386333019349</v>
      </c>
      <c r="AR43" s="201">
        <f t="shared" si="15"/>
        <v>184.50000000000014</v>
      </c>
      <c r="AS43" s="201">
        <f t="shared" si="16"/>
        <v>220.5800000000001</v>
      </c>
      <c r="AT43" s="201">
        <f t="shared" si="17"/>
        <v>271.03125</v>
      </c>
      <c r="AU43" s="201">
        <f t="shared" si="18"/>
        <v>201.22500000000005</v>
      </c>
      <c r="AV43" s="41">
        <f t="shared" si="20"/>
        <v>205.73280957419422</v>
      </c>
      <c r="AW43" s="41">
        <f t="shared" si="20"/>
        <v>202.83359924118267</v>
      </c>
      <c r="AX43" s="41">
        <f t="shared" si="20"/>
        <v>199.93438890817112</v>
      </c>
      <c r="AY43" s="41">
        <f t="shared" si="20"/>
        <v>197.03517857515956</v>
      </c>
      <c r="AZ43" s="41">
        <f t="shared" si="20"/>
        <v>194.13596824214801</v>
      </c>
      <c r="BA43" s="41">
        <f t="shared" si="20"/>
        <v>191.23675790913649</v>
      </c>
      <c r="BB43" s="41">
        <f t="shared" si="20"/>
        <v>188.33754757612493</v>
      </c>
      <c r="BC43" s="41">
        <f t="shared" si="20"/>
        <v>185.43833724311338</v>
      </c>
      <c r="BD43" s="41">
        <f t="shared" si="20"/>
        <v>182.53912691010186</v>
      </c>
      <c r="BE43" s="41">
        <f t="shared" si="20"/>
        <v>179.6399165770903</v>
      </c>
      <c r="BF43" s="41">
        <f t="shared" si="20"/>
        <v>176.74070624407875</v>
      </c>
    </row>
    <row r="44" spans="1:58">
      <c r="A44" s="53" t="s">
        <v>55</v>
      </c>
      <c r="B44" s="57">
        <f>'Historical Fault Information'!Z44</f>
        <v>77.808510638297903</v>
      </c>
      <c r="C44" s="57">
        <f>'Historical Fault Information'!AA44</f>
        <v>64.026315789473671</v>
      </c>
      <c r="D44" s="57">
        <f>'Historical Fault Information'!AB44</f>
        <v>121.40902696645854</v>
      </c>
      <c r="E44" s="57">
        <f>'Historical Fault Information'!AC44</f>
        <v>74.200000000000017</v>
      </c>
      <c r="F44" s="57">
        <f>'Historical Fault Information'!AD44</f>
        <v>86.694915254237287</v>
      </c>
      <c r="G44" s="57">
        <f>'Historical Fault Information'!AE44</f>
        <v>104.77207471748723</v>
      </c>
      <c r="H44" s="57">
        <f>'Historical Fault Information'!AF44</f>
        <v>105.39583333333339</v>
      </c>
      <c r="I44" s="57">
        <f>'Historical Fault Information'!AG44</f>
        <v>108.02380952380952</v>
      </c>
      <c r="J44" s="57">
        <f>'Historical Fault Information'!AH44</f>
        <v>57.139534883720899</v>
      </c>
      <c r="K44" s="57">
        <f>'Historical Fault Information'!AI44</f>
        <v>94.326530612244895</v>
      </c>
      <c r="L44" s="71">
        <f>'Model parameters'!J44*(1+'Total ICPs'!$L$41)</f>
        <v>90.351633549338018</v>
      </c>
      <c r="M44" s="42">
        <f>L44*(1+'Total ICPs'!M$47)</f>
        <v>90.351633549338018</v>
      </c>
      <c r="N44" s="42">
        <f>M44*(1+'Total ICPs'!N$47)</f>
        <v>90.351633549338018</v>
      </c>
      <c r="O44" s="42">
        <f>N44*(1+'Total ICPs'!O$47)</f>
        <v>92.437443294305979</v>
      </c>
      <c r="P44" s="42">
        <f>O44*(1+'Total ICPs'!P$47)</f>
        <v>92.437443294305979</v>
      </c>
      <c r="Q44" s="42">
        <f>P44*(1+'Total ICPs'!Q$47)</f>
        <v>92.437443294305979</v>
      </c>
      <c r="R44" s="42">
        <f>Q44*(1+'Total ICPs'!R$47)</f>
        <v>92.437443294305979</v>
      </c>
      <c r="S44" s="42">
        <f>R44*(1+'Total ICPs'!S$47)</f>
        <v>92.437443294305979</v>
      </c>
      <c r="T44" s="42">
        <f>S44*(1+'Total ICPs'!T$47)</f>
        <v>94.48235480898046</v>
      </c>
      <c r="U44" s="42">
        <f>T44*(1+'Total ICPs'!U$47)</f>
        <v>94.48235480898046</v>
      </c>
      <c r="V44" s="42">
        <f>U44*(1+'Total ICPs'!V$47)</f>
        <v>94.48235480898046</v>
      </c>
      <c r="AL44" s="201">
        <f t="shared" si="9"/>
        <v>77.808510638297903</v>
      </c>
      <c r="AM44" s="201">
        <f t="shared" si="10"/>
        <v>64.026315789473671</v>
      </c>
      <c r="AN44" s="201">
        <f t="shared" si="11"/>
        <v>121.40902696645854</v>
      </c>
      <c r="AO44" s="201">
        <f t="shared" si="12"/>
        <v>74.200000000000017</v>
      </c>
      <c r="AP44" s="201">
        <f t="shared" si="13"/>
        <v>86.694915254237287</v>
      </c>
      <c r="AQ44" s="201">
        <f t="shared" si="14"/>
        <v>104.77207471748723</v>
      </c>
      <c r="AR44" s="201">
        <f t="shared" si="15"/>
        <v>105.39583333333339</v>
      </c>
      <c r="AS44" s="201">
        <f t="shared" si="16"/>
        <v>108.02380952380952</v>
      </c>
      <c r="AT44" s="201">
        <f t="shared" si="17"/>
        <v>57.139534883720899</v>
      </c>
      <c r="AU44" s="201">
        <f t="shared" si="18"/>
        <v>94.326530612244895</v>
      </c>
      <c r="AV44" s="41">
        <f t="shared" si="20"/>
        <v>94.219431361081618</v>
      </c>
      <c r="AW44" s="41">
        <f t="shared" si="20"/>
        <v>95.099390668204407</v>
      </c>
      <c r="AX44" s="41">
        <f t="shared" si="20"/>
        <v>95.979349975327182</v>
      </c>
      <c r="AY44" s="41">
        <f t="shared" si="20"/>
        <v>96.859309282449971</v>
      </c>
      <c r="AZ44" s="41">
        <f t="shared" si="20"/>
        <v>97.739268589572745</v>
      </c>
      <c r="BA44" s="41">
        <f t="shared" si="20"/>
        <v>98.61922789669552</v>
      </c>
      <c r="BB44" s="41">
        <f t="shared" si="20"/>
        <v>99.499187203818309</v>
      </c>
      <c r="BC44" s="41">
        <f t="shared" si="20"/>
        <v>100.37914651094108</v>
      </c>
      <c r="BD44" s="41">
        <f t="shared" si="20"/>
        <v>101.25910581806386</v>
      </c>
      <c r="BE44" s="41">
        <f t="shared" si="20"/>
        <v>102.13906512518665</v>
      </c>
      <c r="BF44" s="41">
        <f t="shared" si="20"/>
        <v>103.01902443230942</v>
      </c>
    </row>
    <row r="45" spans="1:58">
      <c r="A45" s="53" t="s">
        <v>47</v>
      </c>
      <c r="B45" s="57">
        <f>'Historical Fault Information'!Z45</f>
        <v>315.42307692307691</v>
      </c>
      <c r="C45" s="57">
        <f>'Historical Fault Information'!AA45</f>
        <v>499.11111111111245</v>
      </c>
      <c r="D45" s="57">
        <f>'Historical Fault Information'!AB45</f>
        <v>119.81243689824572</v>
      </c>
      <c r="E45" s="57">
        <f>'Historical Fault Information'!AC45</f>
        <v>233.19999999999996</v>
      </c>
      <c r="F45" s="57">
        <f>'Historical Fault Information'!AD45</f>
        <v>187.18181818181824</v>
      </c>
      <c r="G45" s="57">
        <f>'Historical Fault Information'!AE45</f>
        <v>188.72890812696681</v>
      </c>
      <c r="H45" s="57">
        <f>'Historical Fault Information'!AF45</f>
        <v>259.21739130434838</v>
      </c>
      <c r="I45" s="57">
        <f>'Historical Fault Information'!AG45</f>
        <v>370.26315789473716</v>
      </c>
      <c r="J45" s="57">
        <f>'Historical Fault Information'!AH45</f>
        <v>258.48000000000013</v>
      </c>
      <c r="K45" s="57">
        <f>'Historical Fault Information'!AI45</f>
        <v>136.21428571428567</v>
      </c>
      <c r="L45" s="71">
        <f>'Model parameters'!J45*(1+'Total ICPs'!$L$41)</f>
        <v>244.29514313896249</v>
      </c>
      <c r="M45" s="42">
        <f>L45*(1+'Total ICPs'!M$48)</f>
        <v>246.92908120480149</v>
      </c>
      <c r="N45" s="42">
        <f>M45*(1+'Total ICPs'!N$48)</f>
        <v>249.54880737460181</v>
      </c>
      <c r="O45" s="42">
        <f>N45*(1+'Total ICPs'!O$48)</f>
        <v>252.14958434968383</v>
      </c>
      <c r="P45" s="42">
        <f>O45*(1+'Total ICPs'!P$48)</f>
        <v>254.40927581983706</v>
      </c>
      <c r="Q45" s="42">
        <f>P45*(1+'Total ICPs'!Q$48)</f>
        <v>256.98162900284171</v>
      </c>
      <c r="R45" s="42">
        <f>Q45*(1+'Total ICPs'!R$48)</f>
        <v>259.21763397959711</v>
      </c>
      <c r="S45" s="42">
        <f>R45*(1+'Total ICPs'!S$48)</f>
        <v>261.75682607184478</v>
      </c>
      <c r="T45" s="42">
        <f>S45*(1+'Total ICPs'!T$48)</f>
        <v>264.27706896937417</v>
      </c>
      <c r="U45" s="42">
        <f>T45*(1+'Total ICPs'!U$48)</f>
        <v>266.47043825801353</v>
      </c>
      <c r="V45" s="42">
        <f>U45*(1+'Total ICPs'!V$48)</f>
        <v>268.65433294929369</v>
      </c>
      <c r="AL45" s="201">
        <f t="shared" si="9"/>
        <v>315.42307692307691</v>
      </c>
      <c r="AM45" s="201">
        <f t="shared" si="10"/>
        <v>499.11111111111245</v>
      </c>
      <c r="AN45" s="201">
        <f t="shared" si="11"/>
        <v>119.81243689824572</v>
      </c>
      <c r="AO45" s="201">
        <f t="shared" si="12"/>
        <v>233.19999999999996</v>
      </c>
      <c r="AP45" s="201">
        <f t="shared" si="13"/>
        <v>187.18181818181824</v>
      </c>
      <c r="AQ45" s="201">
        <f t="shared" si="14"/>
        <v>188.72890812696681</v>
      </c>
      <c r="AR45" s="201">
        <f t="shared" si="15"/>
        <v>259.21739130434838</v>
      </c>
      <c r="AS45" s="201">
        <f t="shared" si="16"/>
        <v>370.26315789473716</v>
      </c>
      <c r="AT45" s="201">
        <f t="shared" si="17"/>
        <v>258.48000000000013</v>
      </c>
      <c r="AU45" s="201">
        <f t="shared" si="18"/>
        <v>136.21428571428567</v>
      </c>
      <c r="AV45" s="41">
        <f t="shared" si="20"/>
        <v>191.24841762158388</v>
      </c>
      <c r="AW45" s="41">
        <f t="shared" si="20"/>
        <v>179.33663562269749</v>
      </c>
      <c r="AX45" s="41">
        <f t="shared" si="20"/>
        <v>167.42485362381106</v>
      </c>
      <c r="AY45" s="41">
        <f t="shared" si="20"/>
        <v>155.51307162492466</v>
      </c>
      <c r="AZ45" s="41">
        <f t="shared" si="20"/>
        <v>143.60128962603824</v>
      </c>
      <c r="BA45" s="41">
        <f t="shared" si="20"/>
        <v>131.68950762715184</v>
      </c>
      <c r="BB45" s="41">
        <f t="shared" si="20"/>
        <v>119.77772562826544</v>
      </c>
      <c r="BC45" s="41">
        <f t="shared" si="20"/>
        <v>107.86594362937902</v>
      </c>
      <c r="BD45" s="41">
        <f t="shared" si="20"/>
        <v>95.954161630492621</v>
      </c>
      <c r="BE45" s="41">
        <f t="shared" si="20"/>
        <v>84.042379631606195</v>
      </c>
      <c r="BF45" s="41">
        <f t="shared" si="20"/>
        <v>72.130597632719798</v>
      </c>
    </row>
    <row r="46" spans="1:58">
      <c r="A46" s="53" t="s">
        <v>52</v>
      </c>
      <c r="B46" s="57">
        <f>'Historical Fault Information'!Z46</f>
        <v>118.63636363636368</v>
      </c>
      <c r="C46" s="57">
        <f>'Historical Fault Information'!AA46</f>
        <v>121.42857142857137</v>
      </c>
      <c r="D46" s="57">
        <f>'Historical Fault Information'!AB46</f>
        <v>157.99991678600159</v>
      </c>
      <c r="E46" s="57">
        <f>'Historical Fault Information'!AC46</f>
        <v>105.5454545454546</v>
      </c>
      <c r="F46" s="57">
        <f>'Historical Fault Information'!AD46</f>
        <v>146.80487804878047</v>
      </c>
      <c r="G46" s="57">
        <f>'Historical Fault Information'!AE46</f>
        <v>196.12902450460592</v>
      </c>
      <c r="H46" s="57">
        <f>'Historical Fault Information'!AF46</f>
        <v>163.48275862068928</v>
      </c>
      <c r="I46" s="57">
        <f>'Historical Fault Information'!AG46</f>
        <v>146.06666666666661</v>
      </c>
      <c r="J46" s="57">
        <f>'Historical Fault Information'!AH46</f>
        <v>156.38636363636348</v>
      </c>
      <c r="K46" s="57">
        <f>'Historical Fault Information'!AI46</f>
        <v>108.20000000000013</v>
      </c>
      <c r="L46" s="71">
        <f>'Model parameters'!J46*(1+'Total ICPs'!$L$41)</f>
        <v>149.33777182609597</v>
      </c>
      <c r="M46" s="42">
        <f>L46*(1+'Total ICPs'!M$49)</f>
        <v>151.18108889873844</v>
      </c>
      <c r="N46" s="42">
        <f>M46*(1+'Total ICPs'!N$49)</f>
        <v>153.01840168124201</v>
      </c>
      <c r="O46" s="42">
        <f>N46*(1+'Total ICPs'!O$49)</f>
        <v>154.83770159332886</v>
      </c>
      <c r="P46" s="42">
        <f>O46*(1+'Total ICPs'!P$49)</f>
        <v>156.19467116472038</v>
      </c>
      <c r="Q46" s="42">
        <f>P46*(1+'Total ICPs'!Q$49)</f>
        <v>157.99595820639053</v>
      </c>
      <c r="R46" s="42">
        <f>Q46*(1+'Total ICPs'!R$49)</f>
        <v>159.33491490736535</v>
      </c>
      <c r="S46" s="42">
        <f>R46*(1+'Total ICPs'!S$49)</f>
        <v>161.11218478847988</v>
      </c>
      <c r="T46" s="42">
        <f>S46*(1+'Total ICPs'!T$49)</f>
        <v>162.433128619038</v>
      </c>
      <c r="U46" s="42">
        <f>T46*(1+'Total ICPs'!U$49)</f>
        <v>164.18638133959698</v>
      </c>
      <c r="V46" s="42">
        <f>U46*(1+'Total ICPs'!V$49)</f>
        <v>165.4893122997384</v>
      </c>
      <c r="AL46" s="201">
        <f t="shared" si="9"/>
        <v>118.63636363636368</v>
      </c>
      <c r="AM46" s="201">
        <f t="shared" si="10"/>
        <v>121.42857142857137</v>
      </c>
      <c r="AN46" s="201">
        <f t="shared" si="11"/>
        <v>157.99991678600159</v>
      </c>
      <c r="AO46" s="201">
        <f t="shared" si="12"/>
        <v>105.5454545454546</v>
      </c>
      <c r="AP46" s="201">
        <f t="shared" si="13"/>
        <v>146.80487804878047</v>
      </c>
      <c r="AQ46" s="201">
        <f t="shared" si="14"/>
        <v>196.12902450460592</v>
      </c>
      <c r="AR46" s="201">
        <f t="shared" si="15"/>
        <v>163.48275862068928</v>
      </c>
      <c r="AS46" s="201">
        <f t="shared" si="16"/>
        <v>146.06666666666661</v>
      </c>
      <c r="AT46" s="201">
        <f t="shared" si="17"/>
        <v>156.38636363636348</v>
      </c>
      <c r="AU46" s="201">
        <f t="shared" si="18"/>
        <v>108.20000000000013</v>
      </c>
      <c r="AV46" s="41">
        <f t="shared" si="20"/>
        <v>152.54290248108728</v>
      </c>
      <c r="AW46" s="41">
        <f t="shared" si="20"/>
        <v>154.44743024358502</v>
      </c>
      <c r="AX46" s="41">
        <f t="shared" si="20"/>
        <v>156.35195800608278</v>
      </c>
      <c r="AY46" s="41">
        <f t="shared" si="20"/>
        <v>158.25648576858052</v>
      </c>
      <c r="AZ46" s="41">
        <f t="shared" si="20"/>
        <v>160.16101353107825</v>
      </c>
      <c r="BA46" s="41">
        <f t="shared" si="20"/>
        <v>162.06554129357599</v>
      </c>
      <c r="BB46" s="41">
        <f t="shared" si="20"/>
        <v>163.97006905607373</v>
      </c>
      <c r="BC46" s="41">
        <f t="shared" si="20"/>
        <v>165.87459681857149</v>
      </c>
      <c r="BD46" s="41">
        <f t="shared" si="20"/>
        <v>167.77912458106923</v>
      </c>
      <c r="BE46" s="41">
        <f t="shared" si="20"/>
        <v>169.68365234356696</v>
      </c>
      <c r="BF46" s="41">
        <f t="shared" si="20"/>
        <v>171.58818010606473</v>
      </c>
    </row>
    <row r="47" spans="1:58">
      <c r="A47" s="53" t="s">
        <v>53</v>
      </c>
      <c r="B47" s="57">
        <f>'Historical Fault Information'!Z47</f>
        <v>607.92307692307645</v>
      </c>
      <c r="C47" s="57">
        <f>'Historical Fault Information'!AA47</f>
        <v>282.72222222222229</v>
      </c>
      <c r="D47" s="57">
        <f>'Historical Fault Information'!AB47</f>
        <v>249.59986854294931</v>
      </c>
      <c r="E47" s="57">
        <f>'Historical Fault Information'!AC47</f>
        <v>188.25000000000009</v>
      </c>
      <c r="F47" s="57">
        <f>'Historical Fault Information'!AD47</f>
        <v>258.99999999999989</v>
      </c>
      <c r="G47" s="57">
        <f>'Historical Fault Information'!AE47</f>
        <v>688.08976746688552</v>
      </c>
      <c r="H47" s="57">
        <f>'Historical Fault Information'!AF47</f>
        <v>368.15384615384625</v>
      </c>
      <c r="I47" s="57">
        <f>'Historical Fault Information'!AG47</f>
        <v>210.74999999999986</v>
      </c>
      <c r="J47" s="57">
        <f>'Historical Fault Information'!AH47</f>
        <v>380.33333333333354</v>
      </c>
      <c r="K47" s="57">
        <f>'Historical Fault Information'!AI47</f>
        <v>18.50000000000005</v>
      </c>
      <c r="L47" s="71">
        <f>'Model parameters'!J47*(1+'Total ICPs'!$L$41)</f>
        <v>301.9401258429142</v>
      </c>
      <c r="M47" s="42">
        <f>L47*(1+'Total ICPs'!M$50)</f>
        <v>307.15375254925158</v>
      </c>
      <c r="N47" s="42">
        <f>M47*(1+'Total ICPs'!N$50)</f>
        <v>310.58755496618414</v>
      </c>
      <c r="O47" s="42">
        <f>N47*(1+'Total ICPs'!O$50)</f>
        <v>314.00337935999136</v>
      </c>
      <c r="P47" s="42">
        <f>O47*(1+'Total ICPs'!P$50)</f>
        <v>317.38324770754798</v>
      </c>
      <c r="Q47" s="42">
        <f>P47*(1+'Total ICPs'!Q$50)</f>
        <v>320.74513803197931</v>
      </c>
      <c r="R47" s="42">
        <f>Q47*(1+'Total ICPs'!R$50)</f>
        <v>324.0890503332854</v>
      </c>
      <c r="S47" s="42">
        <f>R47*(1+'Total ICPs'!S$50)</f>
        <v>327.41498461146614</v>
      </c>
      <c r="T47" s="42">
        <f>S47*(1+'Total ICPs'!T$50)</f>
        <v>330.70496284339623</v>
      </c>
      <c r="U47" s="42">
        <f>T47*(1+'Total ICPs'!U$50)</f>
        <v>332.34096294779863</v>
      </c>
      <c r="V47" s="42">
        <f>U47*(1+'Total ICPs'!V$50)</f>
        <v>335.61296315660343</v>
      </c>
      <c r="AL47" s="201">
        <f t="shared" si="9"/>
        <v>607.92307692307645</v>
      </c>
      <c r="AM47" s="201">
        <f t="shared" si="10"/>
        <v>282.72222222222229</v>
      </c>
      <c r="AN47" s="201">
        <f t="shared" si="11"/>
        <v>249.59986854294931</v>
      </c>
      <c r="AO47" s="201">
        <f t="shared" si="12"/>
        <v>188.25000000000009</v>
      </c>
      <c r="AP47" s="201">
        <f t="shared" si="13"/>
        <v>258.99999999999989</v>
      </c>
      <c r="AQ47" s="201">
        <f t="shared" si="14"/>
        <v>688.08976746688552</v>
      </c>
      <c r="AR47" s="201">
        <f t="shared" si="15"/>
        <v>368.15384615384625</v>
      </c>
      <c r="AS47" s="201">
        <f t="shared" si="16"/>
        <v>210.74999999999986</v>
      </c>
      <c r="AT47" s="201">
        <f t="shared" si="17"/>
        <v>380.33333333333354</v>
      </c>
      <c r="AU47" s="201">
        <f t="shared" si="18"/>
        <v>18.50000000000005</v>
      </c>
      <c r="AV47" s="41">
        <f t="shared" si="20"/>
        <v>197.09961308702361</v>
      </c>
      <c r="AW47" s="41">
        <f t="shared" si="20"/>
        <v>173.78459520025854</v>
      </c>
      <c r="AX47" s="41">
        <f t="shared" si="20"/>
        <v>150.46957731349352</v>
      </c>
      <c r="AY47" s="41">
        <f t="shared" si="20"/>
        <v>127.1545594267285</v>
      </c>
      <c r="AZ47" s="41">
        <f t="shared" si="20"/>
        <v>103.83954153996342</v>
      </c>
      <c r="BA47" s="41">
        <f t="shared" si="20"/>
        <v>80.524523653198401</v>
      </c>
      <c r="BB47" s="41">
        <f t="shared" si="20"/>
        <v>57.209505766433381</v>
      </c>
      <c r="BC47" s="41">
        <f t="shared" si="20"/>
        <v>33.894487879668304</v>
      </c>
      <c r="BD47" s="41">
        <f t="shared" si="20"/>
        <v>10.579469992903284</v>
      </c>
      <c r="BE47" s="41">
        <f t="shared" si="20"/>
        <v>-12.735547893861735</v>
      </c>
      <c r="BF47" s="41">
        <f t="shared" si="20"/>
        <v>-36.050565780626812</v>
      </c>
    </row>
    <row r="48" spans="1:58">
      <c r="A48" s="53" t="s">
        <v>58</v>
      </c>
      <c r="B48" s="57">
        <f>'Historical Fault Information'!Z48</f>
        <v>63.490196078431403</v>
      </c>
      <c r="C48" s="57">
        <f>'Historical Fault Information'!AA48</f>
        <v>73.222222222222243</v>
      </c>
      <c r="D48" s="57">
        <f>'Historical Fault Information'!AB48</f>
        <v>118.05256940406439</v>
      </c>
      <c r="E48" s="57">
        <f>'Historical Fault Information'!AC48</f>
        <v>100.27083333333339</v>
      </c>
      <c r="F48" s="57">
        <f>'Historical Fault Information'!AD48</f>
        <v>72.421052631579002</v>
      </c>
      <c r="G48" s="57">
        <f>'Historical Fault Information'!AE48</f>
        <v>96.477022846103409</v>
      </c>
      <c r="H48" s="57">
        <f>'Historical Fault Information'!AF48</f>
        <v>119.95161290322561</v>
      </c>
      <c r="I48" s="57">
        <f>'Historical Fault Information'!AG48</f>
        <v>61.899999999999963</v>
      </c>
      <c r="J48" s="57">
        <f>'Historical Fault Information'!AH48</f>
        <v>115.47619047619044</v>
      </c>
      <c r="K48" s="57">
        <f>'Historical Fault Information'!AI48</f>
        <v>99.73584905660374</v>
      </c>
      <c r="L48" s="71">
        <f>'Model parameters'!J48*(1+'Total ICPs'!$L$41)</f>
        <v>97.532693047821112</v>
      </c>
      <c r="M48" s="42">
        <f>L48*(1+'Total ICPs'!M$51)</f>
        <v>98.672813853178326</v>
      </c>
      <c r="N48" s="42">
        <f>M48*(1+'Total ICPs'!N$51)</f>
        <v>99.809146881773529</v>
      </c>
      <c r="O48" s="42">
        <f>N48*(1+'Total ICPs'!O$51)</f>
        <v>100.65382109969597</v>
      </c>
      <c r="P48" s="42">
        <f>O48*(1+'Total ICPs'!P$51)</f>
        <v>101.49470754085644</v>
      </c>
      <c r="Q48" s="42">
        <f>P48*(1+'Total ICPs'!Q$51)</f>
        <v>102.60831390887975</v>
      </c>
      <c r="R48" s="42">
        <f>Q48*(1+'Total ICPs'!R$51)</f>
        <v>103.43783701975426</v>
      </c>
      <c r="S48" s="42">
        <f>R48*(1+'Total ICPs'!S$51)</f>
        <v>104.26357235386679</v>
      </c>
      <c r="T48" s="42">
        <f>S48*(1+'Total ICPs'!T$51)</f>
        <v>105.08551991121733</v>
      </c>
      <c r="U48" s="42">
        <f>T48*(1+'Total ICPs'!U$51)</f>
        <v>105.90367969180589</v>
      </c>
      <c r="V48" s="42">
        <f>U48*(1+'Total ICPs'!V$51)</f>
        <v>106.71805169563247</v>
      </c>
      <c r="AL48" s="201">
        <f t="shared" si="9"/>
        <v>63.490196078431403</v>
      </c>
      <c r="AM48" s="201">
        <f t="shared" si="10"/>
        <v>73.222222222222243</v>
      </c>
      <c r="AN48" s="201">
        <f t="shared" si="11"/>
        <v>118.05256940406439</v>
      </c>
      <c r="AO48" s="201">
        <f t="shared" si="12"/>
        <v>100.27083333333339</v>
      </c>
      <c r="AP48" s="201">
        <f t="shared" si="13"/>
        <v>72.421052631579002</v>
      </c>
      <c r="AQ48" s="201">
        <f t="shared" si="14"/>
        <v>96.477022846103409</v>
      </c>
      <c r="AR48" s="201">
        <f t="shared" si="15"/>
        <v>119.95161290322561</v>
      </c>
      <c r="AS48" s="201">
        <f t="shared" si="16"/>
        <v>61.899999999999963</v>
      </c>
      <c r="AT48" s="201">
        <f t="shared" si="17"/>
        <v>115.47619047619044</v>
      </c>
      <c r="AU48" s="201">
        <f t="shared" si="18"/>
        <v>99.73584905660374</v>
      </c>
      <c r="AV48" s="41">
        <f t="shared" si="20"/>
        <v>106.24389211134893</v>
      </c>
      <c r="AW48" s="41">
        <f t="shared" si="20"/>
        <v>108.81555342338049</v>
      </c>
      <c r="AX48" s="41">
        <f t="shared" si="20"/>
        <v>111.38721473541204</v>
      </c>
      <c r="AY48" s="41">
        <f t="shared" si="20"/>
        <v>113.95887604744361</v>
      </c>
      <c r="AZ48" s="41">
        <f t="shared" si="20"/>
        <v>116.53053735947518</v>
      </c>
      <c r="BA48" s="41">
        <f t="shared" si="20"/>
        <v>119.10219867150673</v>
      </c>
      <c r="BB48" s="41">
        <f t="shared" si="20"/>
        <v>121.67385998353828</v>
      </c>
      <c r="BC48" s="41">
        <f t="shared" si="20"/>
        <v>124.24552129556984</v>
      </c>
      <c r="BD48" s="41">
        <f t="shared" si="20"/>
        <v>126.81718260760141</v>
      </c>
      <c r="BE48" s="41">
        <f t="shared" si="20"/>
        <v>129.38884391963296</v>
      </c>
      <c r="BF48" s="41">
        <f t="shared" si="20"/>
        <v>131.96050523166451</v>
      </c>
    </row>
    <row r="49" spans="1:58">
      <c r="A49" s="53" t="s">
        <v>60</v>
      </c>
      <c r="B49" s="57">
        <f>'Historical Fault Information'!Z49</f>
        <v>280.04761904761932</v>
      </c>
      <c r="C49" s="57">
        <f>'Historical Fault Information'!AA49</f>
        <v>216.85714285714269</v>
      </c>
      <c r="D49" s="57">
        <f>'Historical Fault Information'!AB49</f>
        <v>293.55540094839375</v>
      </c>
      <c r="E49" s="57">
        <f>'Historical Fault Information'!AC49</f>
        <v>242.81481481481504</v>
      </c>
      <c r="F49" s="57">
        <f>'Historical Fault Information'!AD49</f>
        <v>172.11538461538464</v>
      </c>
      <c r="G49" s="57">
        <f>'Historical Fault Information'!AE49</f>
        <v>241.65041310612889</v>
      </c>
      <c r="H49" s="57">
        <f>'Historical Fault Information'!AF49</f>
        <v>409.95454545454527</v>
      </c>
      <c r="I49" s="57">
        <f>'Historical Fault Information'!AG49</f>
        <v>171.12500000000009</v>
      </c>
      <c r="J49" s="57">
        <f>'Historical Fault Information'!AH49</f>
        <v>120.7272727272728</v>
      </c>
      <c r="K49" s="57">
        <f>'Historical Fault Information'!AI49</f>
        <v>279.83783783783787</v>
      </c>
      <c r="L49" s="71">
        <f>'Model parameters'!J49*(1+'Total ICPs'!$L$41)</f>
        <v>242.66424719033859</v>
      </c>
      <c r="M49" s="42">
        <f>L49*(1+'Total ICPs'!M$52)</f>
        <v>244.919178670115</v>
      </c>
      <c r="N49" s="42">
        <f>M49*(1+'Total ICPs'!N$52)</f>
        <v>247.15424291218415</v>
      </c>
      <c r="O49" s="42">
        <f>N49*(1+'Total ICPs'!O$52)</f>
        <v>249.38930715425329</v>
      </c>
      <c r="P49" s="42">
        <f>O49*(1+'Total ICPs'!P$52)</f>
        <v>250.86941636344574</v>
      </c>
      <c r="Q49" s="42">
        <f>P49*(1+'Total ICPs'!Q$52)</f>
        <v>253.08461336780758</v>
      </c>
      <c r="R49" s="42">
        <f>Q49*(1+'Total ICPs'!R$52)</f>
        <v>254.55478895814639</v>
      </c>
      <c r="S49" s="42">
        <f>R49*(1+'Total ICPs'!S$52)</f>
        <v>256.75011872480093</v>
      </c>
      <c r="T49" s="42">
        <f>S49*(1+'Total ICPs'!T$52)</f>
        <v>258.92558125374819</v>
      </c>
      <c r="U49" s="42">
        <f>T49*(1+'Total ICPs'!U$52)</f>
        <v>260.36595598752609</v>
      </c>
      <c r="V49" s="42">
        <f>U49*(1+'Total ICPs'!V$52)</f>
        <v>261.79639710245033</v>
      </c>
      <c r="AL49" s="201">
        <f t="shared" si="9"/>
        <v>280.04761904761932</v>
      </c>
      <c r="AM49" s="201">
        <f t="shared" si="10"/>
        <v>216.85714285714269</v>
      </c>
      <c r="AN49" s="201">
        <f t="shared" si="11"/>
        <v>293.55540094839375</v>
      </c>
      <c r="AO49" s="201">
        <f t="shared" si="12"/>
        <v>242.81481481481504</v>
      </c>
      <c r="AP49" s="201">
        <f t="shared" si="13"/>
        <v>172.11538461538464</v>
      </c>
      <c r="AQ49" s="201">
        <f t="shared" si="14"/>
        <v>241.65041310612889</v>
      </c>
      <c r="AR49" s="201">
        <f t="shared" si="15"/>
        <v>409.95454545454527</v>
      </c>
      <c r="AS49" s="201">
        <f t="shared" si="16"/>
        <v>171.12500000000009</v>
      </c>
      <c r="AT49" s="201">
        <f t="shared" si="17"/>
        <v>120.7272727272728</v>
      </c>
      <c r="AU49" s="201">
        <f t="shared" si="18"/>
        <v>279.83783783783787</v>
      </c>
      <c r="AV49" s="41">
        <f t="shared" si="20"/>
        <v>219.00204626994218</v>
      </c>
      <c r="AW49" s="41">
        <f t="shared" si="20"/>
        <v>214.66268320249276</v>
      </c>
      <c r="AX49" s="41">
        <f t="shared" si="20"/>
        <v>210.32332013504333</v>
      </c>
      <c r="AY49" s="41">
        <f t="shared" si="20"/>
        <v>205.98395706759391</v>
      </c>
      <c r="AZ49" s="41">
        <f t="shared" si="20"/>
        <v>201.64459400014448</v>
      </c>
      <c r="BA49" s="41">
        <f t="shared" si="20"/>
        <v>197.30523093269505</v>
      </c>
      <c r="BB49" s="41">
        <f t="shared" si="20"/>
        <v>192.96586786524563</v>
      </c>
      <c r="BC49" s="41">
        <f t="shared" si="20"/>
        <v>188.6265047977962</v>
      </c>
      <c r="BD49" s="41">
        <f t="shared" si="20"/>
        <v>184.28714173034678</v>
      </c>
      <c r="BE49" s="41">
        <f t="shared" si="20"/>
        <v>179.94777866289735</v>
      </c>
      <c r="BF49" s="41">
        <f t="shared" si="20"/>
        <v>175.60841559544792</v>
      </c>
    </row>
    <row r="50" spans="1:58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</row>
    <row r="51" spans="1:58"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</row>
    <row r="52" spans="1:58"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</row>
    <row r="53" spans="1:5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3" customFormat="1" ht="18">
      <c r="A54" s="1"/>
      <c r="B54" s="55"/>
      <c r="C54" s="55"/>
      <c r="D54" s="55"/>
      <c r="E54" s="55"/>
      <c r="F54" s="55"/>
      <c r="G54" s="55"/>
      <c r="H54" s="55"/>
      <c r="I54" s="39"/>
      <c r="J54" s="1"/>
      <c r="N54"/>
      <c r="O54"/>
      <c r="P54"/>
      <c r="Q54"/>
      <c r="R54"/>
      <c r="S54"/>
      <c r="T54"/>
      <c r="U54"/>
      <c r="V54"/>
    </row>
    <row r="55" spans="1:58" s="3" customFormat="1" ht="15.95" customHeight="1">
      <c r="B55" s="129" t="s">
        <v>5</v>
      </c>
      <c r="C55" s="59"/>
      <c r="D55" s="59"/>
      <c r="E55" s="59"/>
      <c r="F55" s="59"/>
      <c r="G55" s="59"/>
      <c r="H55" s="59"/>
      <c r="I55" s="59"/>
      <c r="J55" s="59"/>
      <c r="K55" s="59"/>
      <c r="L55" s="69" t="s">
        <v>32</v>
      </c>
      <c r="M55" s="59" t="str">
        <f>'Model parameters'!J58</f>
        <v>Regional growth rates applied to 2009 to 2017 weighted average</v>
      </c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69" t="s">
        <v>48</v>
      </c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</row>
    <row r="56" spans="1:58" s="60" customFormat="1">
      <c r="A56" s="60" t="s">
        <v>6</v>
      </c>
      <c r="B56" s="61">
        <f t="shared" ref="B56:K56" si="21">AVERAGEIF(B60:B72,"&lt;&gt;0")</f>
        <v>215.87249315871594</v>
      </c>
      <c r="C56" s="61">
        <f t="shared" si="21"/>
        <v>218.46386049847587</v>
      </c>
      <c r="D56" s="61">
        <f t="shared" si="21"/>
        <v>239.17833320007733</v>
      </c>
      <c r="E56" s="61">
        <f t="shared" si="21"/>
        <v>277.71643650416678</v>
      </c>
      <c r="F56" s="61">
        <f t="shared" si="21"/>
        <v>197.54017674735644</v>
      </c>
      <c r="G56" s="61">
        <f t="shared" si="21"/>
        <v>243.96402419800853</v>
      </c>
      <c r="H56" s="61">
        <f t="shared" si="21"/>
        <v>215.99260506650214</v>
      </c>
      <c r="I56" s="61">
        <f t="shared" si="21"/>
        <v>279.18047812098536</v>
      </c>
      <c r="J56" s="61">
        <f t="shared" si="21"/>
        <v>269.92659349258525</v>
      </c>
      <c r="K56" s="61">
        <f t="shared" si="21"/>
        <v>217.00438720010146</v>
      </c>
    </row>
    <row r="57" spans="1:58">
      <c r="B57" s="94"/>
      <c r="C57" s="94"/>
      <c r="D57" s="94"/>
      <c r="E57" s="94"/>
      <c r="F57" s="94"/>
      <c r="G57" s="94"/>
      <c r="H57" s="94"/>
      <c r="I57" s="94"/>
      <c r="J57" s="94"/>
      <c r="K57" s="68"/>
      <c r="L57" s="68">
        <f t="shared" ref="L57:V57" si="22">AVERAGEIF(L60:L71,"&lt;&gt;0")</f>
        <v>245.0915852788371</v>
      </c>
      <c r="M57" s="68">
        <f t="shared" si="22"/>
        <v>247.58710515887378</v>
      </c>
      <c r="N57" s="68">
        <f t="shared" si="22"/>
        <v>249.86381327250206</v>
      </c>
      <c r="O57" s="68">
        <f t="shared" si="22"/>
        <v>252.40044043784124</v>
      </c>
      <c r="P57" s="68">
        <f t="shared" si="22"/>
        <v>254.56585598797446</v>
      </c>
      <c r="Q57" s="68">
        <f t="shared" si="22"/>
        <v>256.68521459125196</v>
      </c>
      <c r="R57" s="68">
        <f t="shared" si="22"/>
        <v>258.72748385042547</v>
      </c>
      <c r="S57" s="68">
        <f t="shared" si="22"/>
        <v>261.1505628877232</v>
      </c>
      <c r="T57" s="68">
        <f t="shared" si="22"/>
        <v>263.36318820058733</v>
      </c>
      <c r="U57" s="68">
        <f t="shared" si="22"/>
        <v>265.33862815056563</v>
      </c>
      <c r="V57" s="68">
        <f t="shared" si="22"/>
        <v>267.29602434100684</v>
      </c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72"/>
      <c r="AM57" s="201"/>
      <c r="AN57" s="201"/>
      <c r="AO57" s="201"/>
      <c r="AP57" s="201"/>
      <c r="AQ57" s="201"/>
      <c r="AR57" s="201"/>
      <c r="AS57" s="201"/>
      <c r="AT57" s="201"/>
      <c r="AU57" s="68"/>
      <c r="AV57" s="68">
        <f t="shared" ref="AV57:BF57" si="23">AVERAGE(AV60:AV72)</f>
        <v>246.14680161609948</v>
      </c>
      <c r="AW57" s="68">
        <f t="shared" si="23"/>
        <v>248.1123297864257</v>
      </c>
      <c r="AX57" s="68">
        <f t="shared" si="23"/>
        <v>250.07785795675193</v>
      </c>
      <c r="AY57" s="68">
        <f t="shared" si="23"/>
        <v>252.04338612707809</v>
      </c>
      <c r="AZ57" s="68">
        <f t="shared" si="23"/>
        <v>254.00891429740429</v>
      </c>
      <c r="BA57" s="68">
        <f t="shared" si="23"/>
        <v>255.97444246773046</v>
      </c>
      <c r="BB57" s="68">
        <f t="shared" si="23"/>
        <v>257.93997063805671</v>
      </c>
      <c r="BC57" s="68">
        <f t="shared" si="23"/>
        <v>259.90549880838296</v>
      </c>
      <c r="BD57" s="68">
        <f t="shared" si="23"/>
        <v>261.8710269787091</v>
      </c>
      <c r="BE57" s="68">
        <f t="shared" si="23"/>
        <v>263.83655514903535</v>
      </c>
      <c r="BF57" s="68">
        <f t="shared" si="23"/>
        <v>265.8020833193616</v>
      </c>
    </row>
    <row r="58" spans="1:58">
      <c r="B58" s="94"/>
      <c r="C58" s="94"/>
      <c r="D58" s="94"/>
      <c r="E58" s="94"/>
      <c r="F58" s="94"/>
      <c r="G58" s="94"/>
      <c r="H58" s="94"/>
      <c r="I58" s="94"/>
      <c r="J58" s="94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72"/>
      <c r="AM58" s="201"/>
      <c r="AN58" s="201"/>
      <c r="AO58" s="201"/>
      <c r="AP58" s="201"/>
      <c r="AQ58" s="201"/>
      <c r="AR58" s="201"/>
      <c r="AS58" s="201"/>
      <c r="AT58" s="201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>
        <v>2018</v>
      </c>
      <c r="M59" s="1">
        <v>2019</v>
      </c>
      <c r="N59" s="1">
        <v>2020</v>
      </c>
      <c r="O59" s="1">
        <v>2021</v>
      </c>
      <c r="P59" s="1">
        <v>2022</v>
      </c>
      <c r="Q59" s="1">
        <v>2023</v>
      </c>
      <c r="R59" s="1">
        <v>2024</v>
      </c>
      <c r="S59" s="1">
        <v>2025</v>
      </c>
      <c r="T59" s="1">
        <v>2026</v>
      </c>
      <c r="U59" s="1">
        <v>2027</v>
      </c>
      <c r="V59" s="1">
        <v>2028</v>
      </c>
      <c r="AL59" s="200">
        <v>2008</v>
      </c>
      <c r="AM59" s="200">
        <v>2009</v>
      </c>
      <c r="AN59" s="200">
        <v>2010</v>
      </c>
      <c r="AO59" s="200">
        <v>2011</v>
      </c>
      <c r="AP59" s="200">
        <v>2012</v>
      </c>
      <c r="AQ59" s="200">
        <v>2013</v>
      </c>
      <c r="AR59" s="200">
        <v>2014</v>
      </c>
      <c r="AS59" s="200">
        <v>2015</v>
      </c>
      <c r="AT59" s="200">
        <v>2016</v>
      </c>
      <c r="AU59" s="200">
        <v>2017</v>
      </c>
      <c r="AV59" s="200">
        <v>2018</v>
      </c>
      <c r="AW59" s="200">
        <v>2019</v>
      </c>
      <c r="AX59" s="200">
        <v>2020</v>
      </c>
      <c r="AY59" s="200">
        <v>2021</v>
      </c>
      <c r="AZ59" s="200">
        <v>2022</v>
      </c>
      <c r="BA59" s="200">
        <v>2023</v>
      </c>
      <c r="BB59" s="200">
        <v>2024</v>
      </c>
      <c r="BC59" s="200">
        <v>2025</v>
      </c>
      <c r="BD59" s="200">
        <v>2026</v>
      </c>
      <c r="BE59" s="200">
        <v>2027</v>
      </c>
      <c r="BF59" s="200">
        <v>2028</v>
      </c>
    </row>
    <row r="60" spans="1:58">
      <c r="A60" s="53" t="s">
        <v>50</v>
      </c>
      <c r="B60" s="57">
        <f>'Historical Fault Information'!Z60</f>
        <v>428.99999999999994</v>
      </c>
      <c r="C60" s="57">
        <f>'Historical Fault Information'!AA60</f>
        <v>193.875</v>
      </c>
      <c r="D60" s="57">
        <f>'Historical Fault Information'!AB60</f>
        <v>277.38446929421764</v>
      </c>
      <c r="E60" s="57">
        <f>'Historical Fault Information'!AC60</f>
        <v>217.64285714285725</v>
      </c>
      <c r="F60" s="57">
        <f>'Historical Fault Information'!AD60</f>
        <v>340.6666666666668</v>
      </c>
      <c r="G60" s="57">
        <f>'Historical Fault Information'!AE60</f>
        <v>240.79127158499034</v>
      </c>
      <c r="H60" s="57">
        <f>'Historical Fault Information'!AF60</f>
        <v>314.42857142857258</v>
      </c>
      <c r="I60" s="57">
        <f>'Historical Fault Information'!AG60</f>
        <v>464.35294117647078</v>
      </c>
      <c r="J60" s="57">
        <f>'Historical Fault Information'!AH60</f>
        <v>384.90909090908985</v>
      </c>
      <c r="K60" s="57">
        <f>'Historical Fault Information'!AI60</f>
        <v>187.55555555555577</v>
      </c>
      <c r="L60" s="71">
        <f>'Model parameters'!J60*(1+'Total ICPs'!$L$40)</f>
        <v>307.13602329278154</v>
      </c>
      <c r="M60" s="42">
        <f>L60*(1+'Total ICPs'!M$40)</f>
        <v>310.88277940815192</v>
      </c>
      <c r="N60" s="42">
        <f>M60*(1+'Total ICPs'!N$40)</f>
        <v>314.60559458987768</v>
      </c>
      <c r="O60" s="42">
        <f>N60*(1+'Total ICPs'!O$40)</f>
        <v>318.29249837113667</v>
      </c>
      <c r="P60" s="42">
        <f>O60*(1+'Total ICPs'!P$40)</f>
        <v>321.95546121875111</v>
      </c>
      <c r="Q60" s="42">
        <f>P60*(1+'Total ICPs'!Q$40)</f>
        <v>325.59448313272105</v>
      </c>
      <c r="R60" s="42">
        <f>Q60*(1+'Total ICPs'!R$40)</f>
        <v>328.00054696399718</v>
      </c>
      <c r="S60" s="42">
        <f>R60*(1+'Total ICPs'!S$40)</f>
        <v>331.59168701067802</v>
      </c>
      <c r="T60" s="42">
        <f>S60*(1+'Total ICPs'!T$40)</f>
        <v>335.1588861237143</v>
      </c>
      <c r="U60" s="42">
        <f>T60*(1+'Total ICPs'!U$40)</f>
        <v>338.70214430310608</v>
      </c>
      <c r="V60" s="42">
        <f>U60*(1+'Total ICPs'!V$40)</f>
        <v>341.04835580027088</v>
      </c>
      <c r="AL60" s="201">
        <f t="shared" ref="AL60:AL72" si="24">B60</f>
        <v>428.99999999999994</v>
      </c>
      <c r="AM60" s="201">
        <f t="shared" ref="AM60:AM72" si="25">C60</f>
        <v>193.875</v>
      </c>
      <c r="AN60" s="201">
        <f t="shared" ref="AN60:AN72" si="26">D60</f>
        <v>277.38446929421764</v>
      </c>
      <c r="AO60" s="201">
        <f t="shared" ref="AO60:AO72" si="27">E60</f>
        <v>217.64285714285725</v>
      </c>
      <c r="AP60" s="201">
        <f t="shared" ref="AP60:AP72" si="28">F60</f>
        <v>340.6666666666668</v>
      </c>
      <c r="AQ60" s="201">
        <f t="shared" ref="AQ60:AQ72" si="29">G60</f>
        <v>240.79127158499034</v>
      </c>
      <c r="AR60" s="201">
        <f t="shared" ref="AR60:AR72" si="30">H60</f>
        <v>314.42857142857258</v>
      </c>
      <c r="AS60" s="201">
        <f t="shared" ref="AS60:AS72" si="31">I60</f>
        <v>464.35294117647078</v>
      </c>
      <c r="AT60" s="201">
        <f t="shared" ref="AT60:AT72" si="32">J60</f>
        <v>384.90909090908985</v>
      </c>
      <c r="AU60" s="201">
        <f t="shared" ref="AU60:AU72" si="33">K60</f>
        <v>187.55555555555577</v>
      </c>
      <c r="AV60" s="41">
        <f>LINEST($B60:$K60)*(AV$6-$AL$6+1)+INDEX(LINEST($B60:$K60,,TRUE,TRUE),1,2)</f>
        <v>314.71273382752099</v>
      </c>
      <c r="AW60" s="41">
        <f t="shared" ref="AW60:BF60" si="34">LINEST($B60:$K60)*(AW$6-$AL$6+1)+INDEX(LINEST($B60:$K60,,TRUE,TRUE),1,2)</f>
        <v>316.46765954600806</v>
      </c>
      <c r="AX60" s="41">
        <f t="shared" si="34"/>
        <v>318.22258526449514</v>
      </c>
      <c r="AY60" s="41">
        <f t="shared" si="34"/>
        <v>319.97751098298227</v>
      </c>
      <c r="AZ60" s="41">
        <f t="shared" si="34"/>
        <v>321.73243670146934</v>
      </c>
      <c r="BA60" s="41">
        <f t="shared" si="34"/>
        <v>323.48736241995641</v>
      </c>
      <c r="BB60" s="41">
        <f t="shared" si="34"/>
        <v>325.24228813844348</v>
      </c>
      <c r="BC60" s="41">
        <f t="shared" si="34"/>
        <v>326.99721385693056</v>
      </c>
      <c r="BD60" s="41">
        <f t="shared" si="34"/>
        <v>328.75213957541763</v>
      </c>
      <c r="BE60" s="41">
        <f t="shared" si="34"/>
        <v>330.5070652939047</v>
      </c>
      <c r="BF60" s="41">
        <f t="shared" si="34"/>
        <v>332.26199101239177</v>
      </c>
    </row>
    <row r="61" spans="1:58">
      <c r="A61" s="53" t="s">
        <v>56</v>
      </c>
      <c r="B61" s="57">
        <f>'Historical Fault Information'!Z61</f>
        <v>132.81481481481424</v>
      </c>
      <c r="C61" s="57">
        <f>'Historical Fault Information'!AA61</f>
        <v>156.5416666666662</v>
      </c>
      <c r="D61" s="57">
        <f>'Historical Fault Information'!AB61</f>
        <v>108.08102415792322</v>
      </c>
      <c r="E61" s="57">
        <f>'Historical Fault Information'!AC61</f>
        <v>161.21052631578945</v>
      </c>
      <c r="F61" s="57">
        <f>'Historical Fault Information'!AD61</f>
        <v>84.753623188405726</v>
      </c>
      <c r="G61" s="57">
        <f>'Historical Fault Information'!AE61</f>
        <v>320.84414325711879</v>
      </c>
      <c r="H61" s="57">
        <f>'Historical Fault Information'!AF61</f>
        <v>79.722222222222143</v>
      </c>
      <c r="I61" s="57">
        <f>'Historical Fault Information'!AG61</f>
        <v>196.91891891891896</v>
      </c>
      <c r="J61" s="57">
        <f>'Historical Fault Information'!AH61</f>
        <v>175.54285714285649</v>
      </c>
      <c r="K61" s="57">
        <f>'Historical Fault Information'!AI61</f>
        <v>122.38775510204097</v>
      </c>
      <c r="L61" s="71">
        <f>'Model parameters'!J61*(1+'Total ICPs'!$L$41)</f>
        <v>143.69225910968373</v>
      </c>
      <c r="M61" s="42">
        <f>L61*(1+'Total ICPs'!M$41)</f>
        <v>144.55274005965342</v>
      </c>
      <c r="N61" s="42">
        <f>M61*(1+'Total ICPs'!N$41)</f>
        <v>145.4132210096231</v>
      </c>
      <c r="O61" s="42">
        <f>N61*(1+'Total ICPs'!O$41)</f>
        <v>147.13418290956247</v>
      </c>
      <c r="P61" s="42">
        <f>O61*(1+'Total ICPs'!P$41)</f>
        <v>147.98348878225983</v>
      </c>
      <c r="Q61" s="42">
        <f>P61*(1+'Total ICPs'!Q$41)</f>
        <v>148.83279465495718</v>
      </c>
      <c r="R61" s="42">
        <f>Q61*(1+'Total ICPs'!R$41)</f>
        <v>149.68210052765451</v>
      </c>
      <c r="S61" s="42">
        <f>R61*(1+'Total ICPs'!S$41)</f>
        <v>151.38071227304923</v>
      </c>
      <c r="T61" s="42">
        <f>S61*(1+'Total ICPs'!T$41)</f>
        <v>152.21884306847426</v>
      </c>
      <c r="U61" s="42">
        <f>T61*(1+'Total ICPs'!U$41)</f>
        <v>153.05697386389929</v>
      </c>
      <c r="V61" s="42">
        <f>U61*(1+'Total ICPs'!V$41)</f>
        <v>153.89510465932429</v>
      </c>
      <c r="AL61" s="201">
        <f t="shared" si="24"/>
        <v>132.81481481481424</v>
      </c>
      <c r="AM61" s="201">
        <f t="shared" si="25"/>
        <v>156.5416666666662</v>
      </c>
      <c r="AN61" s="201">
        <f t="shared" si="26"/>
        <v>108.08102415792322</v>
      </c>
      <c r="AO61" s="201">
        <f t="shared" si="27"/>
        <v>161.21052631578945</v>
      </c>
      <c r="AP61" s="201">
        <f t="shared" si="28"/>
        <v>84.753623188405726</v>
      </c>
      <c r="AQ61" s="201">
        <f t="shared" si="29"/>
        <v>320.84414325711879</v>
      </c>
      <c r="AR61" s="201">
        <f t="shared" si="30"/>
        <v>79.722222222222143</v>
      </c>
      <c r="AS61" s="201">
        <f t="shared" si="31"/>
        <v>196.91891891891896</v>
      </c>
      <c r="AT61" s="201">
        <f t="shared" si="32"/>
        <v>175.54285714285649</v>
      </c>
      <c r="AU61" s="201">
        <f t="shared" si="33"/>
        <v>122.38775510204097</v>
      </c>
      <c r="AV61" s="41">
        <f t="shared" ref="AV61:BF72" si="35">LINEST($B61:$K61)*(AV$6-$AL$6+1)+INDEX(LINEST($B61:$K61,,TRUE,TRUE),1,2)</f>
        <v>169.71441776238774</v>
      </c>
      <c r="AW61" s="41">
        <f t="shared" si="35"/>
        <v>172.593083686699</v>
      </c>
      <c r="AX61" s="41">
        <f t="shared" si="35"/>
        <v>175.4717496110103</v>
      </c>
      <c r="AY61" s="41">
        <f t="shared" si="35"/>
        <v>178.35041553532159</v>
      </c>
      <c r="AZ61" s="41">
        <f t="shared" si="35"/>
        <v>181.22908145963288</v>
      </c>
      <c r="BA61" s="41">
        <f t="shared" si="35"/>
        <v>184.10774738394417</v>
      </c>
      <c r="BB61" s="41">
        <f t="shared" si="35"/>
        <v>186.98641330825546</v>
      </c>
      <c r="BC61" s="41">
        <f t="shared" si="35"/>
        <v>189.86507923256676</v>
      </c>
      <c r="BD61" s="41">
        <f t="shared" si="35"/>
        <v>192.74374515687805</v>
      </c>
      <c r="BE61" s="41">
        <f t="shared" si="35"/>
        <v>195.62241108118934</v>
      </c>
      <c r="BF61" s="41">
        <f t="shared" si="35"/>
        <v>198.50107700550063</v>
      </c>
    </row>
    <row r="62" spans="1:58">
      <c r="A62" s="53" t="s">
        <v>51</v>
      </c>
      <c r="B62" s="57">
        <f>'Historical Fault Information'!Z62</f>
        <v>169.99999999999986</v>
      </c>
      <c r="C62" s="57">
        <f>'Historical Fault Information'!AA62</f>
        <v>141.50000000000003</v>
      </c>
      <c r="D62" s="57">
        <f>'Historical Fault Information'!AB62</f>
        <v>250.49986806894475</v>
      </c>
      <c r="E62" s="57">
        <f>'Historical Fault Information'!AC62</f>
        <v>334.9999999999992</v>
      </c>
      <c r="F62" s="57">
        <f>'Historical Fault Information'!AD62</f>
        <v>76.499999999999986</v>
      </c>
      <c r="G62" s="57">
        <f>'Historical Fault Information'!AE62</f>
        <v>258.97105803912331</v>
      </c>
      <c r="H62" s="57">
        <f>'Historical Fault Information'!AF62</f>
        <v>72</v>
      </c>
      <c r="I62" s="57">
        <f>'Historical Fault Information'!AG62</f>
        <v>0</v>
      </c>
      <c r="J62" s="57">
        <f>'Historical Fault Information'!AH62</f>
        <v>345.99999999999903</v>
      </c>
      <c r="K62" s="57">
        <f>'Historical Fault Information'!AI62</f>
        <v>70.000000000000028</v>
      </c>
      <c r="L62" s="71">
        <f>'Model parameters'!J62*(1+'Total ICPs'!$L$41)</f>
        <v>180.7875559104989</v>
      </c>
      <c r="M62" s="42">
        <f>L62*(1+'Total ICPs'!M$42)</f>
        <v>180.7875559104989</v>
      </c>
      <c r="N62" s="42">
        <f>M62*(1+'Total ICPs'!N$42)</f>
        <v>180.7875559104989</v>
      </c>
      <c r="O62" s="42">
        <f>N62*(1+'Total ICPs'!O$42)</f>
        <v>182.80064025887725</v>
      </c>
      <c r="P62" s="42">
        <f>O62*(1+'Total ICPs'!P$42)</f>
        <v>184.78723665530322</v>
      </c>
      <c r="Q62" s="42">
        <f>P62*(1+'Total ICPs'!Q$42)</f>
        <v>184.78723665530322</v>
      </c>
      <c r="R62" s="42">
        <f>Q62*(1+'Total ICPs'!R$42)</f>
        <v>186.74734509977685</v>
      </c>
      <c r="S62" s="42">
        <f>R62*(1+'Total ICPs'!S$42)</f>
        <v>188.70745354425051</v>
      </c>
      <c r="T62" s="42">
        <f>S62*(1+'Total ICPs'!T$42)</f>
        <v>188.70745354425051</v>
      </c>
      <c r="U62" s="42">
        <f>T62*(1+'Total ICPs'!U$42)</f>
        <v>190.64107403677178</v>
      </c>
      <c r="V62" s="42">
        <f>U62*(1+'Total ICPs'!V$42)</f>
        <v>192.57469452929305</v>
      </c>
      <c r="AL62" s="201">
        <f t="shared" si="24"/>
        <v>169.99999999999986</v>
      </c>
      <c r="AM62" s="201">
        <f t="shared" si="25"/>
        <v>141.50000000000003</v>
      </c>
      <c r="AN62" s="201">
        <f t="shared" si="26"/>
        <v>250.49986806894475</v>
      </c>
      <c r="AO62" s="201">
        <f t="shared" si="27"/>
        <v>334.9999999999992</v>
      </c>
      <c r="AP62" s="201">
        <f t="shared" si="28"/>
        <v>76.499999999999986</v>
      </c>
      <c r="AQ62" s="201">
        <f t="shared" si="29"/>
        <v>258.97105803912331</v>
      </c>
      <c r="AR62" s="201">
        <f t="shared" si="30"/>
        <v>72</v>
      </c>
      <c r="AS62" s="201">
        <f t="shared" si="31"/>
        <v>0</v>
      </c>
      <c r="AT62" s="201">
        <f t="shared" si="32"/>
        <v>345.99999999999903</v>
      </c>
      <c r="AU62" s="201">
        <f t="shared" si="33"/>
        <v>70.000000000000028</v>
      </c>
      <c r="AV62" s="41">
        <f t="shared" si="35"/>
        <v>127.79614986728646</v>
      </c>
      <c r="AW62" s="41">
        <f t="shared" si="35"/>
        <v>119.75052391391917</v>
      </c>
      <c r="AX62" s="41">
        <f t="shared" si="35"/>
        <v>111.70489796055188</v>
      </c>
      <c r="AY62" s="41">
        <f t="shared" si="35"/>
        <v>103.65927200718457</v>
      </c>
      <c r="AZ62" s="41">
        <f t="shared" si="35"/>
        <v>95.613646053817277</v>
      </c>
      <c r="BA62" s="41">
        <f t="shared" si="35"/>
        <v>87.568020100449985</v>
      </c>
      <c r="BB62" s="41">
        <f t="shared" si="35"/>
        <v>79.522394147082679</v>
      </c>
      <c r="BC62" s="41">
        <f t="shared" si="35"/>
        <v>71.476768193715401</v>
      </c>
      <c r="BD62" s="41">
        <f t="shared" si="35"/>
        <v>63.431142240348095</v>
      </c>
      <c r="BE62" s="41">
        <f t="shared" si="35"/>
        <v>55.385516286980817</v>
      </c>
      <c r="BF62" s="41">
        <f t="shared" si="35"/>
        <v>47.339890333613511</v>
      </c>
    </row>
    <row r="63" spans="1:58">
      <c r="A63" s="53" t="s">
        <v>54</v>
      </c>
      <c r="B63" s="57">
        <f>'Historical Fault Information'!Z63</f>
        <v>421.59999999999951</v>
      </c>
      <c r="C63" s="57">
        <f>'Historical Fault Information'!AA63</f>
        <v>107.15384615384616</v>
      </c>
      <c r="D63" s="57">
        <f>'Historical Fault Information'!AB63</f>
        <v>372.21719526828844</v>
      </c>
      <c r="E63" s="57">
        <f>'Historical Fault Information'!AC63</f>
        <v>408.29166666666612</v>
      </c>
      <c r="F63" s="57">
        <f>'Historical Fault Information'!AD63</f>
        <v>451.89285714285774</v>
      </c>
      <c r="G63" s="57">
        <f>'Historical Fault Information'!AE63</f>
        <v>409.31789201480336</v>
      </c>
      <c r="H63" s="57">
        <f>'Historical Fault Information'!AF63</f>
        <v>324.9047619047613</v>
      </c>
      <c r="I63" s="57">
        <f>'Historical Fault Information'!AG63</f>
        <v>472.71428571428589</v>
      </c>
      <c r="J63" s="57">
        <f>'Historical Fault Information'!AH63</f>
        <v>339.38888888888954</v>
      </c>
      <c r="K63" s="57">
        <f>'Historical Fault Information'!AI63</f>
        <v>407.7199999999998</v>
      </c>
      <c r="L63" s="71">
        <f>'Model parameters'!J63*(1+'Total ICPs'!$L$41)</f>
        <v>384.88964870980368</v>
      </c>
      <c r="M63" s="42">
        <f>L63*(1+'Total ICPs'!M$43)</f>
        <v>388.62705101061908</v>
      </c>
      <c r="N63" s="42">
        <f>M63*(1+'Total ICPs'!N$43)</f>
        <v>391.81184129808435</v>
      </c>
      <c r="O63" s="42">
        <f>N63*(1+'Total ICPs'!O$43)</f>
        <v>394.45129078290142</v>
      </c>
      <c r="P63" s="42">
        <f>O63*(1+'Total ICPs'!P$43)</f>
        <v>397.07619784631459</v>
      </c>
      <c r="Q63" s="42">
        <f>P63*(1+'Total ICPs'!Q$43)</f>
        <v>399.69383369902579</v>
      </c>
      <c r="R63" s="42">
        <f>Q63*(1+'Total ICPs'!R$43)</f>
        <v>402.29692713033302</v>
      </c>
      <c r="S63" s="42">
        <f>R63*(1+'Total ICPs'!S$43)</f>
        <v>405.41627652148054</v>
      </c>
      <c r="T63" s="42">
        <f>S63*(1+'Total ICPs'!T$43)</f>
        <v>407.99755632068184</v>
      </c>
      <c r="U63" s="42">
        <f>T63*(1+'Total ICPs'!U$43)</f>
        <v>410.57156490918118</v>
      </c>
      <c r="V63" s="42">
        <f>U63*(1+'Total ICPs'!V$43)</f>
        <v>413.13103107627654</v>
      </c>
      <c r="AL63" s="201">
        <f t="shared" si="24"/>
        <v>421.59999999999951</v>
      </c>
      <c r="AM63" s="201">
        <f t="shared" si="25"/>
        <v>107.15384615384616</v>
      </c>
      <c r="AN63" s="201">
        <f t="shared" si="26"/>
        <v>372.21719526828844</v>
      </c>
      <c r="AO63" s="201">
        <f t="shared" si="27"/>
        <v>408.29166666666612</v>
      </c>
      <c r="AP63" s="201">
        <f t="shared" si="28"/>
        <v>451.89285714285774</v>
      </c>
      <c r="AQ63" s="201">
        <f t="shared" si="29"/>
        <v>409.31789201480336</v>
      </c>
      <c r="AR63" s="201">
        <f t="shared" si="30"/>
        <v>324.9047619047613</v>
      </c>
      <c r="AS63" s="201">
        <f t="shared" si="31"/>
        <v>472.71428571428589</v>
      </c>
      <c r="AT63" s="201">
        <f t="shared" si="32"/>
        <v>339.38888888888954</v>
      </c>
      <c r="AU63" s="201">
        <f t="shared" si="33"/>
        <v>407.7199999999998</v>
      </c>
      <c r="AV63" s="41">
        <f t="shared" si="35"/>
        <v>428.53597510749069</v>
      </c>
      <c r="AW63" s="41">
        <f t="shared" si="35"/>
        <v>438.90249069513629</v>
      </c>
      <c r="AX63" s="41">
        <f t="shared" si="35"/>
        <v>449.26900628278196</v>
      </c>
      <c r="AY63" s="41">
        <f t="shared" si="35"/>
        <v>459.63552187042757</v>
      </c>
      <c r="AZ63" s="41">
        <f t="shared" si="35"/>
        <v>470.00203745807323</v>
      </c>
      <c r="BA63" s="41">
        <f t="shared" si="35"/>
        <v>480.36855304571884</v>
      </c>
      <c r="BB63" s="41">
        <f t="shared" si="35"/>
        <v>490.73506863336445</v>
      </c>
      <c r="BC63" s="41">
        <f t="shared" si="35"/>
        <v>501.10158422101006</v>
      </c>
      <c r="BD63" s="41">
        <f t="shared" si="35"/>
        <v>511.46809980865567</v>
      </c>
      <c r="BE63" s="41">
        <f t="shared" si="35"/>
        <v>521.83461539630127</v>
      </c>
      <c r="BF63" s="41">
        <f t="shared" si="35"/>
        <v>532.20113098394688</v>
      </c>
    </row>
    <row r="64" spans="1:58">
      <c r="A64" s="53" t="s">
        <v>49</v>
      </c>
      <c r="B64" s="57">
        <f>'Historical Fault Information'!Z64</f>
        <v>204.00000000000003</v>
      </c>
      <c r="C64" s="57">
        <f>'Historical Fault Information'!AA64</f>
        <v>209.53846153846149</v>
      </c>
      <c r="D64" s="57">
        <f>'Historical Fault Information'!AB64</f>
        <v>312.17630617397975</v>
      </c>
      <c r="E64" s="57">
        <f>'Historical Fault Information'!AC64</f>
        <v>297.06896551724139</v>
      </c>
      <c r="F64" s="57">
        <f>'Historical Fault Information'!AD64</f>
        <v>185.99999999999977</v>
      </c>
      <c r="G64" s="57">
        <f>'Historical Fault Information'!AE64</f>
        <v>288.96770568844266</v>
      </c>
      <c r="H64" s="57">
        <f>'Historical Fault Information'!AF64</f>
        <v>57.285714285714384</v>
      </c>
      <c r="I64" s="57">
        <f>'Historical Fault Information'!AG64</f>
        <v>101.00000000000009</v>
      </c>
      <c r="J64" s="57">
        <f>'Historical Fault Information'!AH64</f>
        <v>294.49999999999994</v>
      </c>
      <c r="K64" s="57">
        <f>'Historical Fault Information'!AI64</f>
        <v>220.55555555555623</v>
      </c>
      <c r="L64" s="71">
        <f>'Model parameters'!J64*(1+'Total ICPs'!$L$41)</f>
        <v>235.75517724900453</v>
      </c>
      <c r="M64" s="42">
        <f>L64*(1+'Total ICPs'!M$44)</f>
        <v>238.43969988222526</v>
      </c>
      <c r="N64" s="42">
        <f>M64*(1+'Total ICPs'!N$44)</f>
        <v>241.1100934489553</v>
      </c>
      <c r="O64" s="42">
        <f>N64*(1+'Total ICPs'!O$44)</f>
        <v>243.22945342255059</v>
      </c>
      <c r="P64" s="42">
        <f>O64*(1+'Total ICPs'!P$44)</f>
        <v>245.86452432305404</v>
      </c>
      <c r="Q64" s="42">
        <f>P64*(1+'Total ICPs'!Q$44)</f>
        <v>247.9626906969134</v>
      </c>
      <c r="R64" s="42">
        <f>Q64*(1+'Total ICPs'!R$44)</f>
        <v>250.5695034644356</v>
      </c>
      <c r="S64" s="42">
        <f>R64*(1+'Total ICPs'!S$44)</f>
        <v>252.63941170531368</v>
      </c>
      <c r="T64" s="42">
        <f>S64*(1+'Total ICPs'!T$44)</f>
        <v>255.21090180660926</v>
      </c>
      <c r="U64" s="42">
        <f>T64*(1+'Total ICPs'!U$44)</f>
        <v>257.25961644775134</v>
      </c>
      <c r="V64" s="42">
        <f>U64*(1+'Total ICPs'!V$44)</f>
        <v>259.29420202240283</v>
      </c>
      <c r="AL64" s="201">
        <f t="shared" si="24"/>
        <v>204.00000000000003</v>
      </c>
      <c r="AM64" s="201">
        <f t="shared" si="25"/>
        <v>209.53846153846149</v>
      </c>
      <c r="AN64" s="201">
        <f t="shared" si="26"/>
        <v>312.17630617397975</v>
      </c>
      <c r="AO64" s="201">
        <f t="shared" si="27"/>
        <v>297.06896551724139</v>
      </c>
      <c r="AP64" s="201">
        <f t="shared" si="28"/>
        <v>185.99999999999977</v>
      </c>
      <c r="AQ64" s="201">
        <f t="shared" si="29"/>
        <v>288.96770568844266</v>
      </c>
      <c r="AR64" s="201">
        <f t="shared" si="30"/>
        <v>57.285714285714384</v>
      </c>
      <c r="AS64" s="201">
        <f t="shared" si="31"/>
        <v>101.00000000000009</v>
      </c>
      <c r="AT64" s="201">
        <f t="shared" si="32"/>
        <v>294.49999999999994</v>
      </c>
      <c r="AU64" s="201">
        <f t="shared" si="33"/>
        <v>220.55555555555623</v>
      </c>
      <c r="AV64" s="41">
        <f t="shared" si="35"/>
        <v>186.15817722109753</v>
      </c>
      <c r="AW64" s="41">
        <f t="shared" si="35"/>
        <v>180.5307056474899</v>
      </c>
      <c r="AX64" s="41">
        <f t="shared" si="35"/>
        <v>174.90323407388223</v>
      </c>
      <c r="AY64" s="41">
        <f t="shared" si="35"/>
        <v>169.2757625002746</v>
      </c>
      <c r="AZ64" s="41">
        <f t="shared" si="35"/>
        <v>163.64829092666696</v>
      </c>
      <c r="BA64" s="41">
        <f t="shared" si="35"/>
        <v>158.02081935305932</v>
      </c>
      <c r="BB64" s="41">
        <f t="shared" si="35"/>
        <v>152.39334777945166</v>
      </c>
      <c r="BC64" s="41">
        <f t="shared" si="35"/>
        <v>146.76587620584402</v>
      </c>
      <c r="BD64" s="41">
        <f t="shared" si="35"/>
        <v>141.13840463223636</v>
      </c>
      <c r="BE64" s="41">
        <f t="shared" si="35"/>
        <v>135.51093305862872</v>
      </c>
      <c r="BF64" s="41">
        <f t="shared" si="35"/>
        <v>129.88346148502109</v>
      </c>
    </row>
    <row r="65" spans="1:58">
      <c r="A65" s="53" t="s">
        <v>59</v>
      </c>
      <c r="B65" s="57">
        <f>'Historical Fault Information'!Z65</f>
        <v>62.928571428571338</v>
      </c>
      <c r="C65" s="57">
        <f>'Historical Fault Information'!AA65</f>
        <v>220.40000000000009</v>
      </c>
      <c r="D65" s="57">
        <f>'Historical Fault Information'!AB65</f>
        <v>165.05873659773653</v>
      </c>
      <c r="E65" s="57">
        <f>'Historical Fault Information'!AC65</f>
        <v>165.95238095238128</v>
      </c>
      <c r="F65" s="57">
        <f>'Historical Fault Information'!AD65</f>
        <v>136.45454545454535</v>
      </c>
      <c r="G65" s="57">
        <f>'Historical Fault Information'!AE65</f>
        <v>66.617554987863286</v>
      </c>
      <c r="H65" s="57">
        <f>'Historical Fault Information'!AF65</f>
        <v>147.21428571428564</v>
      </c>
      <c r="I65" s="57">
        <f>'Historical Fault Information'!AG65</f>
        <v>194.39999999999995</v>
      </c>
      <c r="J65" s="57">
        <f>'Historical Fault Information'!AH65</f>
        <v>158.92857142857159</v>
      </c>
      <c r="K65" s="57">
        <f>'Historical Fault Information'!AI65</f>
        <v>108.38888888888891</v>
      </c>
      <c r="L65" s="71">
        <f>'Model parameters'!J65*(1+'Total ICPs'!$L$41)</f>
        <v>152.56678390721999</v>
      </c>
      <c r="M65" s="42">
        <f>L65*(1+'Total ICPs'!M$45)</f>
        <v>153.57549218360464</v>
      </c>
      <c r="N65" s="42">
        <f>M65*(1+'Total ICPs'!N$45)</f>
        <v>154.56979034175521</v>
      </c>
      <c r="O65" s="42">
        <f>N65*(1+'Total ICPs'!O$45)</f>
        <v>155.56408849990578</v>
      </c>
      <c r="P65" s="42">
        <f>O65*(1+'Total ICPs'!P$45)</f>
        <v>156.55838665805632</v>
      </c>
      <c r="Q65" s="42">
        <f>P65*(1+'Total ICPs'!Q$45)</f>
        <v>157.55268481620692</v>
      </c>
      <c r="R65" s="42">
        <f>Q65*(1+'Total ICPs'!R$45)</f>
        <v>158.54698297435749</v>
      </c>
      <c r="S65" s="42">
        <f>R65*(1+'Total ICPs'!S$45)</f>
        <v>160.52116917242455</v>
      </c>
      <c r="T65" s="42">
        <f>S65*(1+'Total ICPs'!T$45)</f>
        <v>161.50105721234107</v>
      </c>
      <c r="U65" s="42">
        <f>T65*(1+'Total ICPs'!U$45)</f>
        <v>162.48094525225758</v>
      </c>
      <c r="V65" s="42">
        <f>U65*(1+'Total ICPs'!V$45)</f>
        <v>163.4608332921741</v>
      </c>
      <c r="AL65" s="201">
        <f t="shared" si="24"/>
        <v>62.928571428571338</v>
      </c>
      <c r="AM65" s="201">
        <f t="shared" si="25"/>
        <v>220.40000000000009</v>
      </c>
      <c r="AN65" s="201">
        <f t="shared" si="26"/>
        <v>165.05873659773653</v>
      </c>
      <c r="AO65" s="201">
        <f t="shared" si="27"/>
        <v>165.95238095238128</v>
      </c>
      <c r="AP65" s="201">
        <f t="shared" si="28"/>
        <v>136.45454545454535</v>
      </c>
      <c r="AQ65" s="201">
        <f t="shared" si="29"/>
        <v>66.617554987863286</v>
      </c>
      <c r="AR65" s="201">
        <f t="shared" si="30"/>
        <v>147.21428571428564</v>
      </c>
      <c r="AS65" s="201">
        <f t="shared" si="31"/>
        <v>194.39999999999995</v>
      </c>
      <c r="AT65" s="201">
        <f t="shared" si="32"/>
        <v>158.92857142857159</v>
      </c>
      <c r="AU65" s="201">
        <f t="shared" si="33"/>
        <v>108.38888888888891</v>
      </c>
      <c r="AV65" s="41">
        <f t="shared" si="35"/>
        <v>142.61761681105796</v>
      </c>
      <c r="AW65" s="41">
        <f t="shared" si="35"/>
        <v>142.6145737684713</v>
      </c>
      <c r="AX65" s="41">
        <f t="shared" si="35"/>
        <v>142.61153072588468</v>
      </c>
      <c r="AY65" s="41">
        <f t="shared" si="35"/>
        <v>142.60848768329805</v>
      </c>
      <c r="AZ65" s="41">
        <f t="shared" si="35"/>
        <v>142.60544464071143</v>
      </c>
      <c r="BA65" s="41">
        <f t="shared" si="35"/>
        <v>142.6024015981248</v>
      </c>
      <c r="BB65" s="41">
        <f t="shared" si="35"/>
        <v>142.59935855553817</v>
      </c>
      <c r="BC65" s="41">
        <f t="shared" si="35"/>
        <v>142.59631551295155</v>
      </c>
      <c r="BD65" s="41">
        <f t="shared" si="35"/>
        <v>142.59327247036492</v>
      </c>
      <c r="BE65" s="41">
        <f t="shared" si="35"/>
        <v>142.59022942777827</v>
      </c>
      <c r="BF65" s="41">
        <f t="shared" si="35"/>
        <v>142.58718638519164</v>
      </c>
    </row>
    <row r="66" spans="1:58">
      <c r="A66" s="53" t="s">
        <v>57</v>
      </c>
      <c r="B66" s="57">
        <f>'Historical Fault Information'!Z66</f>
        <v>148.07407407407422</v>
      </c>
      <c r="C66" s="57">
        <f>'Historical Fault Information'!AA66</f>
        <v>209.45454545454558</v>
      </c>
      <c r="D66" s="57">
        <f>'Historical Fault Information'!AB66</f>
        <v>240.92844453850938</v>
      </c>
      <c r="E66" s="57">
        <f>'Historical Fault Information'!AC66</f>
        <v>150.69696969696989</v>
      </c>
      <c r="F66" s="57">
        <f>'Historical Fault Information'!AD66</f>
        <v>141.50877192982455</v>
      </c>
      <c r="G66" s="57">
        <f>'Historical Fault Information'!AE66</f>
        <v>136.41332621476147</v>
      </c>
      <c r="H66" s="57">
        <f>'Historical Fault Information'!AF66</f>
        <v>394.40624999999983</v>
      </c>
      <c r="I66" s="57">
        <f>'Historical Fault Information'!AG66</f>
        <v>313.39999999999998</v>
      </c>
      <c r="J66" s="57">
        <f>'Historical Fault Information'!AH66</f>
        <v>236.59459459459464</v>
      </c>
      <c r="K66" s="57">
        <f>'Historical Fault Information'!AI66</f>
        <v>248.18181818181856</v>
      </c>
      <c r="L66" s="71">
        <f>'Model parameters'!J66*(1+'Total ICPs'!$L$41)</f>
        <v>228.76036773294769</v>
      </c>
      <c r="M66" s="42">
        <f>L66*(1+'Total ICPs'!M$46)</f>
        <v>230.54817347406512</v>
      </c>
      <c r="N66" s="42">
        <f>M66*(1+'Total ICPs'!N$46)</f>
        <v>232.6820061328182</v>
      </c>
      <c r="O66" s="42">
        <f>N66*(1+'Total ICPs'!O$46)</f>
        <v>234.44578222687758</v>
      </c>
      <c r="P66" s="42">
        <f>O66*(1+'Total ICPs'!P$46)</f>
        <v>235.8491136150665</v>
      </c>
      <c r="Q66" s="42">
        <f>P66*(1+'Total ICPs'!Q$46)</f>
        <v>237.59847192089111</v>
      </c>
      <c r="R66" s="42">
        <f>Q66*(1+'Total ICPs'!R$46)</f>
        <v>238.99219145025688</v>
      </c>
      <c r="S66" s="42">
        <f>R66*(1+'Total ICPs'!S$46)</f>
        <v>240.73193789725826</v>
      </c>
      <c r="T66" s="42">
        <f>S66*(1+'Total ICPs'!T$46)</f>
        <v>242.45726655602479</v>
      </c>
      <c r="U66" s="42">
        <f>T66*(1+'Total ICPs'!U$46)</f>
        <v>244.18259521479138</v>
      </c>
      <c r="V66" s="42">
        <f>U66*(1+'Total ICPs'!V$46)</f>
        <v>245.55228509709906</v>
      </c>
      <c r="AL66" s="201">
        <f t="shared" si="24"/>
        <v>148.07407407407422</v>
      </c>
      <c r="AM66" s="201">
        <f t="shared" si="25"/>
        <v>209.45454545454558</v>
      </c>
      <c r="AN66" s="201">
        <f t="shared" si="26"/>
        <v>240.92844453850938</v>
      </c>
      <c r="AO66" s="201">
        <f t="shared" si="27"/>
        <v>150.69696969696989</v>
      </c>
      <c r="AP66" s="201">
        <f t="shared" si="28"/>
        <v>141.50877192982455</v>
      </c>
      <c r="AQ66" s="201">
        <f t="shared" si="29"/>
        <v>136.41332621476147</v>
      </c>
      <c r="AR66" s="201">
        <f t="shared" si="30"/>
        <v>394.40624999999983</v>
      </c>
      <c r="AS66" s="201">
        <f t="shared" si="31"/>
        <v>313.39999999999998</v>
      </c>
      <c r="AT66" s="201">
        <f t="shared" si="32"/>
        <v>236.59459459459464</v>
      </c>
      <c r="AU66" s="201">
        <f t="shared" si="33"/>
        <v>248.18181818181856</v>
      </c>
      <c r="AV66" s="41">
        <f t="shared" si="35"/>
        <v>294.61055325022721</v>
      </c>
      <c r="AW66" s="41">
        <f t="shared" si="35"/>
        <v>307.81867575599404</v>
      </c>
      <c r="AX66" s="41">
        <f t="shared" si="35"/>
        <v>321.0267982617608</v>
      </c>
      <c r="AY66" s="41">
        <f t="shared" si="35"/>
        <v>334.23492076752757</v>
      </c>
      <c r="AZ66" s="41">
        <f t="shared" si="35"/>
        <v>347.44304327329439</v>
      </c>
      <c r="BA66" s="41">
        <f t="shared" si="35"/>
        <v>360.65116577906122</v>
      </c>
      <c r="BB66" s="41">
        <f t="shared" si="35"/>
        <v>373.85928828482804</v>
      </c>
      <c r="BC66" s="41">
        <f t="shared" si="35"/>
        <v>387.06741079059486</v>
      </c>
      <c r="BD66" s="41">
        <f t="shared" si="35"/>
        <v>400.27553329636163</v>
      </c>
      <c r="BE66" s="41">
        <f t="shared" si="35"/>
        <v>413.4836558021284</v>
      </c>
      <c r="BF66" s="41">
        <f t="shared" si="35"/>
        <v>426.69177830789522</v>
      </c>
    </row>
    <row r="67" spans="1:58">
      <c r="A67" s="53" t="s">
        <v>55</v>
      </c>
      <c r="B67" s="57">
        <f>'Historical Fault Information'!Z67</f>
        <v>137.09090909090921</v>
      </c>
      <c r="C67" s="57">
        <f>'Historical Fault Information'!AA67</f>
        <v>57.199999999999939</v>
      </c>
      <c r="D67" s="57">
        <f>'Historical Fault Information'!AB67</f>
        <v>36.944424986881444</v>
      </c>
      <c r="E67" s="57">
        <f>'Historical Fault Information'!AC67</f>
        <v>105.64705882352951</v>
      </c>
      <c r="F67" s="57">
        <f>'Historical Fault Information'!AD67</f>
        <v>152.59999999999968</v>
      </c>
      <c r="G67" s="57">
        <f>'Historical Fault Information'!AE67</f>
        <v>50.07132723001753</v>
      </c>
      <c r="H67" s="57">
        <f>'Historical Fault Information'!AF67</f>
        <v>102.81249999999996</v>
      </c>
      <c r="I67" s="57">
        <f>'Historical Fault Information'!AG67</f>
        <v>94.999999999999901</v>
      </c>
      <c r="J67" s="57">
        <f>'Historical Fault Information'!AH67</f>
        <v>135.06666666666663</v>
      </c>
      <c r="K67" s="57">
        <f>'Historical Fault Information'!AI67</f>
        <v>105.42857142857122</v>
      </c>
      <c r="L67" s="71">
        <f>'Model parameters'!J67*(1+'Total ICPs'!$L$41)</f>
        <v>97.708740252190111</v>
      </c>
      <c r="M67" s="42">
        <f>L67*(1+'Total ICPs'!M$47)</f>
        <v>97.708740252190111</v>
      </c>
      <c r="N67" s="42">
        <f>M67*(1+'Total ICPs'!N$47)</f>
        <v>97.708740252190111</v>
      </c>
      <c r="O67" s="42">
        <f>N67*(1+'Total ICPs'!O$47)</f>
        <v>99.964392248512596</v>
      </c>
      <c r="P67" s="42">
        <f>O67*(1+'Total ICPs'!P$47)</f>
        <v>99.964392248512596</v>
      </c>
      <c r="Q67" s="42">
        <f>P67*(1+'Total ICPs'!Q$47)</f>
        <v>99.964392248512596</v>
      </c>
      <c r="R67" s="42">
        <f>Q67*(1+'Total ICPs'!R$47)</f>
        <v>99.964392248512596</v>
      </c>
      <c r="S67" s="42">
        <f>R67*(1+'Total ICPs'!S$47)</f>
        <v>99.964392248512596</v>
      </c>
      <c r="T67" s="42">
        <f>S67*(1+'Total ICPs'!T$47)</f>
        <v>102.17581577431895</v>
      </c>
      <c r="U67" s="42">
        <f>T67*(1+'Total ICPs'!U$47)</f>
        <v>102.17581577431895</v>
      </c>
      <c r="V67" s="42">
        <f>U67*(1+'Total ICPs'!V$47)</f>
        <v>102.17581577431895</v>
      </c>
      <c r="AL67" s="201">
        <f t="shared" si="24"/>
        <v>137.09090909090921</v>
      </c>
      <c r="AM67" s="201">
        <f t="shared" si="25"/>
        <v>57.199999999999939</v>
      </c>
      <c r="AN67" s="201">
        <f t="shared" si="26"/>
        <v>36.944424986881444</v>
      </c>
      <c r="AO67" s="201">
        <f t="shared" si="27"/>
        <v>105.64705882352951</v>
      </c>
      <c r="AP67" s="201">
        <f t="shared" si="28"/>
        <v>152.59999999999968</v>
      </c>
      <c r="AQ67" s="201">
        <f t="shared" si="29"/>
        <v>50.07132723001753</v>
      </c>
      <c r="AR67" s="201">
        <f t="shared" si="30"/>
        <v>102.81249999999996</v>
      </c>
      <c r="AS67" s="201">
        <f t="shared" si="31"/>
        <v>94.999999999999901</v>
      </c>
      <c r="AT67" s="201">
        <f t="shared" si="32"/>
        <v>135.06666666666663</v>
      </c>
      <c r="AU67" s="201">
        <f t="shared" si="33"/>
        <v>105.42857142857122</v>
      </c>
      <c r="AV67" s="41">
        <f t="shared" si="35"/>
        <v>112.43118427367905</v>
      </c>
      <c r="AW67" s="41">
        <f t="shared" si="35"/>
        <v>115.09391853750115</v>
      </c>
      <c r="AX67" s="41">
        <f t="shared" si="35"/>
        <v>117.75665280132326</v>
      </c>
      <c r="AY67" s="41">
        <f t="shared" si="35"/>
        <v>120.41938706514534</v>
      </c>
      <c r="AZ67" s="41">
        <f t="shared" si="35"/>
        <v>123.08212132896745</v>
      </c>
      <c r="BA67" s="41">
        <f t="shared" si="35"/>
        <v>125.74485559278955</v>
      </c>
      <c r="BB67" s="41">
        <f t="shared" si="35"/>
        <v>128.40758985661165</v>
      </c>
      <c r="BC67" s="41">
        <f t="shared" si="35"/>
        <v>131.07032412043375</v>
      </c>
      <c r="BD67" s="41">
        <f t="shared" si="35"/>
        <v>133.73305838425586</v>
      </c>
      <c r="BE67" s="41">
        <f t="shared" si="35"/>
        <v>136.39579264807796</v>
      </c>
      <c r="BF67" s="41">
        <f t="shared" si="35"/>
        <v>139.05852691190006</v>
      </c>
    </row>
    <row r="68" spans="1:58">
      <c r="A68" s="53" t="s">
        <v>47</v>
      </c>
      <c r="B68" s="57">
        <f>'Historical Fault Information'!Z68</f>
        <v>261.35294117647044</v>
      </c>
      <c r="C68" s="57">
        <f>'Historical Fault Information'!AA68</f>
        <v>554.99999999999977</v>
      </c>
      <c r="D68" s="57">
        <f>'Historical Fault Information'!AB68</f>
        <v>196.42846797536345</v>
      </c>
      <c r="E68" s="57">
        <f>'Historical Fault Information'!AC68</f>
        <v>513.28571428571422</v>
      </c>
      <c r="F68" s="57">
        <f>'Historical Fault Information'!AD68</f>
        <v>285.42857142857167</v>
      </c>
      <c r="G68" s="57">
        <f>'Historical Fault Information'!AE68</f>
        <v>492.16721883883133</v>
      </c>
      <c r="H68" s="57">
        <f>'Historical Fault Information'!AF68</f>
        <v>355.74999999999972</v>
      </c>
      <c r="I68" s="57">
        <f>'Historical Fault Information'!AG68</f>
        <v>487.26315789473722</v>
      </c>
      <c r="J68" s="57">
        <f>'Historical Fault Information'!AH68</f>
        <v>430.777777777778</v>
      </c>
      <c r="K68" s="57">
        <f>'Historical Fault Information'!AI68</f>
        <v>352.66666666666583</v>
      </c>
      <c r="L68" s="71">
        <f>'Model parameters'!J68*(1+'Total ICPs'!$L$41)</f>
        <v>424.96169537317735</v>
      </c>
      <c r="M68" s="42">
        <f>L68*(1+'Total ICPs'!M$48)</f>
        <v>429.5435416251521</v>
      </c>
      <c r="N68" s="42">
        <f>M68*(1+'Total ICPs'!N$48)</f>
        <v>434.10066568511985</v>
      </c>
      <c r="O68" s="42">
        <f>N68*(1+'Total ICPs'!O$48)</f>
        <v>438.62482682241148</v>
      </c>
      <c r="P68" s="42">
        <f>O68*(1+'Total ICPs'!P$48)</f>
        <v>442.55565535153369</v>
      </c>
      <c r="Q68" s="42">
        <f>P68*(1+'Total ICPs'!Q$48)</f>
        <v>447.03037210481119</v>
      </c>
      <c r="R68" s="42">
        <f>Q68*(1+'Total ICPs'!R$48)</f>
        <v>450.91999698058828</v>
      </c>
      <c r="S68" s="42">
        <f>R68*(1+'Total ICPs'!S$48)</f>
        <v>455.33702861918266</v>
      </c>
      <c r="T68" s="42">
        <f>S68*(1+'Total ICPs'!T$48)</f>
        <v>459.72109733510098</v>
      </c>
      <c r="U68" s="42">
        <f>T68*(1+'Total ICPs'!U$48)</f>
        <v>463.536555634857</v>
      </c>
      <c r="V68" s="42">
        <f>U68*(1+'Total ICPs'!V$48)</f>
        <v>467.3355324732749</v>
      </c>
      <c r="AL68" s="201">
        <f t="shared" si="24"/>
        <v>261.35294117647044</v>
      </c>
      <c r="AM68" s="201">
        <f t="shared" si="25"/>
        <v>554.99999999999977</v>
      </c>
      <c r="AN68" s="201">
        <f t="shared" si="26"/>
        <v>196.42846797536345</v>
      </c>
      <c r="AO68" s="201">
        <f t="shared" si="27"/>
        <v>513.28571428571422</v>
      </c>
      <c r="AP68" s="201">
        <f t="shared" si="28"/>
        <v>285.42857142857167</v>
      </c>
      <c r="AQ68" s="201">
        <f t="shared" si="29"/>
        <v>492.16721883883133</v>
      </c>
      <c r="AR68" s="201">
        <f t="shared" si="30"/>
        <v>355.74999999999972</v>
      </c>
      <c r="AS68" s="201">
        <f t="shared" si="31"/>
        <v>487.26315789473722</v>
      </c>
      <c r="AT68" s="201">
        <f t="shared" si="32"/>
        <v>430.777777777778</v>
      </c>
      <c r="AU68" s="201">
        <f t="shared" si="33"/>
        <v>352.66666666666583</v>
      </c>
      <c r="AV68" s="41">
        <f t="shared" si="35"/>
        <v>431.03114920461951</v>
      </c>
      <c r="AW68" s="41">
        <f t="shared" si="35"/>
        <v>437.94371240465699</v>
      </c>
      <c r="AX68" s="41">
        <f t="shared" si="35"/>
        <v>444.85627560469453</v>
      </c>
      <c r="AY68" s="41">
        <f t="shared" si="35"/>
        <v>451.76883880473201</v>
      </c>
      <c r="AZ68" s="41">
        <f t="shared" si="35"/>
        <v>458.68140200476955</v>
      </c>
      <c r="BA68" s="41">
        <f t="shared" si="35"/>
        <v>465.59396520480709</v>
      </c>
      <c r="BB68" s="41">
        <f t="shared" si="35"/>
        <v>472.50652840484457</v>
      </c>
      <c r="BC68" s="41">
        <f t="shared" si="35"/>
        <v>479.41909160488211</v>
      </c>
      <c r="BD68" s="41">
        <f t="shared" si="35"/>
        <v>486.33165480491959</v>
      </c>
      <c r="BE68" s="41">
        <f t="shared" si="35"/>
        <v>493.24421800495713</v>
      </c>
      <c r="BF68" s="41">
        <f t="shared" si="35"/>
        <v>500.15678120499467</v>
      </c>
    </row>
    <row r="69" spans="1:58">
      <c r="A69" s="53" t="s">
        <v>52</v>
      </c>
      <c r="B69" s="57">
        <f>'Historical Fault Information'!Z69</f>
        <v>226.63636363636371</v>
      </c>
      <c r="C69" s="57">
        <f>'Historical Fault Information'!AA69</f>
        <v>160.55555555555543</v>
      </c>
      <c r="D69" s="57">
        <f>'Historical Fault Information'!AB69</f>
        <v>211.33322203022132</v>
      </c>
      <c r="E69" s="57">
        <f>'Historical Fault Information'!AC69</f>
        <v>270.46666666666658</v>
      </c>
      <c r="F69" s="57">
        <f>'Historical Fault Information'!AD69</f>
        <v>154.57142857142858</v>
      </c>
      <c r="G69" s="57">
        <f>'Historical Fault Information'!AE69</f>
        <v>180.75757676089805</v>
      </c>
      <c r="H69" s="57">
        <f>'Historical Fault Information'!AF69</f>
        <v>417.00000000000017</v>
      </c>
      <c r="I69" s="57">
        <f>'Historical Fault Information'!AG69</f>
        <v>237.26666666666679</v>
      </c>
      <c r="J69" s="57">
        <f>'Historical Fault Information'!AH69</f>
        <v>309.31578947368524</v>
      </c>
      <c r="K69" s="57">
        <f>'Historical Fault Information'!AI69</f>
        <v>340.99999999999977</v>
      </c>
      <c r="L69" s="71">
        <f>'Model parameters'!J69*(1+'Total ICPs'!$L$41)</f>
        <v>249.27494068325336</v>
      </c>
      <c r="M69" s="42">
        <f>L69*(1+'Total ICPs'!M$49)</f>
        <v>252.35180963827204</v>
      </c>
      <c r="N69" s="42">
        <f>M69*(1+'Total ICPs'!N$49)</f>
        <v>255.4186562188444</v>
      </c>
      <c r="O69" s="42">
        <f>N69*(1+'Total ICPs'!O$49)</f>
        <v>258.4554356760778</v>
      </c>
      <c r="P69" s="42">
        <f>O69*(1+'Total ICPs'!P$49)</f>
        <v>260.72049230094495</v>
      </c>
      <c r="Q69" s="42">
        <f>P69*(1+'Total ICPs'!Q$49)</f>
        <v>263.72720463483944</v>
      </c>
      <c r="R69" s="42">
        <f>Q69*(1+'Total ICPs'!R$49)</f>
        <v>265.96219413636766</v>
      </c>
      <c r="S69" s="42">
        <f>R69*(1+'Total ICPs'!S$49)</f>
        <v>268.92881697247685</v>
      </c>
      <c r="T69" s="42">
        <f>S69*(1+'Total ICPs'!T$49)</f>
        <v>271.13373935066613</v>
      </c>
      <c r="U69" s="42">
        <f>T69*(1+'Total ICPs'!U$49)</f>
        <v>274.0602726889901</v>
      </c>
      <c r="V69" s="42">
        <f>U69*(1+'Total ICPs'!V$49)</f>
        <v>276.23512794384044</v>
      </c>
      <c r="AL69" s="201">
        <f t="shared" si="24"/>
        <v>226.63636363636371</v>
      </c>
      <c r="AM69" s="201">
        <f t="shared" si="25"/>
        <v>160.55555555555543</v>
      </c>
      <c r="AN69" s="201">
        <f t="shared" si="26"/>
        <v>211.33322203022132</v>
      </c>
      <c r="AO69" s="201">
        <f t="shared" si="27"/>
        <v>270.46666666666658</v>
      </c>
      <c r="AP69" s="201">
        <f t="shared" si="28"/>
        <v>154.57142857142858</v>
      </c>
      <c r="AQ69" s="201">
        <f t="shared" si="29"/>
        <v>180.75757676089805</v>
      </c>
      <c r="AR69" s="201">
        <f t="shared" si="30"/>
        <v>417.00000000000017</v>
      </c>
      <c r="AS69" s="201">
        <f t="shared" si="31"/>
        <v>237.26666666666679</v>
      </c>
      <c r="AT69" s="201">
        <f t="shared" si="32"/>
        <v>309.31578947368524</v>
      </c>
      <c r="AU69" s="201">
        <f t="shared" si="33"/>
        <v>340.99999999999977</v>
      </c>
      <c r="AV69" s="41">
        <f t="shared" si="35"/>
        <v>339.75858480519298</v>
      </c>
      <c r="AW69" s="41">
        <f t="shared" si="35"/>
        <v>355.91644987229193</v>
      </c>
      <c r="AX69" s="41">
        <f t="shared" si="35"/>
        <v>372.07431493939089</v>
      </c>
      <c r="AY69" s="41">
        <f t="shared" si="35"/>
        <v>388.2321800064899</v>
      </c>
      <c r="AZ69" s="41">
        <f t="shared" si="35"/>
        <v>404.39004507358891</v>
      </c>
      <c r="BA69" s="41">
        <f t="shared" si="35"/>
        <v>420.54791014068786</v>
      </c>
      <c r="BB69" s="41">
        <f t="shared" si="35"/>
        <v>436.70577520778687</v>
      </c>
      <c r="BC69" s="41">
        <f t="shared" si="35"/>
        <v>452.86364027488582</v>
      </c>
      <c r="BD69" s="41">
        <f t="shared" si="35"/>
        <v>469.02150534198478</v>
      </c>
      <c r="BE69" s="41">
        <f t="shared" si="35"/>
        <v>485.17937040908379</v>
      </c>
      <c r="BF69" s="41">
        <f t="shared" si="35"/>
        <v>501.3372354761828</v>
      </c>
    </row>
    <row r="70" spans="1:58">
      <c r="A70" s="53" t="s">
        <v>53</v>
      </c>
      <c r="B70" s="57">
        <f>'Historical Fault Information'!Z70</f>
        <v>306.19999999999993</v>
      </c>
      <c r="C70" s="57">
        <f>'Historical Fault Information'!AA70</f>
        <v>464.33333333333331</v>
      </c>
      <c r="D70" s="57">
        <f>'Historical Fault Information'!AB70</f>
        <v>740.59960994754977</v>
      </c>
      <c r="E70" s="57">
        <f>'Historical Fault Information'!AC70</f>
        <v>652</v>
      </c>
      <c r="F70" s="57">
        <f>'Historical Fault Information'!AD70</f>
        <v>192.00000000000014</v>
      </c>
      <c r="G70" s="57">
        <f>'Historical Fault Information'!AE70</f>
        <v>554.18806532117344</v>
      </c>
      <c r="H70" s="57">
        <f>'Historical Fault Information'!AF70</f>
        <v>247.72727272727261</v>
      </c>
      <c r="I70" s="57">
        <f>'Historical Fault Information'!AG70</f>
        <v>551.42857142857133</v>
      </c>
      <c r="J70" s="57">
        <f>'Historical Fault Information'!AH70</f>
        <v>258.85714285714243</v>
      </c>
      <c r="K70" s="57">
        <f>'Historical Fault Information'!AI70</f>
        <v>235.79999999999981</v>
      </c>
      <c r="L70" s="71">
        <f>'Model parameters'!J70*(1+'Total ICPs'!$L$41)</f>
        <v>394.67466551728518</v>
      </c>
      <c r="M70" s="42">
        <f>L70*(1+'Total ICPs'!M$50)</f>
        <v>401.4895476754989</v>
      </c>
      <c r="N70" s="42">
        <f>M70*(1+'Total ICPs'!N$50)</f>
        <v>405.97797006246037</v>
      </c>
      <c r="O70" s="42">
        <f>N70*(1+'Total ICPs'!O$50)</f>
        <v>410.44289285577281</v>
      </c>
      <c r="P70" s="42">
        <f>O70*(1+'Total ICPs'!P$50)</f>
        <v>414.86081646178724</v>
      </c>
      <c r="Q70" s="42">
        <f>P70*(1+'Total ICPs'!Q$50)</f>
        <v>419.25524047415263</v>
      </c>
      <c r="R70" s="42">
        <f>Q70*(1+'Total ICPs'!R$50)</f>
        <v>423.6261648928691</v>
      </c>
      <c r="S70" s="42">
        <f>R70*(1+'Total ICPs'!S$50)</f>
        <v>427.97358971793648</v>
      </c>
      <c r="T70" s="42">
        <f>S70*(1+'Total ICPs'!T$50)</f>
        <v>432.27401535570579</v>
      </c>
      <c r="U70" s="42">
        <f>T70*(1+'Total ICPs'!U$50)</f>
        <v>434.41247837776598</v>
      </c>
      <c r="V70" s="42">
        <f>U70*(1+'Total ICPs'!V$50)</f>
        <v>438.68940442188631</v>
      </c>
      <c r="AL70" s="201">
        <f t="shared" si="24"/>
        <v>306.19999999999993</v>
      </c>
      <c r="AM70" s="201">
        <f t="shared" si="25"/>
        <v>464.33333333333331</v>
      </c>
      <c r="AN70" s="201">
        <f t="shared" si="26"/>
        <v>740.59960994754977</v>
      </c>
      <c r="AO70" s="201">
        <f t="shared" si="27"/>
        <v>652</v>
      </c>
      <c r="AP70" s="201">
        <f t="shared" si="28"/>
        <v>192.00000000000014</v>
      </c>
      <c r="AQ70" s="201">
        <f t="shared" si="29"/>
        <v>554.18806532117344</v>
      </c>
      <c r="AR70" s="201">
        <f t="shared" si="30"/>
        <v>247.72727272727261</v>
      </c>
      <c r="AS70" s="201">
        <f t="shared" si="31"/>
        <v>551.42857142857133</v>
      </c>
      <c r="AT70" s="201">
        <f t="shared" si="32"/>
        <v>258.85714285714243</v>
      </c>
      <c r="AU70" s="201">
        <f t="shared" si="33"/>
        <v>235.79999999999981</v>
      </c>
      <c r="AV70" s="41">
        <f t="shared" si="35"/>
        <v>291.36611148066299</v>
      </c>
      <c r="AW70" s="41">
        <f t="shared" si="35"/>
        <v>267.92115001141912</v>
      </c>
      <c r="AX70" s="41">
        <f t="shared" si="35"/>
        <v>244.47618854217524</v>
      </c>
      <c r="AY70" s="41">
        <f t="shared" si="35"/>
        <v>221.03122707293136</v>
      </c>
      <c r="AZ70" s="41">
        <f t="shared" si="35"/>
        <v>197.58626560368748</v>
      </c>
      <c r="BA70" s="41">
        <f t="shared" si="35"/>
        <v>174.1413041344436</v>
      </c>
      <c r="BB70" s="41">
        <f t="shared" si="35"/>
        <v>150.69634266519972</v>
      </c>
      <c r="BC70" s="41">
        <f t="shared" si="35"/>
        <v>127.25138119595584</v>
      </c>
      <c r="BD70" s="41">
        <f t="shared" si="35"/>
        <v>103.80641972671197</v>
      </c>
      <c r="BE70" s="41">
        <f t="shared" si="35"/>
        <v>80.361458257468087</v>
      </c>
      <c r="BF70" s="41">
        <f t="shared" si="35"/>
        <v>56.916496788224208</v>
      </c>
    </row>
    <row r="71" spans="1:58">
      <c r="A71" s="53" t="s">
        <v>58</v>
      </c>
      <c r="B71" s="57">
        <f>'Historical Fault Information'!Z71</f>
        <v>126.75000000000003</v>
      </c>
      <c r="C71" s="57">
        <f>'Historical Fault Information'!AA71</f>
        <v>197.70000000000022</v>
      </c>
      <c r="D71" s="57">
        <f>'Historical Fault Information'!AB71</f>
        <v>67.66663102860403</v>
      </c>
      <c r="E71" s="57">
        <f>'Historical Fault Information'!AC71</f>
        <v>123.93548387096806</v>
      </c>
      <c r="F71" s="57">
        <f>'Historical Fault Information'!AD71</f>
        <v>139.31250000000011</v>
      </c>
      <c r="G71" s="57">
        <f>'Historical Fault Information'!AE71</f>
        <v>42.439701489037013</v>
      </c>
      <c r="H71" s="57">
        <f>'Historical Fault Information'!AF71</f>
        <v>146.71111111111111</v>
      </c>
      <c r="I71" s="57">
        <f>'Historical Fault Information'!AG71</f>
        <v>104.60869565217394</v>
      </c>
      <c r="J71" s="57">
        <f>'Historical Fault Information'!AH71</f>
        <v>152.34615384615407</v>
      </c>
      <c r="K71" s="57">
        <f>'Historical Fault Information'!AI71</f>
        <v>193.42222222222259</v>
      </c>
      <c r="L71" s="71">
        <f>'Model parameters'!J71*(1+'Total ICPs'!$L$41)</f>
        <v>140.89116560819866</v>
      </c>
      <c r="M71" s="42">
        <f>L71*(1+'Total ICPs'!M$51)</f>
        <v>142.53813078655352</v>
      </c>
      <c r="N71" s="42">
        <f>M71*(1+'Total ICPs'!N$51)</f>
        <v>144.17962431979754</v>
      </c>
      <c r="O71" s="42">
        <f>N71*(1+'Total ICPs'!O$51)</f>
        <v>145.39980117950896</v>
      </c>
      <c r="P71" s="42">
        <f>O71*(1+'Total ICPs'!P$51)</f>
        <v>146.61450639410955</v>
      </c>
      <c r="Q71" s="42">
        <f>P71*(1+'Total ICPs'!Q$51)</f>
        <v>148.2231700566887</v>
      </c>
      <c r="R71" s="42">
        <f>Q71*(1+'Total ICPs'!R$51)</f>
        <v>149.42146033595685</v>
      </c>
      <c r="S71" s="42">
        <f>R71*(1+'Total ICPs'!S$51)</f>
        <v>150.61427897011419</v>
      </c>
      <c r="T71" s="42">
        <f>S71*(1+'Total ICPs'!T$51)</f>
        <v>151.8016259591607</v>
      </c>
      <c r="U71" s="42">
        <f>T71*(1+'Total ICPs'!U$51)</f>
        <v>152.9835013030964</v>
      </c>
      <c r="V71" s="42">
        <f>U71*(1+'Total ICPs'!V$51)</f>
        <v>154.15990500192132</v>
      </c>
      <c r="AL71" s="201">
        <f t="shared" si="24"/>
        <v>126.75000000000003</v>
      </c>
      <c r="AM71" s="201">
        <f t="shared" si="25"/>
        <v>197.70000000000022</v>
      </c>
      <c r="AN71" s="201">
        <f t="shared" si="26"/>
        <v>67.66663102860403</v>
      </c>
      <c r="AO71" s="201">
        <f t="shared" si="27"/>
        <v>123.93548387096806</v>
      </c>
      <c r="AP71" s="201">
        <f t="shared" si="28"/>
        <v>139.31250000000011</v>
      </c>
      <c r="AQ71" s="201">
        <f t="shared" si="29"/>
        <v>42.439701489037013</v>
      </c>
      <c r="AR71" s="201">
        <f t="shared" si="30"/>
        <v>146.71111111111111</v>
      </c>
      <c r="AS71" s="201">
        <f t="shared" si="31"/>
        <v>104.60869565217394</v>
      </c>
      <c r="AT71" s="201">
        <f t="shared" si="32"/>
        <v>152.34615384615407</v>
      </c>
      <c r="AU71" s="201">
        <f t="shared" si="33"/>
        <v>193.42222222222259</v>
      </c>
      <c r="AV71" s="41">
        <f t="shared" si="35"/>
        <v>144.11383269704029</v>
      </c>
      <c r="AW71" s="41">
        <f t="shared" si="35"/>
        <v>146.77284774704268</v>
      </c>
      <c r="AX71" s="41">
        <f t="shared" si="35"/>
        <v>149.43186279704508</v>
      </c>
      <c r="AY71" s="41">
        <f t="shared" si="35"/>
        <v>152.09087784704747</v>
      </c>
      <c r="AZ71" s="41">
        <f t="shared" si="35"/>
        <v>154.74989289704985</v>
      </c>
      <c r="BA71" s="41">
        <f t="shared" si="35"/>
        <v>157.40890794705226</v>
      </c>
      <c r="BB71" s="41">
        <f t="shared" si="35"/>
        <v>160.06792299705467</v>
      </c>
      <c r="BC71" s="41">
        <f t="shared" si="35"/>
        <v>162.72693804705705</v>
      </c>
      <c r="BD71" s="41">
        <f t="shared" si="35"/>
        <v>165.38595309705943</v>
      </c>
      <c r="BE71" s="41">
        <f t="shared" si="35"/>
        <v>168.04496814706184</v>
      </c>
      <c r="BF71" s="41">
        <f t="shared" si="35"/>
        <v>170.70398319706422</v>
      </c>
    </row>
    <row r="72" spans="1:58">
      <c r="A72" s="53" t="s">
        <v>60</v>
      </c>
      <c r="B72" s="57">
        <f>'Historical Fault Information'!Z72</f>
        <v>179.894736842105</v>
      </c>
      <c r="C72" s="57">
        <f>'Historical Fault Information'!AA72</f>
        <v>166.77777777777794</v>
      </c>
      <c r="D72" s="57">
        <f>'Historical Fault Information'!AB72</f>
        <v>129.99993153278598</v>
      </c>
      <c r="E72" s="57">
        <f>'Historical Fault Information'!AC72</f>
        <v>209.11538461538456</v>
      </c>
      <c r="F72" s="57">
        <f>'Historical Fault Information'!AD72</f>
        <v>226.33333333333363</v>
      </c>
      <c r="G72" s="57">
        <f>'Historical Fault Information'!AE72</f>
        <v>129.98547314705016</v>
      </c>
      <c r="H72" s="57">
        <f>'Historical Fault Information'!AF72</f>
        <v>147.9411764705882</v>
      </c>
      <c r="I72" s="57">
        <f>'Historical Fault Information'!AG72</f>
        <v>131.81249999999994</v>
      </c>
      <c r="J72" s="57">
        <f>'Historical Fault Information'!AH72</f>
        <v>286.81818181818113</v>
      </c>
      <c r="K72" s="57">
        <f>'Historical Fault Information'!AI72</f>
        <v>227.94999999999976</v>
      </c>
      <c r="L72" s="71">
        <f>'Model parameters'!J72*(1+'Total ICPs'!$L$41)</f>
        <v>199.21893244525793</v>
      </c>
      <c r="M72" s="42">
        <f>L72*(1+'Total ICPs'!M$52)</f>
        <v>201.07015299933445</v>
      </c>
      <c r="N72" s="42">
        <f>M72*(1+'Total ICPs'!N$52)</f>
        <v>202.90506324015922</v>
      </c>
      <c r="O72" s="42">
        <f>N72*(1+'Total ICPs'!O$52)</f>
        <v>204.73997348098399</v>
      </c>
      <c r="P72" s="42">
        <f>O72*(1+'Total ICPs'!P$52)</f>
        <v>205.95509181824127</v>
      </c>
      <c r="Q72" s="42">
        <f>P72*(1+'Total ICPs'!Q$52)</f>
        <v>207.77369174581423</v>
      </c>
      <c r="R72" s="42">
        <f>Q72*(1+'Total ICPs'!R$52)</f>
        <v>208.98065492644562</v>
      </c>
      <c r="S72" s="42">
        <f>R72*(1+'Total ICPs'!S$52)</f>
        <v>210.78294454076683</v>
      </c>
      <c r="T72" s="42">
        <f>S72*(1+'Total ICPs'!T$52)</f>
        <v>212.56892384183624</v>
      </c>
      <c r="U72" s="42">
        <f>T72*(1+'Total ICPs'!U$52)</f>
        <v>213.75142155258999</v>
      </c>
      <c r="V72" s="42">
        <f>U72*(1+'Total ICPs'!V$52)</f>
        <v>214.92576410671782</v>
      </c>
      <c r="AL72" s="201">
        <f t="shared" si="24"/>
        <v>179.894736842105</v>
      </c>
      <c r="AM72" s="201">
        <f t="shared" si="25"/>
        <v>166.77777777777794</v>
      </c>
      <c r="AN72" s="201">
        <f t="shared" si="26"/>
        <v>129.99993153278598</v>
      </c>
      <c r="AO72" s="201">
        <f t="shared" si="27"/>
        <v>209.11538461538456</v>
      </c>
      <c r="AP72" s="201">
        <f t="shared" si="28"/>
        <v>226.33333333333363</v>
      </c>
      <c r="AQ72" s="201">
        <f t="shared" si="29"/>
        <v>129.98547314705016</v>
      </c>
      <c r="AR72" s="201">
        <f t="shared" si="30"/>
        <v>147.9411764705882</v>
      </c>
      <c r="AS72" s="201">
        <f t="shared" si="31"/>
        <v>131.81249999999994</v>
      </c>
      <c r="AT72" s="201">
        <f t="shared" si="32"/>
        <v>286.81818181818113</v>
      </c>
      <c r="AU72" s="201">
        <f t="shared" si="33"/>
        <v>227.94999999999976</v>
      </c>
      <c r="AV72" s="41">
        <f t="shared" si="35"/>
        <v>217.06193470102971</v>
      </c>
      <c r="AW72" s="41">
        <f t="shared" si="35"/>
        <v>223.13449563690409</v>
      </c>
      <c r="AX72" s="41">
        <f t="shared" si="35"/>
        <v>229.20705657277847</v>
      </c>
      <c r="AY72" s="41">
        <f t="shared" si="35"/>
        <v>235.27961750865285</v>
      </c>
      <c r="AZ72" s="41">
        <f t="shared" si="35"/>
        <v>241.35217844452723</v>
      </c>
      <c r="BA72" s="41">
        <f t="shared" si="35"/>
        <v>247.4247393804016</v>
      </c>
      <c r="BB72" s="41">
        <f t="shared" si="35"/>
        <v>253.49730031627598</v>
      </c>
      <c r="BC72" s="41">
        <f t="shared" si="35"/>
        <v>259.56986125215036</v>
      </c>
      <c r="BD72" s="41">
        <f t="shared" si="35"/>
        <v>265.64242218802474</v>
      </c>
      <c r="BE72" s="41">
        <f t="shared" si="35"/>
        <v>271.71498312389912</v>
      </c>
      <c r="BF72" s="41">
        <f t="shared" si="35"/>
        <v>277.7875440597735</v>
      </c>
    </row>
    <row r="73" spans="1:58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</row>
    <row r="74" spans="1:58"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</row>
    <row r="75" spans="1:58"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</row>
    <row r="76" spans="1:58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3" customFormat="1" ht="18">
      <c r="A77" s="1"/>
      <c r="B77" s="55"/>
      <c r="C77" s="55"/>
      <c r="D77" s="55"/>
      <c r="E77" s="55"/>
      <c r="F77" s="55"/>
      <c r="G77" s="55"/>
      <c r="H77" s="55"/>
      <c r="I77" s="39"/>
      <c r="J77" s="1"/>
      <c r="N77"/>
      <c r="O77"/>
      <c r="P77"/>
      <c r="Q77"/>
      <c r="R77"/>
      <c r="S77"/>
      <c r="T77"/>
      <c r="U77"/>
      <c r="V77"/>
    </row>
    <row r="78" spans="1:58" s="3" customFormat="1" ht="15.95" customHeight="1">
      <c r="B78" s="129" t="s">
        <v>5</v>
      </c>
      <c r="C78" s="59"/>
      <c r="D78" s="59"/>
      <c r="E78" s="59"/>
      <c r="F78" s="59"/>
      <c r="G78" s="59"/>
      <c r="H78" s="59"/>
      <c r="I78" s="59"/>
      <c r="J78" s="59"/>
      <c r="K78" s="59"/>
      <c r="L78" s="69" t="s">
        <v>32</v>
      </c>
      <c r="M78" s="59" t="str">
        <f>'Model parameters'!J81</f>
        <v>Regional growth rates applied to 2009 to 2017 weighted average</v>
      </c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69" t="s">
        <v>48</v>
      </c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</row>
    <row r="79" spans="1:58" s="60" customFormat="1">
      <c r="A79" s="60" t="s">
        <v>6</v>
      </c>
      <c r="B79" s="61">
        <f t="shared" ref="B79:K79" si="36">AVERAGEIF(B83:B95,"&lt;&gt;0")</f>
        <v>226.89226190476188</v>
      </c>
      <c r="C79" s="61">
        <f t="shared" si="36"/>
        <v>141.08383838383847</v>
      </c>
      <c r="D79" s="61">
        <f t="shared" si="36"/>
        <v>105.60600498642408</v>
      </c>
      <c r="E79" s="61">
        <f t="shared" si="36"/>
        <v>116.12926093514324</v>
      </c>
      <c r="F79" s="61">
        <f t="shared" si="36"/>
        <v>236.86575091575091</v>
      </c>
      <c r="G79" s="61">
        <f t="shared" si="36"/>
        <v>48.047610984791007</v>
      </c>
      <c r="H79" s="61">
        <f t="shared" si="36"/>
        <v>36.119581308068142</v>
      </c>
      <c r="I79" s="61">
        <f t="shared" si="36"/>
        <v>43.521316530691514</v>
      </c>
      <c r="J79" s="61">
        <f t="shared" si="36"/>
        <v>37.051942372009236</v>
      </c>
      <c r="K79" s="61">
        <f t="shared" si="36"/>
        <v>47.251493378416434</v>
      </c>
    </row>
    <row r="80" spans="1:58">
      <c r="B80" s="94"/>
      <c r="C80" s="94"/>
      <c r="D80" s="94"/>
      <c r="E80" s="94"/>
      <c r="F80" s="94"/>
      <c r="G80" s="94"/>
      <c r="H80" s="94"/>
      <c r="I80" s="94"/>
      <c r="J80" s="94"/>
      <c r="K80" s="68"/>
      <c r="L80" s="68">
        <f t="shared" ref="L80:V80" si="37">AVERAGEIF(L83:L94,"&lt;&gt;0")</f>
        <v>67.609546707674937</v>
      </c>
      <c r="M80" s="68">
        <f t="shared" si="37"/>
        <v>68.145404568921307</v>
      </c>
      <c r="N80" s="68">
        <f t="shared" si="37"/>
        <v>68.655034281753316</v>
      </c>
      <c r="O80" s="68">
        <f t="shared" si="37"/>
        <v>69.362254032024978</v>
      </c>
      <c r="P80" s="68">
        <f t="shared" si="37"/>
        <v>69.951427740278774</v>
      </c>
      <c r="Q80" s="68">
        <f t="shared" si="37"/>
        <v>70.430497173018296</v>
      </c>
      <c r="R80" s="68">
        <f t="shared" si="37"/>
        <v>70.986958687299435</v>
      </c>
      <c r="S80" s="68">
        <f t="shared" si="37"/>
        <v>71.667058908277696</v>
      </c>
      <c r="T80" s="68">
        <f t="shared" si="37"/>
        <v>72.17080947790906</v>
      </c>
      <c r="U80" s="68">
        <f t="shared" si="37"/>
        <v>72.740166437752706</v>
      </c>
      <c r="V80" s="68">
        <f t="shared" si="37"/>
        <v>73.279572900024803</v>
      </c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72"/>
      <c r="AM80" s="201"/>
      <c r="AN80" s="201"/>
      <c r="AO80" s="201"/>
      <c r="AP80" s="201"/>
      <c r="AQ80" s="201"/>
      <c r="AR80" s="201"/>
      <c r="AS80" s="201"/>
      <c r="AT80" s="201"/>
      <c r="AU80" s="68"/>
      <c r="AV80" s="68">
        <f t="shared" ref="AV80:BF80" si="38">AVERAGE(AV83:AV95)</f>
        <v>14.048898201702977</v>
      </c>
      <c r="AW80" s="68">
        <f t="shared" si="38"/>
        <v>-0.52640762428819154</v>
      </c>
      <c r="AX80" s="68">
        <f t="shared" si="38"/>
        <v>-15.101713450279334</v>
      </c>
      <c r="AY80" s="68">
        <f t="shared" si="38"/>
        <v>-29.677019276270489</v>
      </c>
      <c r="AZ80" s="68">
        <f t="shared" si="38"/>
        <v>-44.252325102261629</v>
      </c>
      <c r="BA80" s="68">
        <f t="shared" si="38"/>
        <v>-58.827630928252809</v>
      </c>
      <c r="BB80" s="68">
        <f t="shared" si="38"/>
        <v>-73.402936754243981</v>
      </c>
      <c r="BC80" s="68">
        <f t="shared" si="38"/>
        <v>-87.978242580235147</v>
      </c>
      <c r="BD80" s="68">
        <f t="shared" si="38"/>
        <v>-102.55354840622627</v>
      </c>
      <c r="BE80" s="68">
        <f t="shared" si="38"/>
        <v>-117.12885423221741</v>
      </c>
      <c r="BF80" s="68">
        <f t="shared" si="38"/>
        <v>-131.7041600582086</v>
      </c>
    </row>
    <row r="81" spans="1:58">
      <c r="B81" s="94"/>
      <c r="C81" s="94"/>
      <c r="D81" s="94"/>
      <c r="E81" s="94"/>
      <c r="F81" s="94"/>
      <c r="G81" s="94"/>
      <c r="H81" s="94"/>
      <c r="I81" s="94"/>
      <c r="J81" s="94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72"/>
      <c r="AM81" s="201"/>
      <c r="AN81" s="201"/>
      <c r="AO81" s="201"/>
      <c r="AP81" s="201"/>
      <c r="AQ81" s="201"/>
      <c r="AR81" s="201"/>
      <c r="AS81" s="201"/>
      <c r="AT81" s="201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</row>
    <row r="82" spans="1:58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>
        <v>2018</v>
      </c>
      <c r="M82" s="1">
        <v>2019</v>
      </c>
      <c r="N82" s="1">
        <v>2020</v>
      </c>
      <c r="O82" s="1">
        <v>2021</v>
      </c>
      <c r="P82" s="1">
        <v>2022</v>
      </c>
      <c r="Q82" s="1">
        <v>2023</v>
      </c>
      <c r="R82" s="1">
        <v>2024</v>
      </c>
      <c r="S82" s="1">
        <v>2025</v>
      </c>
      <c r="T82" s="1">
        <v>2026</v>
      </c>
      <c r="U82" s="1">
        <v>2027</v>
      </c>
      <c r="V82" s="1">
        <v>2028</v>
      </c>
      <c r="AL82" s="200">
        <v>2008</v>
      </c>
      <c r="AM82" s="200">
        <v>2009</v>
      </c>
      <c r="AN82" s="200">
        <v>2010</v>
      </c>
      <c r="AO82" s="200">
        <v>2011</v>
      </c>
      <c r="AP82" s="200">
        <v>2012</v>
      </c>
      <c r="AQ82" s="200">
        <v>2013</v>
      </c>
      <c r="AR82" s="200">
        <v>2014</v>
      </c>
      <c r="AS82" s="200">
        <v>2015</v>
      </c>
      <c r="AT82" s="200">
        <v>2016</v>
      </c>
      <c r="AU82" s="200">
        <v>2017</v>
      </c>
      <c r="AV82" s="200">
        <v>2018</v>
      </c>
      <c r="AW82" s="200">
        <v>2019</v>
      </c>
      <c r="AX82" s="200">
        <v>2020</v>
      </c>
      <c r="AY82" s="200">
        <v>2021</v>
      </c>
      <c r="AZ82" s="200">
        <v>2022</v>
      </c>
      <c r="BA82" s="200">
        <v>2023</v>
      </c>
      <c r="BB82" s="200">
        <v>2024</v>
      </c>
      <c r="BC82" s="200">
        <v>2025</v>
      </c>
      <c r="BD82" s="200">
        <v>2026</v>
      </c>
      <c r="BE82" s="200">
        <v>2027</v>
      </c>
      <c r="BF82" s="200">
        <v>2028</v>
      </c>
    </row>
    <row r="83" spans="1:58">
      <c r="A83" s="53" t="s">
        <v>50</v>
      </c>
      <c r="B83" s="57">
        <f>'Historical Fault Information'!Z83</f>
        <v>8.9999999999999929</v>
      </c>
      <c r="C83" s="57">
        <f>'Historical Fault Information'!AA83</f>
        <v>392.5</v>
      </c>
      <c r="D83" s="57">
        <f>'Historical Fault Information'!AB83</f>
        <v>467.74975364969742</v>
      </c>
      <c r="E83" s="57">
        <f>'Historical Fault Information'!AC83</f>
        <v>78.750000000000028</v>
      </c>
      <c r="F83" s="57">
        <f>'Historical Fault Information'!AD83</f>
        <v>153.99999999999991</v>
      </c>
      <c r="G83" s="57">
        <f>'Historical Fault Information'!AE83</f>
        <v>15.998212079636964</v>
      </c>
      <c r="H83" s="57">
        <f>'Historical Fault Information'!AF83</f>
        <v>23.636363636363622</v>
      </c>
      <c r="I83" s="57">
        <f>'Historical Fault Information'!AG83</f>
        <v>13.727272727272741</v>
      </c>
      <c r="J83" s="57">
        <f>'Historical Fault Information'!AH83</f>
        <v>5.6</v>
      </c>
      <c r="K83" s="57">
        <f>'Historical Fault Information'!AI83</f>
        <v>133.7999999999999</v>
      </c>
      <c r="L83" s="71">
        <f>'Model parameters'!J83*(1+'Total ICPs'!$L$40)</f>
        <v>80.814647475528318</v>
      </c>
      <c r="M83" s="42">
        <f>L83*(1+'Total ICPs'!M$40)</f>
        <v>81.800506351326135</v>
      </c>
      <c r="N83" s="42">
        <f>M83*(1+'Total ICPs'!N$40)</f>
        <v>82.780065809387224</v>
      </c>
      <c r="O83" s="42">
        <f>N83*(1+'Total ICPs'!O$40)</f>
        <v>83.750176140843223</v>
      </c>
      <c r="P83" s="42">
        <f>O83*(1+'Total ICPs'!P$40)</f>
        <v>84.713987054562494</v>
      </c>
      <c r="Q83" s="42">
        <f>P83*(1+'Total ICPs'!Q$40)</f>
        <v>85.671498550545039</v>
      </c>
      <c r="R83" s="42">
        <f>Q83*(1+'Total ICPs'!R$40)</f>
        <v>86.304590033086114</v>
      </c>
      <c r="S83" s="42">
        <f>R83*(1+'Total ICPs'!S$40)</f>
        <v>87.249502693595204</v>
      </c>
      <c r="T83" s="42">
        <f>S83*(1+'Total ICPs'!T$40)</f>
        <v>88.188115936367566</v>
      </c>
      <c r="U83" s="42">
        <f>T83*(1+'Total ICPs'!U$40)</f>
        <v>89.120429761403201</v>
      </c>
      <c r="V83" s="42">
        <f>U83*(1+'Total ICPs'!V$40)</f>
        <v>89.737772699602473</v>
      </c>
      <c r="AL83" s="201">
        <f t="shared" ref="AL83:AL95" si="39">B83</f>
        <v>8.9999999999999929</v>
      </c>
      <c r="AM83" s="201">
        <f t="shared" ref="AM83:AM95" si="40">C83</f>
        <v>392.5</v>
      </c>
      <c r="AN83" s="201">
        <f t="shared" ref="AN83:AN95" si="41">D83</f>
        <v>467.74975364969742</v>
      </c>
      <c r="AO83" s="201">
        <f t="shared" ref="AO83:AO95" si="42">E83</f>
        <v>78.750000000000028</v>
      </c>
      <c r="AP83" s="201">
        <f t="shared" ref="AP83:AP95" si="43">F83</f>
        <v>153.99999999999991</v>
      </c>
      <c r="AQ83" s="201">
        <f t="shared" ref="AQ83:AQ95" si="44">G83</f>
        <v>15.998212079636964</v>
      </c>
      <c r="AR83" s="201">
        <f t="shared" ref="AR83:AR95" si="45">H83</f>
        <v>23.636363636363622</v>
      </c>
      <c r="AS83" s="201">
        <f t="shared" ref="AS83:AS95" si="46">I83</f>
        <v>13.727272727272741</v>
      </c>
      <c r="AT83" s="201">
        <f t="shared" ref="AT83:AT95" si="47">J83</f>
        <v>5.6</v>
      </c>
      <c r="AU83" s="201">
        <f t="shared" ref="AU83:AU95" si="48">K83</f>
        <v>133.7999999999999</v>
      </c>
      <c r="AV83" s="41">
        <f>LINEST($B83:$K83)*(AV$6-$AL$6+1)+INDEX(LINEST($B83:$K83,,TRUE,TRUE),1,2)</f>
        <v>-9.1423431781496447</v>
      </c>
      <c r="AW83" s="41">
        <f t="shared" ref="AW83:BF83" si="49">LINEST($B83:$K83)*(AW$6-$AL$6+1)+INDEX(LINEST($B83:$K83,,TRUE,TRUE),1,2)</f>
        <v>-34.345707430412688</v>
      </c>
      <c r="AX83" s="41">
        <f t="shared" si="49"/>
        <v>-59.549071682675731</v>
      </c>
      <c r="AY83" s="41">
        <f t="shared" si="49"/>
        <v>-84.752435934938717</v>
      </c>
      <c r="AZ83" s="41">
        <f t="shared" si="49"/>
        <v>-109.95580018720176</v>
      </c>
      <c r="BA83" s="41">
        <f t="shared" si="49"/>
        <v>-135.1591644394648</v>
      </c>
      <c r="BB83" s="41">
        <f t="shared" si="49"/>
        <v>-160.36252869172785</v>
      </c>
      <c r="BC83" s="41">
        <f t="shared" si="49"/>
        <v>-185.56589294399089</v>
      </c>
      <c r="BD83" s="41">
        <f t="shared" si="49"/>
        <v>-210.76925719625388</v>
      </c>
      <c r="BE83" s="41">
        <f t="shared" si="49"/>
        <v>-235.97262144851692</v>
      </c>
      <c r="BF83" s="41">
        <f t="shared" si="49"/>
        <v>-261.17598570078002</v>
      </c>
    </row>
    <row r="84" spans="1:58">
      <c r="A84" s="53" t="s">
        <v>56</v>
      </c>
      <c r="B84" s="57">
        <f>'Historical Fault Information'!Z84</f>
        <v>66.333333333333428</v>
      </c>
      <c r="C84" s="57">
        <f>'Historical Fault Information'!AA84</f>
        <v>261.88888888888891</v>
      </c>
      <c r="D84" s="57">
        <f>'Historical Fault Information'!AB84</f>
        <v>168.74991112428955</v>
      </c>
      <c r="E84" s="57">
        <f>'Historical Fault Information'!AC84</f>
        <v>68.647058823529392</v>
      </c>
      <c r="F84" s="57">
        <f>'Historical Fault Information'!AD84</f>
        <v>58.750000000000014</v>
      </c>
      <c r="G84" s="57">
        <f>'Historical Fault Information'!AE84</f>
        <v>54.703563885210194</v>
      </c>
      <c r="H84" s="57">
        <f>'Historical Fault Information'!AF84</f>
        <v>15.47222222222225</v>
      </c>
      <c r="I84" s="57">
        <f>'Historical Fault Information'!AG84</f>
        <v>74.633333333333283</v>
      </c>
      <c r="J84" s="57">
        <f>'Historical Fault Information'!AH84</f>
        <v>82.652173913043583</v>
      </c>
      <c r="K84" s="57">
        <f>'Historical Fault Information'!AI84</f>
        <v>28.269230769230749</v>
      </c>
      <c r="L84" s="71">
        <f>'Model parameters'!J84*(1+'Total ICPs'!$L$41)</f>
        <v>62.471990869085715</v>
      </c>
      <c r="M84" s="42">
        <f>L84*(1+'Total ICPs'!M$41)</f>
        <v>62.846095628678192</v>
      </c>
      <c r="N84" s="42">
        <f>M84*(1+'Total ICPs'!N$41)</f>
        <v>63.220200388270669</v>
      </c>
      <c r="O84" s="42">
        <f>N84*(1+'Total ICPs'!O$41)</f>
        <v>63.968409907455623</v>
      </c>
      <c r="P84" s="42">
        <f>O84*(1+'Total ICPs'!P$41)</f>
        <v>64.337656163676783</v>
      </c>
      <c r="Q84" s="42">
        <f>P84*(1+'Total ICPs'!Q$41)</f>
        <v>64.706902419897929</v>
      </c>
      <c r="R84" s="42">
        <f>Q84*(1+'Total ICPs'!R$41)</f>
        <v>65.076148676119075</v>
      </c>
      <c r="S84" s="42">
        <f>R84*(1+'Total ICPs'!S$41)</f>
        <v>65.814641188561382</v>
      </c>
      <c r="T84" s="42">
        <f>S84*(1+'Total ICPs'!T$41)</f>
        <v>66.179028941411204</v>
      </c>
      <c r="U84" s="42">
        <f>T84*(1+'Total ICPs'!U$41)</f>
        <v>66.543416694261026</v>
      </c>
      <c r="V84" s="42">
        <f>U84*(1+'Total ICPs'!V$41)</f>
        <v>66.907804447110834</v>
      </c>
      <c r="AL84" s="201">
        <f t="shared" si="39"/>
        <v>66.333333333333428</v>
      </c>
      <c r="AM84" s="201">
        <f t="shared" si="40"/>
        <v>261.88888888888891</v>
      </c>
      <c r="AN84" s="201">
        <f t="shared" si="41"/>
        <v>168.74991112428955</v>
      </c>
      <c r="AO84" s="201">
        <f t="shared" si="42"/>
        <v>68.647058823529392</v>
      </c>
      <c r="AP84" s="201">
        <f t="shared" si="43"/>
        <v>58.750000000000014</v>
      </c>
      <c r="AQ84" s="201">
        <f t="shared" si="44"/>
        <v>54.703563885210194</v>
      </c>
      <c r="AR84" s="201">
        <f t="shared" si="45"/>
        <v>15.47222222222225</v>
      </c>
      <c r="AS84" s="201">
        <f t="shared" si="46"/>
        <v>74.633333333333283</v>
      </c>
      <c r="AT84" s="201">
        <f t="shared" si="47"/>
        <v>82.652173913043583</v>
      </c>
      <c r="AU84" s="201">
        <f t="shared" si="48"/>
        <v>28.269230769230749</v>
      </c>
      <c r="AV84" s="41">
        <f t="shared" ref="AV84:BF95" si="50">LINEST($B84:$K84)*(AV$6-$AL$6+1)+INDEX(LINEST($B84:$K84,,TRUE,TRUE),1,2)</f>
        <v>13.63037953659699</v>
      </c>
      <c r="AW84" s="41">
        <f t="shared" si="50"/>
        <v>0.10681733792222303</v>
      </c>
      <c r="AX84" s="41">
        <f t="shared" si="50"/>
        <v>-13.416744860752544</v>
      </c>
      <c r="AY84" s="41">
        <f t="shared" si="50"/>
        <v>-26.940307059427283</v>
      </c>
      <c r="AZ84" s="41">
        <f t="shared" si="50"/>
        <v>-40.463869258102022</v>
      </c>
      <c r="BA84" s="41">
        <f t="shared" si="50"/>
        <v>-53.98743145677679</v>
      </c>
      <c r="BB84" s="41">
        <f t="shared" si="50"/>
        <v>-67.510993655451557</v>
      </c>
      <c r="BC84" s="41">
        <f t="shared" si="50"/>
        <v>-81.034555854126296</v>
      </c>
      <c r="BD84" s="41">
        <f t="shared" si="50"/>
        <v>-94.558118052801035</v>
      </c>
      <c r="BE84" s="41">
        <f t="shared" si="50"/>
        <v>-108.0816802514758</v>
      </c>
      <c r="BF84" s="41">
        <f t="shared" si="50"/>
        <v>-121.60524245015057</v>
      </c>
    </row>
    <row r="85" spans="1:58">
      <c r="A85" s="53" t="s">
        <v>51</v>
      </c>
      <c r="B85" s="57">
        <f>'Historical Fault Information'!Z85</f>
        <v>1297.9999999999998</v>
      </c>
      <c r="C85" s="57">
        <f>'Historical Fault Information'!AA85</f>
        <v>417.00000000000074</v>
      </c>
      <c r="D85" s="57">
        <f>'Historical Fault Information'!AB85</f>
        <v>61.999967346405732</v>
      </c>
      <c r="E85" s="57">
        <f>'Historical Fault Information'!AC85</f>
        <v>57.999999999999908</v>
      </c>
      <c r="F85" s="57">
        <f>'Historical Fault Information'!AD85</f>
        <v>588.00000000000125</v>
      </c>
      <c r="G85" s="57">
        <f>'Historical Fault Information'!AE85</f>
        <v>49.994412748865628</v>
      </c>
      <c r="H85" s="57">
        <f>'Historical Fault Information'!AF85</f>
        <v>0</v>
      </c>
      <c r="I85" s="57">
        <f>'Historical Fault Information'!AG85</f>
        <v>0</v>
      </c>
      <c r="J85" s="57">
        <f>'Historical Fault Information'!AH85</f>
        <v>13.33333333333335</v>
      </c>
      <c r="K85" s="57">
        <f>'Historical Fault Information'!AI85</f>
        <v>138.39999999999981</v>
      </c>
      <c r="L85" s="71">
        <f>'Model parameters'!J85*(1+'Total ICPs'!$L$41)</f>
        <v>161.01982443660151</v>
      </c>
      <c r="M85" s="42">
        <f>L85*(1+'Total ICPs'!M$42)</f>
        <v>161.01982443660151</v>
      </c>
      <c r="N85" s="42">
        <f>M85*(1+'Total ICPs'!N$42)</f>
        <v>161.01982443660151</v>
      </c>
      <c r="O85" s="42">
        <f>N85*(1+'Total ICPs'!O$42)</f>
        <v>162.8127934643615</v>
      </c>
      <c r="P85" s="42">
        <f>O85*(1+'Total ICPs'!P$42)</f>
        <v>164.58217079438779</v>
      </c>
      <c r="Q85" s="42">
        <f>P85*(1+'Total ICPs'!Q$42)</f>
        <v>164.58217079438779</v>
      </c>
      <c r="R85" s="42">
        <f>Q85*(1+'Total ICPs'!R$42)</f>
        <v>166.3279564266804</v>
      </c>
      <c r="S85" s="42">
        <f>R85*(1+'Total ICPs'!S$42)</f>
        <v>168.07374205897304</v>
      </c>
      <c r="T85" s="42">
        <f>S85*(1+'Total ICPs'!T$42)</f>
        <v>168.07374205897304</v>
      </c>
      <c r="U85" s="42">
        <f>T85*(1+'Total ICPs'!U$42)</f>
        <v>169.79593599353194</v>
      </c>
      <c r="V85" s="42">
        <f>U85*(1+'Total ICPs'!V$42)</f>
        <v>171.51812992809084</v>
      </c>
      <c r="AL85" s="201">
        <f t="shared" si="39"/>
        <v>1297.9999999999998</v>
      </c>
      <c r="AM85" s="201">
        <f t="shared" si="40"/>
        <v>417.00000000000074</v>
      </c>
      <c r="AN85" s="201">
        <f t="shared" si="41"/>
        <v>61.999967346405732</v>
      </c>
      <c r="AO85" s="201">
        <f t="shared" si="42"/>
        <v>57.999999999999908</v>
      </c>
      <c r="AP85" s="201">
        <f t="shared" si="43"/>
        <v>588.00000000000125</v>
      </c>
      <c r="AQ85" s="201">
        <f t="shared" si="44"/>
        <v>49.994412748865628</v>
      </c>
      <c r="AR85" s="201">
        <f t="shared" si="45"/>
        <v>0</v>
      </c>
      <c r="AS85" s="201">
        <f t="shared" si="46"/>
        <v>0</v>
      </c>
      <c r="AT85" s="201">
        <f t="shared" si="47"/>
        <v>13.33333333333335</v>
      </c>
      <c r="AU85" s="201">
        <f t="shared" si="48"/>
        <v>138.39999999999981</v>
      </c>
      <c r="AV85" s="41">
        <f t="shared" si="50"/>
        <v>-213.66296501213401</v>
      </c>
      <c r="AW85" s="41">
        <f t="shared" si="50"/>
        <v>-300.2330988948604</v>
      </c>
      <c r="AX85" s="41">
        <f t="shared" si="50"/>
        <v>-386.80323277758657</v>
      </c>
      <c r="AY85" s="41">
        <f t="shared" si="50"/>
        <v>-473.37336666031297</v>
      </c>
      <c r="AZ85" s="41">
        <f t="shared" si="50"/>
        <v>-559.94350054303914</v>
      </c>
      <c r="BA85" s="41">
        <f t="shared" si="50"/>
        <v>-646.51363442576553</v>
      </c>
      <c r="BB85" s="41">
        <f t="shared" si="50"/>
        <v>-733.08376830849193</v>
      </c>
      <c r="BC85" s="41">
        <f t="shared" si="50"/>
        <v>-819.65390219121809</v>
      </c>
      <c r="BD85" s="41">
        <f t="shared" si="50"/>
        <v>-906.22403607394449</v>
      </c>
      <c r="BE85" s="41">
        <f t="shared" si="50"/>
        <v>-992.79416995667066</v>
      </c>
      <c r="BF85" s="41">
        <f t="shared" si="50"/>
        <v>-1079.3643038393971</v>
      </c>
    </row>
    <row r="86" spans="1:58">
      <c r="A86" s="53" t="s">
        <v>54</v>
      </c>
      <c r="B86" s="57">
        <f>'Historical Fault Information'!Z86</f>
        <v>0</v>
      </c>
      <c r="C86" s="57">
        <f>'Historical Fault Information'!AA86</f>
        <v>9.9999999999999982</v>
      </c>
      <c r="D86" s="57">
        <f>'Historical Fault Information'!AB86</f>
        <v>0</v>
      </c>
      <c r="E86" s="57">
        <f>'Historical Fault Information'!AC86</f>
        <v>71.999999999999986</v>
      </c>
      <c r="F86" s="57">
        <f>'Historical Fault Information'!AD86</f>
        <v>324.57142857142856</v>
      </c>
      <c r="G86" s="57">
        <f>'Historical Fault Information'!AE86</f>
        <v>73.412848194386726</v>
      </c>
      <c r="H86" s="57">
        <f>'Historical Fault Information'!AF86</f>
        <v>9.5714285714285641</v>
      </c>
      <c r="I86" s="57">
        <f>'Historical Fault Information'!AG86</f>
        <v>1.8888888888888884</v>
      </c>
      <c r="J86" s="57">
        <f>'Historical Fault Information'!AH86</f>
        <v>84.499999999999616</v>
      </c>
      <c r="K86" s="57">
        <f>'Historical Fault Information'!AI86</f>
        <v>86.150000000000034</v>
      </c>
      <c r="L86" s="71">
        <f>'Model parameters'!J86*(1+'Total ICPs'!$L$41)</f>
        <v>80.116433957734543</v>
      </c>
      <c r="M86" s="42">
        <f>L86*(1+'Total ICPs'!M$43)</f>
        <v>80.894390303431237</v>
      </c>
      <c r="N86" s="42">
        <f>M86*(1+'Total ICPs'!N$43)</f>
        <v>81.557318084394566</v>
      </c>
      <c r="O86" s="42">
        <f>N86*(1+'Total ICPs'!O$43)</f>
        <v>82.106730834371021</v>
      </c>
      <c r="P86" s="42">
        <f>O86*(1+'Total ICPs'!P$43)</f>
        <v>82.653116516854496</v>
      </c>
      <c r="Q86" s="42">
        <f>P86*(1+'Total ICPs'!Q$43)</f>
        <v>83.197988665591481</v>
      </c>
      <c r="R86" s="42">
        <f>Q86*(1+'Total ICPs'!R$43)</f>
        <v>83.739833746835487</v>
      </c>
      <c r="S86" s="42">
        <f>R86*(1+'Total ICPs'!S$43)</f>
        <v>84.389139724080394</v>
      </c>
      <c r="T86" s="42">
        <f>S86*(1+'Total ICPs'!T$43)</f>
        <v>84.926444204084916</v>
      </c>
      <c r="U86" s="42">
        <f>T86*(1+'Total ICPs'!U$43)</f>
        <v>85.462235150342963</v>
      </c>
      <c r="V86" s="42">
        <f>U86*(1+'Total ICPs'!V$43)</f>
        <v>85.994999029108016</v>
      </c>
      <c r="AL86" s="201">
        <f t="shared" si="39"/>
        <v>0</v>
      </c>
      <c r="AM86" s="201">
        <f t="shared" si="40"/>
        <v>9.9999999999999982</v>
      </c>
      <c r="AN86" s="201">
        <f t="shared" si="41"/>
        <v>0</v>
      </c>
      <c r="AO86" s="201">
        <f t="shared" si="42"/>
        <v>71.999999999999986</v>
      </c>
      <c r="AP86" s="201">
        <f t="shared" si="43"/>
        <v>324.57142857142856</v>
      </c>
      <c r="AQ86" s="201">
        <f t="shared" si="44"/>
        <v>73.412848194386726</v>
      </c>
      <c r="AR86" s="201">
        <f t="shared" si="45"/>
        <v>9.5714285714285641</v>
      </c>
      <c r="AS86" s="201">
        <f t="shared" si="46"/>
        <v>1.8888888888888884</v>
      </c>
      <c r="AT86" s="201">
        <f t="shared" si="47"/>
        <v>84.499999999999616</v>
      </c>
      <c r="AU86" s="201">
        <f t="shared" si="48"/>
        <v>86.150000000000034</v>
      </c>
      <c r="AV86" s="41">
        <f t="shared" si="50"/>
        <v>95.137797748669442</v>
      </c>
      <c r="AW86" s="41">
        <f t="shared" si="50"/>
        <v>100.3974956261342</v>
      </c>
      <c r="AX86" s="41">
        <f t="shared" si="50"/>
        <v>105.65719350359898</v>
      </c>
      <c r="AY86" s="41">
        <f t="shared" si="50"/>
        <v>110.91689138106373</v>
      </c>
      <c r="AZ86" s="41">
        <f t="shared" si="50"/>
        <v>116.17658925852851</v>
      </c>
      <c r="BA86" s="41">
        <f t="shared" si="50"/>
        <v>121.43628713599327</v>
      </c>
      <c r="BB86" s="41">
        <f t="shared" si="50"/>
        <v>126.69598501345803</v>
      </c>
      <c r="BC86" s="41">
        <f t="shared" si="50"/>
        <v>131.95568289092279</v>
      </c>
      <c r="BD86" s="41">
        <f t="shared" si="50"/>
        <v>137.21538076838755</v>
      </c>
      <c r="BE86" s="41">
        <f t="shared" si="50"/>
        <v>142.47507864585234</v>
      </c>
      <c r="BF86" s="41">
        <f t="shared" si="50"/>
        <v>147.73477652331709</v>
      </c>
    </row>
    <row r="87" spans="1:58">
      <c r="A87" s="53" t="s">
        <v>49</v>
      </c>
      <c r="B87" s="57">
        <f>'Historical Fault Information'!Z87</f>
        <v>0</v>
      </c>
      <c r="C87" s="57">
        <f>'Historical Fault Information'!AA87</f>
        <v>4.3333333333333357</v>
      </c>
      <c r="D87" s="57">
        <f>'Historical Fault Information'!AB87</f>
        <v>105.33327785733432</v>
      </c>
      <c r="E87" s="57">
        <f>'Historical Fault Information'!AC87</f>
        <v>20.800000000000022</v>
      </c>
      <c r="F87" s="57">
        <f>'Historical Fault Information'!AD87</f>
        <v>251.75000000000009</v>
      </c>
      <c r="G87" s="57">
        <f>'Historical Fault Information'!AE87</f>
        <v>2.5552699849420137</v>
      </c>
      <c r="H87" s="57">
        <f>'Historical Fault Information'!AF87</f>
        <v>38.125000000000014</v>
      </c>
      <c r="I87" s="57">
        <f>'Historical Fault Information'!AG87</f>
        <v>3.5999999999999952</v>
      </c>
      <c r="J87" s="57">
        <f>'Historical Fault Information'!AH87</f>
        <v>5.2222222222222188</v>
      </c>
      <c r="K87" s="57">
        <f>'Historical Fault Information'!AI87</f>
        <v>5.3999999999999995</v>
      </c>
      <c r="L87" s="71">
        <f>'Model parameters'!J87*(1+'Total ICPs'!$L$41)</f>
        <v>36.918438727803959</v>
      </c>
      <c r="M87" s="42">
        <f>L87*(1+'Total ICPs'!M$44)</f>
        <v>37.338825611792871</v>
      </c>
      <c r="N87" s="42">
        <f>M87*(1+'Total ICPs'!N$44)</f>
        <v>37.756999933234461</v>
      </c>
      <c r="O87" s="42">
        <f>N87*(1+'Total ICPs'!O$44)</f>
        <v>38.088884315330965</v>
      </c>
      <c r="P87" s="42">
        <f>O87*(1+'Total ICPs'!P$44)</f>
        <v>38.501527230404285</v>
      </c>
      <c r="Q87" s="42">
        <f>P87*(1+'Total ICPs'!Q$44)</f>
        <v>38.830092768679826</v>
      </c>
      <c r="R87" s="42">
        <f>Q87*(1+'Total ICPs'!R$44)</f>
        <v>39.238310558658526</v>
      </c>
      <c r="S87" s="42">
        <f>R87*(1+'Total ICPs'!S$44)</f>
        <v>39.562450971839446</v>
      </c>
      <c r="T87" s="42">
        <f>S87*(1+'Total ICPs'!T$44)</f>
        <v>39.965137355449869</v>
      </c>
      <c r="U87" s="42">
        <f>T87*(1+'Total ICPs'!U$44)</f>
        <v>40.285958924809819</v>
      </c>
      <c r="V87" s="42">
        <f>U87*(1+'Total ICPs'!V$44)</f>
        <v>40.604567931622462</v>
      </c>
      <c r="AL87" s="201">
        <f t="shared" si="39"/>
        <v>0</v>
      </c>
      <c r="AM87" s="201">
        <f t="shared" si="40"/>
        <v>4.3333333333333357</v>
      </c>
      <c r="AN87" s="201">
        <f t="shared" si="41"/>
        <v>105.33327785733432</v>
      </c>
      <c r="AO87" s="201">
        <f t="shared" si="42"/>
        <v>20.800000000000022</v>
      </c>
      <c r="AP87" s="201">
        <f t="shared" si="43"/>
        <v>251.75000000000009</v>
      </c>
      <c r="AQ87" s="201">
        <f t="shared" si="44"/>
        <v>2.5552699849420137</v>
      </c>
      <c r="AR87" s="201">
        <f t="shared" si="45"/>
        <v>38.125000000000014</v>
      </c>
      <c r="AS87" s="201">
        <f t="shared" si="46"/>
        <v>3.5999999999999952</v>
      </c>
      <c r="AT87" s="201">
        <f t="shared" si="47"/>
        <v>5.2222222222222188</v>
      </c>
      <c r="AU87" s="201">
        <f t="shared" si="48"/>
        <v>5.3999999999999995</v>
      </c>
      <c r="AV87" s="41">
        <f t="shared" si="50"/>
        <v>22.009780437132946</v>
      </c>
      <c r="AW87" s="41">
        <f t="shared" si="50"/>
        <v>18.063938636651081</v>
      </c>
      <c r="AX87" s="41">
        <f t="shared" si="50"/>
        <v>14.118096836169215</v>
      </c>
      <c r="AY87" s="41">
        <f t="shared" si="50"/>
        <v>10.17225503568735</v>
      </c>
      <c r="AZ87" s="41">
        <f t="shared" si="50"/>
        <v>6.2264132352054844</v>
      </c>
      <c r="BA87" s="41">
        <f t="shared" si="50"/>
        <v>2.280571434723619</v>
      </c>
      <c r="BB87" s="41">
        <f t="shared" si="50"/>
        <v>-1.6652703657582464</v>
      </c>
      <c r="BC87" s="41">
        <f t="shared" si="50"/>
        <v>-5.6111121662401047</v>
      </c>
      <c r="BD87" s="41">
        <f t="shared" si="50"/>
        <v>-9.5569539667219772</v>
      </c>
      <c r="BE87" s="41">
        <f t="shared" si="50"/>
        <v>-13.502795767203835</v>
      </c>
      <c r="BF87" s="41">
        <f t="shared" si="50"/>
        <v>-17.448637567685708</v>
      </c>
    </row>
    <row r="88" spans="1:58">
      <c r="A88" s="53" t="s">
        <v>59</v>
      </c>
      <c r="B88" s="57">
        <f>'Historical Fault Information'!Z88</f>
        <v>145.75000000000028</v>
      </c>
      <c r="C88" s="57">
        <f>'Historical Fault Information'!AA88</f>
        <v>99.000000000000142</v>
      </c>
      <c r="D88" s="57">
        <f>'Historical Fault Information'!AB88</f>
        <v>1.9999989466582482</v>
      </c>
      <c r="E88" s="57">
        <f>'Historical Fault Information'!AC88</f>
        <v>300.99999999999994</v>
      </c>
      <c r="F88" s="57">
        <f>'Historical Fault Information'!AD88</f>
        <v>565.99999999999943</v>
      </c>
      <c r="G88" s="57">
        <f>'Historical Fault Information'!AE88</f>
        <v>51.160949046339105</v>
      </c>
      <c r="H88" s="57">
        <f>'Historical Fault Information'!AF88</f>
        <v>1.7999999999999976</v>
      </c>
      <c r="I88" s="57">
        <f>'Historical Fault Information'!AG88</f>
        <v>91.599999999999909</v>
      </c>
      <c r="J88" s="57">
        <f>'Historical Fault Information'!AH88</f>
        <v>12.499999999999996</v>
      </c>
      <c r="K88" s="57">
        <f>'Historical Fault Information'!AI88</f>
        <v>4.3750000000000124</v>
      </c>
      <c r="L88" s="71">
        <f>'Model parameters'!J88*(1+'Total ICPs'!$L$41)</f>
        <v>70.079229469434082</v>
      </c>
      <c r="M88" s="42">
        <f>L88*(1+'Total ICPs'!M$45)</f>
        <v>70.542564259341333</v>
      </c>
      <c r="N88" s="42">
        <f>M88*(1+'Total ICPs'!N$45)</f>
        <v>70.999279980821328</v>
      </c>
      <c r="O88" s="42">
        <f>N88*(1+'Total ICPs'!O$45)</f>
        <v>71.455995702301337</v>
      </c>
      <c r="P88" s="42">
        <f>O88*(1+'Total ICPs'!P$45)</f>
        <v>71.912711423781332</v>
      </c>
      <c r="Q88" s="42">
        <f>P88*(1+'Total ICPs'!Q$45)</f>
        <v>72.369427145261341</v>
      </c>
      <c r="R88" s="42">
        <f>Q88*(1+'Total ICPs'!R$45)</f>
        <v>72.82614286674135</v>
      </c>
      <c r="S88" s="42">
        <f>R88*(1+'Total ICPs'!S$45)</f>
        <v>73.732955241274098</v>
      </c>
      <c r="T88" s="42">
        <f>S88*(1+'Total ICPs'!T$45)</f>
        <v>74.183051894326852</v>
      </c>
      <c r="U88" s="42">
        <f>T88*(1+'Total ICPs'!U$45)</f>
        <v>74.633148547379605</v>
      </c>
      <c r="V88" s="42">
        <f>U88*(1+'Total ICPs'!V$45)</f>
        <v>75.083245200432359</v>
      </c>
      <c r="AL88" s="201">
        <f t="shared" si="39"/>
        <v>145.75000000000028</v>
      </c>
      <c r="AM88" s="201">
        <f t="shared" si="40"/>
        <v>99.000000000000142</v>
      </c>
      <c r="AN88" s="201">
        <f t="shared" si="41"/>
        <v>1.9999989466582482</v>
      </c>
      <c r="AO88" s="201">
        <f t="shared" si="42"/>
        <v>300.99999999999994</v>
      </c>
      <c r="AP88" s="201">
        <f t="shared" si="43"/>
        <v>565.99999999999943</v>
      </c>
      <c r="AQ88" s="201">
        <f t="shared" si="44"/>
        <v>51.160949046339105</v>
      </c>
      <c r="AR88" s="201">
        <f t="shared" si="45"/>
        <v>1.7999999999999976</v>
      </c>
      <c r="AS88" s="201">
        <f t="shared" si="46"/>
        <v>91.599999999999909</v>
      </c>
      <c r="AT88" s="201">
        <f t="shared" si="47"/>
        <v>12.499999999999996</v>
      </c>
      <c r="AU88" s="201">
        <f t="shared" si="48"/>
        <v>4.3750000000000124</v>
      </c>
      <c r="AV88" s="41">
        <f t="shared" si="50"/>
        <v>32.774793276401169</v>
      </c>
      <c r="AW88" s="41">
        <f t="shared" si="50"/>
        <v>15.548647544965064</v>
      </c>
      <c r="AX88" s="41">
        <f t="shared" si="50"/>
        <v>-1.6774981864710128</v>
      </c>
      <c r="AY88" s="41">
        <f t="shared" si="50"/>
        <v>-18.903643917907118</v>
      </c>
      <c r="AZ88" s="41">
        <f t="shared" si="50"/>
        <v>-36.129789649343223</v>
      </c>
      <c r="BA88" s="41">
        <f t="shared" si="50"/>
        <v>-53.3559353807793</v>
      </c>
      <c r="BB88" s="41">
        <f t="shared" si="50"/>
        <v>-70.582081112215377</v>
      </c>
      <c r="BC88" s="41">
        <f t="shared" si="50"/>
        <v>-87.808226843651511</v>
      </c>
      <c r="BD88" s="41">
        <f t="shared" si="50"/>
        <v>-105.03437257508759</v>
      </c>
      <c r="BE88" s="41">
        <f t="shared" si="50"/>
        <v>-122.26051830652366</v>
      </c>
      <c r="BF88" s="41">
        <f t="shared" si="50"/>
        <v>-139.4866640379598</v>
      </c>
    </row>
    <row r="89" spans="1:58">
      <c r="A89" s="53" t="s">
        <v>57</v>
      </c>
      <c r="B89" s="57">
        <f>'Historical Fault Information'!Z89</f>
        <v>25.000000000000032</v>
      </c>
      <c r="C89" s="57">
        <f>'Historical Fault Information'!AA89</f>
        <v>177.00000000000006</v>
      </c>
      <c r="D89" s="57">
        <f>'Historical Fault Information'!AB89</f>
        <v>6.6666631555274938</v>
      </c>
      <c r="E89" s="57">
        <f>'Historical Fault Information'!AC89</f>
        <v>124.40000000000018</v>
      </c>
      <c r="F89" s="57">
        <f>'Historical Fault Information'!AD89</f>
        <v>63.733333333333285</v>
      </c>
      <c r="G89" s="57">
        <f>'Historical Fault Information'!AE89</f>
        <v>21.928583798812696</v>
      </c>
      <c r="H89" s="57">
        <f>'Historical Fault Information'!AF89</f>
        <v>17.473684210526301</v>
      </c>
      <c r="I89" s="57">
        <f>'Historical Fault Information'!AG89</f>
        <v>27.187499999999964</v>
      </c>
      <c r="J89" s="57">
        <f>'Historical Fault Information'!AH89</f>
        <v>81.59999999999998</v>
      </c>
      <c r="K89" s="57">
        <f>'Historical Fault Information'!AI89</f>
        <v>30.523809523809479</v>
      </c>
      <c r="L89" s="71">
        <f>'Model parameters'!J89*(1+'Total ICPs'!$L$41)</f>
        <v>46.104942210169412</v>
      </c>
      <c r="M89" s="42">
        <f>L89*(1+'Total ICPs'!M$46)</f>
        <v>46.465261094048159</v>
      </c>
      <c r="N89" s="42">
        <f>M89*(1+'Total ICPs'!N$46)</f>
        <v>46.895319116742151</v>
      </c>
      <c r="O89" s="42">
        <f>N89*(1+'Total ICPs'!O$46)</f>
        <v>47.250795004869843</v>
      </c>
      <c r="P89" s="42">
        <f>O89*(1+'Total ICPs'!P$46)</f>
        <v>47.533625956731655</v>
      </c>
      <c r="Q89" s="42">
        <f>P89*(1+'Total ICPs'!Q$46)</f>
        <v>47.886196047408717</v>
      </c>
      <c r="R89" s="42">
        <f>Q89*(1+'Total ICPs'!R$46)</f>
        <v>48.167089800970111</v>
      </c>
      <c r="S89" s="42">
        <f>R89*(1+'Total ICPs'!S$46)</f>
        <v>48.517722693346741</v>
      </c>
      <c r="T89" s="42">
        <f>S89*(1+'Total ICPs'!T$46)</f>
        <v>48.865449788272734</v>
      </c>
      <c r="U89" s="42">
        <f>T89*(1+'Total ICPs'!U$46)</f>
        <v>49.213176883198734</v>
      </c>
      <c r="V89" s="42">
        <f>U89*(1+'Total ICPs'!V$46)</f>
        <v>49.489227641009066</v>
      </c>
      <c r="AL89" s="201">
        <f t="shared" si="39"/>
        <v>25.000000000000032</v>
      </c>
      <c r="AM89" s="201">
        <f t="shared" si="40"/>
        <v>177.00000000000006</v>
      </c>
      <c r="AN89" s="201">
        <f t="shared" si="41"/>
        <v>6.6666631555274938</v>
      </c>
      <c r="AO89" s="201">
        <f t="shared" si="42"/>
        <v>124.40000000000018</v>
      </c>
      <c r="AP89" s="201">
        <f t="shared" si="43"/>
        <v>63.733333333333285</v>
      </c>
      <c r="AQ89" s="201">
        <f t="shared" si="44"/>
        <v>21.928583798812696</v>
      </c>
      <c r="AR89" s="201">
        <f t="shared" si="45"/>
        <v>17.473684210526301</v>
      </c>
      <c r="AS89" s="201">
        <f t="shared" si="46"/>
        <v>27.187499999999964</v>
      </c>
      <c r="AT89" s="201">
        <f t="shared" si="47"/>
        <v>81.59999999999998</v>
      </c>
      <c r="AU89" s="201">
        <f t="shared" si="48"/>
        <v>30.523809523809479</v>
      </c>
      <c r="AV89" s="41">
        <f t="shared" si="50"/>
        <v>28.282516503324395</v>
      </c>
      <c r="AW89" s="41">
        <f t="shared" si="50"/>
        <v>22.960909067165019</v>
      </c>
      <c r="AX89" s="41">
        <f t="shared" si="50"/>
        <v>17.639301631005651</v>
      </c>
      <c r="AY89" s="41">
        <f t="shared" si="50"/>
        <v>12.317694194846283</v>
      </c>
      <c r="AZ89" s="41">
        <f t="shared" si="50"/>
        <v>6.9960867586869</v>
      </c>
      <c r="BA89" s="41">
        <f t="shared" si="50"/>
        <v>1.6744793225275316</v>
      </c>
      <c r="BB89" s="41">
        <f t="shared" si="50"/>
        <v>-3.6471281136318368</v>
      </c>
      <c r="BC89" s="41">
        <f t="shared" si="50"/>
        <v>-8.9687355497912193</v>
      </c>
      <c r="BD89" s="41">
        <f t="shared" si="50"/>
        <v>-14.290342985950588</v>
      </c>
      <c r="BE89" s="41">
        <f t="shared" si="50"/>
        <v>-19.611950422109956</v>
      </c>
      <c r="BF89" s="41">
        <f t="shared" si="50"/>
        <v>-24.933557858269339</v>
      </c>
    </row>
    <row r="90" spans="1:58">
      <c r="A90" s="53" t="s">
        <v>55</v>
      </c>
      <c r="B90" s="57">
        <f>'Historical Fault Information'!Z90</f>
        <v>0</v>
      </c>
      <c r="C90" s="57">
        <f>'Historical Fault Information'!AA90</f>
        <v>0</v>
      </c>
      <c r="D90" s="57">
        <f>'Historical Fault Information'!AB90</f>
        <v>17.999990519924236</v>
      </c>
      <c r="E90" s="57">
        <f>'Historical Fault Information'!AC90</f>
        <v>14.000000000000016</v>
      </c>
      <c r="F90" s="57">
        <f>'Historical Fault Information'!AD90</f>
        <v>57.000000000000071</v>
      </c>
      <c r="G90" s="57">
        <f>'Historical Fault Information'!AE90</f>
        <v>60.707501195051123</v>
      </c>
      <c r="H90" s="57">
        <f>'Historical Fault Information'!AF90</f>
        <v>46.999999999999972</v>
      </c>
      <c r="I90" s="57">
        <f>'Historical Fault Information'!AG90</f>
        <v>52.99999999999995</v>
      </c>
      <c r="J90" s="57">
        <f>'Historical Fault Information'!AH90</f>
        <v>1.7500000000000002</v>
      </c>
      <c r="K90" s="57">
        <f>'Historical Fault Information'!AI90</f>
        <v>22.142857142857142</v>
      </c>
      <c r="L90" s="71">
        <f>'Model parameters'!J90*(1+'Total ICPs'!$L$41)</f>
        <v>31.19126900052488</v>
      </c>
      <c r="M90" s="42">
        <f>L90*(1+'Total ICPs'!M$47)</f>
        <v>31.19126900052488</v>
      </c>
      <c r="N90" s="42">
        <f>M90*(1+'Total ICPs'!N$47)</f>
        <v>31.19126900052488</v>
      </c>
      <c r="O90" s="42">
        <f>N90*(1+'Total ICPs'!O$47)</f>
        <v>31.911334042887233</v>
      </c>
      <c r="P90" s="42">
        <f>O90*(1+'Total ICPs'!P$47)</f>
        <v>31.911334042887233</v>
      </c>
      <c r="Q90" s="42">
        <f>P90*(1+'Total ICPs'!Q$47)</f>
        <v>31.911334042887233</v>
      </c>
      <c r="R90" s="42">
        <f>Q90*(1+'Total ICPs'!R$47)</f>
        <v>31.911334042887233</v>
      </c>
      <c r="S90" s="42">
        <f>R90*(1+'Total ICPs'!S$47)</f>
        <v>31.911334042887233</v>
      </c>
      <c r="T90" s="42">
        <f>S90*(1+'Total ICPs'!T$47)</f>
        <v>32.617280162850328</v>
      </c>
      <c r="U90" s="42">
        <f>T90*(1+'Total ICPs'!U$47)</f>
        <v>32.617280162850328</v>
      </c>
      <c r="V90" s="42">
        <f>U90*(1+'Total ICPs'!V$47)</f>
        <v>32.617280162850328</v>
      </c>
      <c r="AL90" s="201">
        <f t="shared" si="39"/>
        <v>0</v>
      </c>
      <c r="AM90" s="201">
        <f t="shared" si="40"/>
        <v>0</v>
      </c>
      <c r="AN90" s="201">
        <f t="shared" si="41"/>
        <v>17.999990519924236</v>
      </c>
      <c r="AO90" s="201">
        <f t="shared" si="42"/>
        <v>14.000000000000016</v>
      </c>
      <c r="AP90" s="201">
        <f t="shared" si="43"/>
        <v>57.000000000000071</v>
      </c>
      <c r="AQ90" s="201">
        <f t="shared" si="44"/>
        <v>60.707501195051123</v>
      </c>
      <c r="AR90" s="201">
        <f t="shared" si="45"/>
        <v>46.999999999999972</v>
      </c>
      <c r="AS90" s="201">
        <f t="shared" si="46"/>
        <v>52.99999999999995</v>
      </c>
      <c r="AT90" s="201">
        <f t="shared" si="47"/>
        <v>1.7500000000000002</v>
      </c>
      <c r="AU90" s="201">
        <f t="shared" si="48"/>
        <v>22.142857142857142</v>
      </c>
      <c r="AV90" s="41">
        <f t="shared" si="50"/>
        <v>43.668143648488048</v>
      </c>
      <c r="AW90" s="41">
        <f t="shared" si="50"/>
        <v>46.633254332616197</v>
      </c>
      <c r="AX90" s="41">
        <f t="shared" si="50"/>
        <v>49.598365016744346</v>
      </c>
      <c r="AY90" s="41">
        <f t="shared" si="50"/>
        <v>52.563475700872488</v>
      </c>
      <c r="AZ90" s="41">
        <f t="shared" si="50"/>
        <v>55.528586385000629</v>
      </c>
      <c r="BA90" s="41">
        <f t="shared" si="50"/>
        <v>58.493697069128778</v>
      </c>
      <c r="BB90" s="41">
        <f t="shared" si="50"/>
        <v>61.458807753256927</v>
      </c>
      <c r="BC90" s="41">
        <f t="shared" si="50"/>
        <v>64.423918437385069</v>
      </c>
      <c r="BD90" s="41">
        <f t="shared" si="50"/>
        <v>67.389029121513204</v>
      </c>
      <c r="BE90" s="41">
        <f t="shared" si="50"/>
        <v>70.354139805641353</v>
      </c>
      <c r="BF90" s="41">
        <f t="shared" si="50"/>
        <v>73.319250489769502</v>
      </c>
    </row>
    <row r="91" spans="1:58">
      <c r="A91" s="53" t="s">
        <v>47</v>
      </c>
      <c r="B91" s="57">
        <f>'Historical Fault Information'!Z91</f>
        <v>228.85714285714297</v>
      </c>
      <c r="C91" s="57">
        <f>'Historical Fault Information'!AA91</f>
        <v>61.40000000000002</v>
      </c>
      <c r="D91" s="57">
        <f>'Historical Fault Information'!AB91</f>
        <v>32.749982751528783</v>
      </c>
      <c r="E91" s="57">
        <f>'Historical Fault Information'!AC91</f>
        <v>104.7499999999999</v>
      </c>
      <c r="F91" s="57">
        <f>'Historical Fault Information'!AD91</f>
        <v>150.50000000000003</v>
      </c>
      <c r="G91" s="57">
        <f>'Historical Fault Information'!AE91</f>
        <v>43.095183789521919</v>
      </c>
      <c r="H91" s="57">
        <f>'Historical Fault Information'!AF91</f>
        <v>186.79999999999998</v>
      </c>
      <c r="I91" s="57">
        <f>'Historical Fault Information'!AG91</f>
        <v>33.769230769230695</v>
      </c>
      <c r="J91" s="57">
        <f>'Historical Fault Information'!AH91</f>
        <v>53.923076923076991</v>
      </c>
      <c r="K91" s="57">
        <f>'Historical Fault Information'!AI91</f>
        <v>6.7692307692307674</v>
      </c>
      <c r="L91" s="71">
        <f>'Model parameters'!J91*(1+'Total ICPs'!$L$41)</f>
        <v>66.238906823590398</v>
      </c>
      <c r="M91" s="42">
        <f>L91*(1+'Total ICPs'!M$48)</f>
        <v>66.953080572116278</v>
      </c>
      <c r="N91" s="42">
        <f>M91*(1+'Total ICPs'!N$48)</f>
        <v>67.663400865164505</v>
      </c>
      <c r="O91" s="42">
        <f>N91*(1+'Total ICPs'!O$48)</f>
        <v>68.368583217575846</v>
      </c>
      <c r="P91" s="42">
        <f>O91*(1+'Total ICPs'!P$48)</f>
        <v>68.981282638523396</v>
      </c>
      <c r="Q91" s="42">
        <f>P91*(1+'Total ICPs'!Q$48)</f>
        <v>69.678758079979417</v>
      </c>
      <c r="R91" s="42">
        <f>Q91*(1+'Total ICPs'!R$48)</f>
        <v>70.285035075130878</v>
      </c>
      <c r="S91" s="42">
        <f>R91*(1+'Total ICPs'!S$48)</f>
        <v>70.973519120472375</v>
      </c>
      <c r="T91" s="42">
        <f>S91*(1+'Total ICPs'!T$48)</f>
        <v>71.656865225176986</v>
      </c>
      <c r="U91" s="42">
        <f>T91*(1+'Total ICPs'!U$48)</f>
        <v>72.251581853895487</v>
      </c>
      <c r="V91" s="42">
        <f>U91*(1+'Total ICPs'!V$48)</f>
        <v>72.843729512295539</v>
      </c>
      <c r="AL91" s="201">
        <f t="shared" si="39"/>
        <v>228.85714285714297</v>
      </c>
      <c r="AM91" s="201">
        <f t="shared" si="40"/>
        <v>61.40000000000002</v>
      </c>
      <c r="AN91" s="201">
        <f t="shared" si="41"/>
        <v>32.749982751528783</v>
      </c>
      <c r="AO91" s="201">
        <f t="shared" si="42"/>
        <v>104.7499999999999</v>
      </c>
      <c r="AP91" s="201">
        <f t="shared" si="43"/>
        <v>150.50000000000003</v>
      </c>
      <c r="AQ91" s="201">
        <f t="shared" si="44"/>
        <v>43.095183789521919</v>
      </c>
      <c r="AR91" s="201">
        <f t="shared" si="45"/>
        <v>186.79999999999998</v>
      </c>
      <c r="AS91" s="201">
        <f t="shared" si="46"/>
        <v>33.769230769230695</v>
      </c>
      <c r="AT91" s="201">
        <f t="shared" si="47"/>
        <v>53.923076923076991</v>
      </c>
      <c r="AU91" s="201">
        <f t="shared" si="48"/>
        <v>6.7692307692307674</v>
      </c>
      <c r="AV91" s="41">
        <f t="shared" si="50"/>
        <v>26.685109904251902</v>
      </c>
      <c r="AW91" s="41">
        <f t="shared" si="50"/>
        <v>15.125787198484403</v>
      </c>
      <c r="AX91" s="41">
        <f t="shared" si="50"/>
        <v>3.5664644927168752</v>
      </c>
      <c r="AY91" s="41">
        <f t="shared" si="50"/>
        <v>-7.9928582130506243</v>
      </c>
      <c r="AZ91" s="41">
        <f t="shared" si="50"/>
        <v>-19.552180918818152</v>
      </c>
      <c r="BA91" s="41">
        <f t="shared" si="50"/>
        <v>-31.111503624585652</v>
      </c>
      <c r="BB91" s="41">
        <f t="shared" si="50"/>
        <v>-42.670826330353151</v>
      </c>
      <c r="BC91" s="41">
        <f t="shared" si="50"/>
        <v>-54.230149036120679</v>
      </c>
      <c r="BD91" s="41">
        <f t="shared" si="50"/>
        <v>-65.789471741888178</v>
      </c>
      <c r="BE91" s="41">
        <f t="shared" si="50"/>
        <v>-77.348794447655706</v>
      </c>
      <c r="BF91" s="41">
        <f t="shared" si="50"/>
        <v>-88.908117153423206</v>
      </c>
    </row>
    <row r="92" spans="1:58">
      <c r="A92" s="53" t="s">
        <v>52</v>
      </c>
      <c r="B92" s="57">
        <f>'Historical Fault Information'!Z92</f>
        <v>214.12499999999983</v>
      </c>
      <c r="C92" s="57">
        <f>'Historical Fault Information'!AA92</f>
        <v>78.80000000000004</v>
      </c>
      <c r="D92" s="57">
        <f>'Historical Fault Information'!AB92</f>
        <v>60.66663471530034</v>
      </c>
      <c r="E92" s="57">
        <f>'Historical Fault Information'!AC92</f>
        <v>125.99999999999983</v>
      </c>
      <c r="F92" s="57">
        <f>'Historical Fault Information'!AD92</f>
        <v>137.20000000000007</v>
      </c>
      <c r="G92" s="57">
        <f>'Historical Fault Information'!AE92</f>
        <v>33.062971631249631</v>
      </c>
      <c r="H92" s="57">
        <f>'Historical Fault Information'!AF92</f>
        <v>11.818181818181825</v>
      </c>
      <c r="I92" s="57">
        <f>'Historical Fault Information'!AG92</f>
        <v>4.200000000000002</v>
      </c>
      <c r="J92" s="57">
        <f>'Historical Fault Information'!AH92</f>
        <v>107.44444444444429</v>
      </c>
      <c r="K92" s="57">
        <f>'Historical Fault Information'!AI92</f>
        <v>14.124999999999989</v>
      </c>
      <c r="L92" s="71">
        <f>'Model parameters'!J92*(1+'Total ICPs'!$L$41)</f>
        <v>62.168196703004362</v>
      </c>
      <c r="M92" s="42">
        <f>L92*(1+'Total ICPs'!M$49)</f>
        <v>62.93555580416659</v>
      </c>
      <c r="N92" s="42">
        <f>M92*(1+'Total ICPs'!N$49)</f>
        <v>63.700415364282691</v>
      </c>
      <c r="O92" s="42">
        <f>N92*(1+'Total ICPs'!O$49)</f>
        <v>64.457776301260395</v>
      </c>
      <c r="P92" s="42">
        <f>O92*(1+'Total ICPs'!P$49)</f>
        <v>65.022672577686009</v>
      </c>
      <c r="Q92" s="42">
        <f>P92*(1+'Total ICPs'!Q$49)</f>
        <v>65.772534891525325</v>
      </c>
      <c r="R92" s="42">
        <f>Q92*(1+'Total ICPs'!R$49)</f>
        <v>66.32993254481255</v>
      </c>
      <c r="S92" s="42">
        <f>R92*(1+'Total ICPs'!S$49)</f>
        <v>67.069796694467328</v>
      </c>
      <c r="T92" s="42">
        <f>S92*(1+'Total ICPs'!T$49)</f>
        <v>67.61969572461615</v>
      </c>
      <c r="U92" s="42">
        <f>T92*(1+'Total ICPs'!U$49)</f>
        <v>68.349561710086419</v>
      </c>
      <c r="V92" s="42">
        <f>U92*(1+'Total ICPs'!V$49)</f>
        <v>68.891962117096853</v>
      </c>
      <c r="AL92" s="201">
        <f t="shared" si="39"/>
        <v>214.12499999999983</v>
      </c>
      <c r="AM92" s="201">
        <f t="shared" si="40"/>
        <v>78.80000000000004</v>
      </c>
      <c r="AN92" s="201">
        <f t="shared" si="41"/>
        <v>60.66663471530034</v>
      </c>
      <c r="AO92" s="201">
        <f t="shared" si="42"/>
        <v>125.99999999999983</v>
      </c>
      <c r="AP92" s="201">
        <f t="shared" si="43"/>
        <v>137.20000000000007</v>
      </c>
      <c r="AQ92" s="201">
        <f t="shared" si="44"/>
        <v>33.062971631249631</v>
      </c>
      <c r="AR92" s="201">
        <f t="shared" si="45"/>
        <v>11.818181818181825</v>
      </c>
      <c r="AS92" s="201">
        <f t="shared" si="46"/>
        <v>4.200000000000002</v>
      </c>
      <c r="AT92" s="201">
        <f t="shared" si="47"/>
        <v>107.44444444444429</v>
      </c>
      <c r="AU92" s="201">
        <f t="shared" si="48"/>
        <v>14.124999999999989</v>
      </c>
      <c r="AV92" s="41">
        <f t="shared" si="50"/>
        <v>1.1274050815977432</v>
      </c>
      <c r="AW92" s="41">
        <f t="shared" si="50"/>
        <v>-12.984743678278619</v>
      </c>
      <c r="AX92" s="41">
        <f t="shared" si="50"/>
        <v>-27.096892438154953</v>
      </c>
      <c r="AY92" s="41">
        <f t="shared" si="50"/>
        <v>-41.209041198031287</v>
      </c>
      <c r="AZ92" s="41">
        <f t="shared" si="50"/>
        <v>-55.32118995790762</v>
      </c>
      <c r="BA92" s="41">
        <f t="shared" si="50"/>
        <v>-69.433338717783954</v>
      </c>
      <c r="BB92" s="41">
        <f t="shared" si="50"/>
        <v>-83.545487477660288</v>
      </c>
      <c r="BC92" s="41">
        <f t="shared" si="50"/>
        <v>-97.657636237536622</v>
      </c>
      <c r="BD92" s="41">
        <f t="shared" si="50"/>
        <v>-111.76978499741296</v>
      </c>
      <c r="BE92" s="41">
        <f t="shared" si="50"/>
        <v>-125.88193375728929</v>
      </c>
      <c r="BF92" s="41">
        <f t="shared" si="50"/>
        <v>-139.99408251716562</v>
      </c>
    </row>
    <row r="93" spans="1:58">
      <c r="A93" s="53" t="s">
        <v>53</v>
      </c>
      <c r="B93" s="57">
        <f>'Historical Fault Information'!Z93</f>
        <v>161.00000000000003</v>
      </c>
      <c r="C93" s="57">
        <f>'Historical Fault Information'!AA93</f>
        <v>6.9999999999999885</v>
      </c>
      <c r="D93" s="57">
        <f>'Historical Fault Information'!AB93</f>
        <v>28.999984726544579</v>
      </c>
      <c r="E93" s="57">
        <f>'Historical Fault Information'!AC93</f>
        <v>16.333333333333325</v>
      </c>
      <c r="F93" s="57">
        <f>'Historical Fault Information'!AD93</f>
        <v>534.99999999999875</v>
      </c>
      <c r="G93" s="57">
        <f>'Historical Fault Information'!AE93</f>
        <v>6.4992736573525152</v>
      </c>
      <c r="H93" s="57">
        <f>'Historical Fault Information'!AF93</f>
        <v>36.333333333333343</v>
      </c>
      <c r="I93" s="57">
        <f>'Historical Fault Information'!AG93</f>
        <v>2.9999999999999982</v>
      </c>
      <c r="J93" s="57">
        <f>'Historical Fault Information'!AH93</f>
        <v>24.399999999999988</v>
      </c>
      <c r="K93" s="57">
        <f>'Historical Fault Information'!AI93</f>
        <v>1.0000000000000004</v>
      </c>
      <c r="L93" s="71">
        <f>'Model parameters'!J93*(1+'Total ICPs'!$L$41)</f>
        <v>41.58782655286376</v>
      </c>
      <c r="M93" s="42">
        <f>L93*(1+'Total ICPs'!M$50)</f>
        <v>42.305927211294765</v>
      </c>
      <c r="N93" s="42">
        <f>M93*(1+'Total ICPs'!N$50)</f>
        <v>42.778883162192429</v>
      </c>
      <c r="O93" s="42">
        <f>N93*(1+'Total ICPs'!O$50)</f>
        <v>43.249362903923085</v>
      </c>
      <c r="P93" s="42">
        <f>O93*(1+'Total ICPs'!P$50)</f>
        <v>43.714890227319735</v>
      </c>
      <c r="Q93" s="42">
        <f>P93*(1+'Total ICPs'!Q$50)</f>
        <v>44.177941341549378</v>
      </c>
      <c r="R93" s="42">
        <f>Q93*(1+'Total ICPs'!R$50)</f>
        <v>44.638516246612028</v>
      </c>
      <c r="S93" s="42">
        <f>R93*(1+'Total ICPs'!S$50)</f>
        <v>45.096614942507671</v>
      </c>
      <c r="T93" s="42">
        <f>S93*(1+'Total ICPs'!T$50)</f>
        <v>45.5497612200693</v>
      </c>
      <c r="U93" s="42">
        <f>T93*(1+'Total ICPs'!U$50)</f>
        <v>45.775096254266614</v>
      </c>
      <c r="V93" s="42">
        <f>U93*(1+'Total ICPs'!V$50)</f>
        <v>46.225766322661244</v>
      </c>
      <c r="AL93" s="201">
        <f t="shared" si="39"/>
        <v>161.00000000000003</v>
      </c>
      <c r="AM93" s="201">
        <f t="shared" si="40"/>
        <v>6.9999999999999885</v>
      </c>
      <c r="AN93" s="201">
        <f t="shared" si="41"/>
        <v>28.999984726544579</v>
      </c>
      <c r="AO93" s="201">
        <f t="shared" si="42"/>
        <v>16.333333333333325</v>
      </c>
      <c r="AP93" s="201">
        <f t="shared" si="43"/>
        <v>534.99999999999875</v>
      </c>
      <c r="AQ93" s="201">
        <f t="shared" si="44"/>
        <v>6.4992736573525152</v>
      </c>
      <c r="AR93" s="201">
        <f t="shared" si="45"/>
        <v>36.333333333333343</v>
      </c>
      <c r="AS93" s="201">
        <f t="shared" si="46"/>
        <v>2.9999999999999982</v>
      </c>
      <c r="AT93" s="201">
        <f t="shared" si="47"/>
        <v>24.399999999999988</v>
      </c>
      <c r="AU93" s="201">
        <f t="shared" si="48"/>
        <v>1.0000000000000004</v>
      </c>
      <c r="AV93" s="41">
        <f t="shared" si="50"/>
        <v>18.066570839210584</v>
      </c>
      <c r="AW93" s="41">
        <f t="shared" si="50"/>
        <v>6.4502032636022761</v>
      </c>
      <c r="AX93" s="41">
        <f t="shared" si="50"/>
        <v>-5.1661643120060319</v>
      </c>
      <c r="AY93" s="41">
        <f t="shared" si="50"/>
        <v>-16.782531887614311</v>
      </c>
      <c r="AZ93" s="41">
        <f t="shared" si="50"/>
        <v>-28.398899463222619</v>
      </c>
      <c r="BA93" s="41">
        <f t="shared" si="50"/>
        <v>-40.015267038830928</v>
      </c>
      <c r="BB93" s="41">
        <f t="shared" si="50"/>
        <v>-51.631634614439236</v>
      </c>
      <c r="BC93" s="41">
        <f t="shared" si="50"/>
        <v>-63.248002190047544</v>
      </c>
      <c r="BD93" s="41">
        <f t="shared" si="50"/>
        <v>-74.864369765655823</v>
      </c>
      <c r="BE93" s="41">
        <f t="shared" si="50"/>
        <v>-86.480737341264131</v>
      </c>
      <c r="BF93" s="41">
        <f t="shared" si="50"/>
        <v>-98.097104916872439</v>
      </c>
    </row>
    <row r="94" spans="1:58">
      <c r="A94" s="53" t="s">
        <v>58</v>
      </c>
      <c r="B94" s="57">
        <f>'Historical Fault Information'!Z94</f>
        <v>45.857142857142755</v>
      </c>
      <c r="C94" s="57">
        <f>'Historical Fault Information'!AA94</f>
        <v>42.999999999999972</v>
      </c>
      <c r="D94" s="57">
        <f>'Historical Fault Information'!AB94</f>
        <v>208.74989005745422</v>
      </c>
      <c r="E94" s="57">
        <f>'Historical Fault Information'!AC94</f>
        <v>467.99999999999955</v>
      </c>
      <c r="F94" s="57">
        <f>'Historical Fault Information'!AD94</f>
        <v>24.749999999999975</v>
      </c>
      <c r="G94" s="57">
        <f>'Historical Fault Information'!AE94</f>
        <v>10.665474719757974</v>
      </c>
      <c r="H94" s="57">
        <f>'Historical Fault Information'!AF94</f>
        <v>34.071428571428477</v>
      </c>
      <c r="I94" s="57">
        <f>'Historical Fault Information'!AG94</f>
        <v>41.538461538461597</v>
      </c>
      <c r="J94" s="57">
        <f>'Historical Fault Information'!AH94</f>
        <v>6.5000000000000258</v>
      </c>
      <c r="K94" s="57">
        <f>'Historical Fault Information'!AI94</f>
        <v>106.60000000000001</v>
      </c>
      <c r="L94" s="71">
        <f>'Model parameters'!J94*(1+'Total ICPs'!$L$41)</f>
        <v>72.602854265758168</v>
      </c>
      <c r="M94" s="42">
        <f>L94*(1+'Total ICPs'!M$51)</f>
        <v>73.451554553733629</v>
      </c>
      <c r="N94" s="42">
        <f>M94*(1+'Total ICPs'!N$51)</f>
        <v>74.29743523942345</v>
      </c>
      <c r="O94" s="42">
        <f>N94*(1+'Total ICPs'!O$51)</f>
        <v>74.926206549119556</v>
      </c>
      <c r="P94" s="42">
        <f>O94*(1+'Total ICPs'!P$51)</f>
        <v>75.552158256530035</v>
      </c>
      <c r="Q94" s="42">
        <f>P94*(1+'Total ICPs'!Q$51)</f>
        <v>76.381121328506055</v>
      </c>
      <c r="R94" s="42">
        <f>Q94*(1+'Total ICPs'!R$51)</f>
        <v>76.998614229059626</v>
      </c>
      <c r="S94" s="42">
        <f>R94*(1+'Total ICPs'!S$51)</f>
        <v>77.613287527327572</v>
      </c>
      <c r="T94" s="42">
        <f>S94*(1+'Total ICPs'!T$51)</f>
        <v>78.225141223309876</v>
      </c>
      <c r="U94" s="42">
        <f>T94*(1+'Total ICPs'!U$51)</f>
        <v>78.834175317006554</v>
      </c>
      <c r="V94" s="42">
        <f>U94*(1+'Total ICPs'!V$51)</f>
        <v>79.440389808417606</v>
      </c>
      <c r="AL94" s="201">
        <f t="shared" si="39"/>
        <v>45.857142857142755</v>
      </c>
      <c r="AM94" s="201">
        <f t="shared" si="40"/>
        <v>42.999999999999972</v>
      </c>
      <c r="AN94" s="201">
        <f t="shared" si="41"/>
        <v>208.74989005745422</v>
      </c>
      <c r="AO94" s="201">
        <f t="shared" si="42"/>
        <v>467.99999999999955</v>
      </c>
      <c r="AP94" s="201">
        <f t="shared" si="43"/>
        <v>24.749999999999975</v>
      </c>
      <c r="AQ94" s="201">
        <f t="shared" si="44"/>
        <v>10.665474719757974</v>
      </c>
      <c r="AR94" s="201">
        <f t="shared" si="45"/>
        <v>34.071428571428477</v>
      </c>
      <c r="AS94" s="201">
        <f t="shared" si="46"/>
        <v>41.538461538461597</v>
      </c>
      <c r="AT94" s="201">
        <f t="shared" si="47"/>
        <v>6.5000000000000258</v>
      </c>
      <c r="AU94" s="201">
        <f t="shared" si="48"/>
        <v>106.60000000000001</v>
      </c>
      <c r="AV94" s="41">
        <f t="shared" si="50"/>
        <v>36.9485175119177</v>
      </c>
      <c r="AW94" s="41">
        <f t="shared" si="50"/>
        <v>25.671295282371005</v>
      </c>
      <c r="AX94" s="41">
        <f t="shared" si="50"/>
        <v>14.394073052824325</v>
      </c>
      <c r="AY94" s="41">
        <f t="shared" si="50"/>
        <v>3.1168508232776446</v>
      </c>
      <c r="AZ94" s="41">
        <f t="shared" si="50"/>
        <v>-8.1603714062690358</v>
      </c>
      <c r="BA94" s="41">
        <f t="shared" si="50"/>
        <v>-19.437593635815716</v>
      </c>
      <c r="BB94" s="41">
        <f t="shared" si="50"/>
        <v>-30.714815865362397</v>
      </c>
      <c r="BC94" s="41">
        <f t="shared" si="50"/>
        <v>-41.992038094909077</v>
      </c>
      <c r="BD94" s="41">
        <f t="shared" si="50"/>
        <v>-53.269260324455757</v>
      </c>
      <c r="BE94" s="41">
        <f t="shared" si="50"/>
        <v>-64.546482554002438</v>
      </c>
      <c r="BF94" s="41">
        <f t="shared" si="50"/>
        <v>-75.823704783549147</v>
      </c>
    </row>
    <row r="95" spans="1:58">
      <c r="A95" s="53" t="s">
        <v>60</v>
      </c>
      <c r="B95" s="57">
        <f>'Historical Fault Information'!Z95</f>
        <v>75.000000000000099</v>
      </c>
      <c r="C95" s="57">
        <f>'Historical Fault Information'!AA95</f>
        <v>0</v>
      </c>
      <c r="D95" s="57">
        <f>'Historical Fault Information'!AB95</f>
        <v>0</v>
      </c>
      <c r="E95" s="57">
        <f>'Historical Fault Information'!AC95</f>
        <v>56.999999999999986</v>
      </c>
      <c r="F95" s="57">
        <f>'Historical Fault Information'!AD95</f>
        <v>167.99999999999989</v>
      </c>
      <c r="G95" s="57">
        <f>'Historical Fault Information'!AE95</f>
        <v>200.83469807115654</v>
      </c>
      <c r="H95" s="57">
        <f>'Historical Fault Information'!AF95</f>
        <v>11.333333333333286</v>
      </c>
      <c r="I95" s="57">
        <f>'Historical Fault Information'!AG95</f>
        <v>174.11111111111117</v>
      </c>
      <c r="J95" s="57">
        <f>'Historical Fault Information'!AH95</f>
        <v>2.2500000000000009</v>
      </c>
      <c r="K95" s="57">
        <f>'Historical Fault Information'!AI95</f>
        <v>36.71428571428573</v>
      </c>
      <c r="L95" s="71">
        <f>'Model parameters'!J95*(1+'Total ICPs'!$L$41)</f>
        <v>114.13029430483719</v>
      </c>
      <c r="M95" s="42">
        <f>L95*(1+'Total ICPs'!M$52)</f>
        <v>115.19083781878246</v>
      </c>
      <c r="N95" s="42">
        <f>M95*(1+'Total ICPs'!N$52)</f>
        <v>116.24203733701015</v>
      </c>
      <c r="O95" s="42">
        <f>N95*(1+'Total ICPs'!O$52)</f>
        <v>117.29323685523784</v>
      </c>
      <c r="P95" s="42">
        <f>O95*(1+'Total ICPs'!P$52)</f>
        <v>117.9893645361975</v>
      </c>
      <c r="Q95" s="42">
        <f>P95*(1+'Total ICPs'!Q$52)</f>
        <v>119.03122005870759</v>
      </c>
      <c r="R95" s="42">
        <f>Q95*(1+'Total ICPs'!R$52)</f>
        <v>119.72267574180846</v>
      </c>
      <c r="S95" s="42">
        <f>R95*(1+'Total ICPs'!S$52)</f>
        <v>120.75518726860098</v>
      </c>
      <c r="T95" s="42">
        <f>S95*(1+'Total ICPs'!T$52)</f>
        <v>121.77835479967591</v>
      </c>
      <c r="U95" s="42">
        <f>T95*(1+'Total ICPs'!U$52)</f>
        <v>122.45579448920043</v>
      </c>
      <c r="V95" s="42">
        <f>U95*(1+'Total ICPs'!V$52)</f>
        <v>123.12856218086614</v>
      </c>
      <c r="AL95" s="201">
        <f t="shared" si="39"/>
        <v>75.000000000000099</v>
      </c>
      <c r="AM95" s="201">
        <f t="shared" si="40"/>
        <v>0</v>
      </c>
      <c r="AN95" s="201">
        <f t="shared" si="41"/>
        <v>0</v>
      </c>
      <c r="AO95" s="201">
        <f t="shared" si="42"/>
        <v>56.999999999999986</v>
      </c>
      <c r="AP95" s="201">
        <f t="shared" si="43"/>
        <v>167.99999999999989</v>
      </c>
      <c r="AQ95" s="201">
        <f t="shared" si="44"/>
        <v>200.83469807115654</v>
      </c>
      <c r="AR95" s="201">
        <f t="shared" si="45"/>
        <v>11.333333333333286</v>
      </c>
      <c r="AS95" s="201">
        <f t="shared" si="46"/>
        <v>174.11111111111117</v>
      </c>
      <c r="AT95" s="201">
        <f t="shared" si="47"/>
        <v>2.2500000000000009</v>
      </c>
      <c r="AU95" s="201">
        <f t="shared" si="48"/>
        <v>36.71428571428573</v>
      </c>
      <c r="AV95" s="41">
        <f t="shared" si="50"/>
        <v>87.109970324831451</v>
      </c>
      <c r="AW95" s="41">
        <f t="shared" si="50"/>
        <v>89.76190259789378</v>
      </c>
      <c r="AX95" s="41">
        <f t="shared" si="50"/>
        <v>92.413834870956094</v>
      </c>
      <c r="AY95" s="41">
        <f t="shared" si="50"/>
        <v>95.065767144018423</v>
      </c>
      <c r="AZ95" s="41">
        <f t="shared" si="50"/>
        <v>97.717699417080752</v>
      </c>
      <c r="BA95" s="41">
        <f t="shared" si="50"/>
        <v>100.36963169014307</v>
      </c>
      <c r="BB95" s="41">
        <f t="shared" si="50"/>
        <v>103.02156396320538</v>
      </c>
      <c r="BC95" s="41">
        <f t="shared" si="50"/>
        <v>105.67349623626771</v>
      </c>
      <c r="BD95" s="41">
        <f t="shared" si="50"/>
        <v>108.32542850933004</v>
      </c>
      <c r="BE95" s="41">
        <f t="shared" si="50"/>
        <v>110.97736078239235</v>
      </c>
      <c r="BF95" s="41">
        <f t="shared" si="50"/>
        <v>113.62929305545467</v>
      </c>
    </row>
    <row r="96" spans="1:58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</row>
    <row r="97" spans="1:58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</row>
    <row r="98" spans="1:58"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</row>
    <row r="99" spans="1:58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" customFormat="1" ht="18">
      <c r="A100" s="1"/>
      <c r="B100" s="55"/>
      <c r="C100" s="55"/>
      <c r="D100" s="55"/>
      <c r="E100" s="55"/>
      <c r="F100" s="55"/>
      <c r="G100" s="55"/>
      <c r="H100" s="55"/>
      <c r="I100" s="39"/>
      <c r="J100" s="1"/>
      <c r="N100"/>
      <c r="O100"/>
      <c r="P100"/>
      <c r="Q100"/>
      <c r="R100"/>
      <c r="S100"/>
      <c r="T100"/>
      <c r="U100"/>
      <c r="V100"/>
    </row>
    <row r="101" spans="1:58" s="3" customFormat="1" ht="15.95" customHeight="1">
      <c r="B101" s="129" t="s">
        <v>5</v>
      </c>
      <c r="C101" s="59"/>
      <c r="D101" s="59"/>
      <c r="E101" s="59"/>
      <c r="F101" s="59"/>
      <c r="G101" s="59"/>
      <c r="H101" s="59"/>
      <c r="I101" s="59"/>
      <c r="J101" s="59"/>
      <c r="K101" s="59"/>
      <c r="L101" s="69" t="s">
        <v>32</v>
      </c>
      <c r="M101" s="59" t="str">
        <f>'Model parameters'!J104</f>
        <v>Regional growth rates applied to 2009 to 2017 weighted average</v>
      </c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69" t="s">
        <v>48</v>
      </c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</row>
    <row r="102" spans="1:58" s="60" customFormat="1">
      <c r="A102" s="60" t="s">
        <v>6</v>
      </c>
      <c r="B102" s="61">
        <f t="shared" ref="B102:K102" si="51">AVERAGEIF(B106:B118,"&lt;&gt;0")</f>
        <v>152.46547619047621</v>
      </c>
      <c r="C102" s="61">
        <f t="shared" si="51"/>
        <v>90.266872529644289</v>
      </c>
      <c r="D102" s="61">
        <f t="shared" si="51"/>
        <v>82.792721963227223</v>
      </c>
      <c r="E102" s="61">
        <f t="shared" si="51"/>
        <v>90.001551956815121</v>
      </c>
      <c r="F102" s="61">
        <f t="shared" si="51"/>
        <v>123.33696303696297</v>
      </c>
      <c r="G102" s="61">
        <f t="shared" si="51"/>
        <v>79.991704194894197</v>
      </c>
      <c r="H102" s="61">
        <f t="shared" si="51"/>
        <v>68.802272727272765</v>
      </c>
      <c r="I102" s="61">
        <f t="shared" si="51"/>
        <v>30.476472619668154</v>
      </c>
      <c r="J102" s="61">
        <f t="shared" si="51"/>
        <v>21.546359713151009</v>
      </c>
      <c r="K102" s="61">
        <f t="shared" si="51"/>
        <v>20.326562215668634</v>
      </c>
    </row>
    <row r="103" spans="1:58">
      <c r="B103" s="94"/>
      <c r="C103" s="94"/>
      <c r="D103" s="94"/>
      <c r="E103" s="94"/>
      <c r="F103" s="94"/>
      <c r="G103" s="94"/>
      <c r="H103" s="94"/>
      <c r="I103" s="94"/>
      <c r="J103" s="94"/>
      <c r="K103" s="68"/>
      <c r="L103" s="68">
        <f t="shared" ref="L103:V103" si="52">AVERAGEIF(L106:L117,"&lt;&gt;0")</f>
        <v>41.415587406241237</v>
      </c>
      <c r="M103" s="68">
        <f t="shared" si="52"/>
        <v>41.785344567364426</v>
      </c>
      <c r="N103" s="68">
        <f t="shared" si="52"/>
        <v>42.13203472799934</v>
      </c>
      <c r="O103" s="68">
        <f t="shared" si="52"/>
        <v>42.564597017082257</v>
      </c>
      <c r="P103" s="68">
        <f t="shared" si="52"/>
        <v>42.917661985474474</v>
      </c>
      <c r="Q103" s="68">
        <f t="shared" si="52"/>
        <v>43.240651780011625</v>
      </c>
      <c r="R103" s="68">
        <f t="shared" si="52"/>
        <v>43.574853516451832</v>
      </c>
      <c r="S103" s="68">
        <f t="shared" si="52"/>
        <v>43.976670595438939</v>
      </c>
      <c r="T103" s="68">
        <f t="shared" si="52"/>
        <v>44.324843351971943</v>
      </c>
      <c r="U103" s="68">
        <f t="shared" si="52"/>
        <v>44.657658707750393</v>
      </c>
      <c r="V103" s="68">
        <f t="shared" si="52"/>
        <v>44.98044615693815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72"/>
      <c r="AM103" s="201"/>
      <c r="AN103" s="201"/>
      <c r="AO103" s="201"/>
      <c r="AP103" s="201"/>
      <c r="AQ103" s="201"/>
      <c r="AR103" s="201"/>
      <c r="AS103" s="201"/>
      <c r="AT103" s="201"/>
      <c r="AU103" s="68"/>
      <c r="AV103" s="68">
        <f t="shared" ref="AV103:BF103" si="53">AVERAGE(AV106:AV118)</f>
        <v>9.4326029725587226</v>
      </c>
      <c r="AW103" s="68">
        <f t="shared" si="53"/>
        <v>-2.1230973503031265</v>
      </c>
      <c r="AX103" s="68">
        <f t="shared" si="53"/>
        <v>-13.678797673164979</v>
      </c>
      <c r="AY103" s="68">
        <f t="shared" si="53"/>
        <v>-25.234497996026828</v>
      </c>
      <c r="AZ103" s="68">
        <f t="shared" si="53"/>
        <v>-36.790198318888699</v>
      </c>
      <c r="BA103" s="68">
        <f t="shared" si="53"/>
        <v>-48.345898641750551</v>
      </c>
      <c r="BB103" s="68">
        <f t="shared" si="53"/>
        <v>-59.90159896461239</v>
      </c>
      <c r="BC103" s="68">
        <f t="shared" si="53"/>
        <v>-71.457299287474257</v>
      </c>
      <c r="BD103" s="68">
        <f t="shared" si="53"/>
        <v>-83.012999610336109</v>
      </c>
      <c r="BE103" s="68">
        <f t="shared" si="53"/>
        <v>-94.568699933197976</v>
      </c>
      <c r="BF103" s="68">
        <f t="shared" si="53"/>
        <v>-106.12440025605981</v>
      </c>
    </row>
    <row r="104" spans="1:58">
      <c r="B104" s="94"/>
      <c r="C104" s="94"/>
      <c r="D104" s="94"/>
      <c r="E104" s="94"/>
      <c r="F104" s="94"/>
      <c r="G104" s="94"/>
      <c r="H104" s="94"/>
      <c r="I104" s="94"/>
      <c r="J104" s="94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72"/>
      <c r="AM104" s="201"/>
      <c r="AN104" s="201"/>
      <c r="AO104" s="201"/>
      <c r="AP104" s="201"/>
      <c r="AQ104" s="201"/>
      <c r="AR104" s="201"/>
      <c r="AS104" s="201"/>
      <c r="AT104" s="201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</row>
    <row r="105" spans="1:58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>
        <v>2018</v>
      </c>
      <c r="M105" s="1">
        <v>2019</v>
      </c>
      <c r="N105" s="1">
        <v>2020</v>
      </c>
      <c r="O105" s="1">
        <v>2021</v>
      </c>
      <c r="P105" s="1">
        <v>2022</v>
      </c>
      <c r="Q105" s="1">
        <v>2023</v>
      </c>
      <c r="R105" s="1">
        <v>2024</v>
      </c>
      <c r="S105" s="1">
        <v>2025</v>
      </c>
      <c r="T105" s="1">
        <v>2026</v>
      </c>
      <c r="U105" s="1">
        <v>2027</v>
      </c>
      <c r="V105" s="1">
        <v>2028</v>
      </c>
      <c r="AL105" s="200">
        <v>2008</v>
      </c>
      <c r="AM105" s="200">
        <v>2009</v>
      </c>
      <c r="AN105" s="200">
        <v>2010</v>
      </c>
      <c r="AO105" s="200">
        <v>2011</v>
      </c>
      <c r="AP105" s="200">
        <v>2012</v>
      </c>
      <c r="AQ105" s="200">
        <v>2013</v>
      </c>
      <c r="AR105" s="200">
        <v>2014</v>
      </c>
      <c r="AS105" s="200">
        <v>2015</v>
      </c>
      <c r="AT105" s="200">
        <v>2016</v>
      </c>
      <c r="AU105" s="200">
        <v>2017</v>
      </c>
      <c r="AV105" s="200">
        <v>2018</v>
      </c>
      <c r="AW105" s="200">
        <v>2019</v>
      </c>
      <c r="AX105" s="200">
        <v>2020</v>
      </c>
      <c r="AY105" s="200">
        <v>2021</v>
      </c>
      <c r="AZ105" s="200">
        <v>2022</v>
      </c>
      <c r="BA105" s="200">
        <v>2023</v>
      </c>
      <c r="BB105" s="200">
        <v>2024</v>
      </c>
      <c r="BC105" s="200">
        <v>2025</v>
      </c>
      <c r="BD105" s="200">
        <v>2026</v>
      </c>
      <c r="BE105" s="200">
        <v>2027</v>
      </c>
      <c r="BF105" s="200">
        <v>2028</v>
      </c>
    </row>
    <row r="106" spans="1:58">
      <c r="A106" s="53" t="s">
        <v>50</v>
      </c>
      <c r="B106" s="57">
        <f>'Historical Fault Information'!Z106</f>
        <v>47.000000000000036</v>
      </c>
      <c r="C106" s="57">
        <f>'Historical Fault Information'!AA106</f>
        <v>50.999999999999993</v>
      </c>
      <c r="D106" s="57">
        <f>'Historical Fault Information'!AB106</f>
        <v>66.499964976386934</v>
      </c>
      <c r="E106" s="57">
        <f>'Historical Fault Information'!AC106</f>
        <v>47.333333333333336</v>
      </c>
      <c r="F106" s="57">
        <f>'Historical Fault Information'!AD106</f>
        <v>490.49999999999977</v>
      </c>
      <c r="G106" s="57">
        <f>'Historical Fault Information'!AE106</f>
        <v>70.7920884523936</v>
      </c>
      <c r="H106" s="57">
        <f>'Historical Fault Information'!AF106</f>
        <v>82.250000000000085</v>
      </c>
      <c r="I106" s="57">
        <f>'Historical Fault Information'!AG106</f>
        <v>57.531249999999986</v>
      </c>
      <c r="J106" s="57">
        <f>'Historical Fault Information'!AH106</f>
        <v>33.84444444444447</v>
      </c>
      <c r="K106" s="57">
        <f>'Historical Fault Information'!AI106</f>
        <v>18.979591836734706</v>
      </c>
      <c r="L106" s="71">
        <f>'Model parameters'!J106*(1+'Total ICPs'!$L$40)</f>
        <v>46.42565284723478</v>
      </c>
      <c r="M106" s="42">
        <f>L106*(1+'Total ICPs'!M$40)</f>
        <v>46.991999955758814</v>
      </c>
      <c r="N106" s="42">
        <f>M106*(1+'Total ICPs'!N$40)</f>
        <v>47.554728232918471</v>
      </c>
      <c r="O106" s="42">
        <f>N106*(1+'Total ICPs'!O$40)</f>
        <v>48.112028263031583</v>
      </c>
      <c r="P106" s="42">
        <f>O106*(1+'Total ICPs'!P$40)</f>
        <v>48.665709461780317</v>
      </c>
      <c r="Q106" s="42">
        <f>P106*(1+'Total ICPs'!Q$40)</f>
        <v>49.215771829164687</v>
      </c>
      <c r="R106" s="42">
        <f>Q106*(1+'Total ICPs'!R$40)</f>
        <v>49.579464381283948</v>
      </c>
      <c r="S106" s="42">
        <f>R106*(1+'Total ICPs'!S$40)</f>
        <v>50.12228908593957</v>
      </c>
      <c r="T106" s="42">
        <f>S106*(1+'Total ICPs'!T$40)</f>
        <v>50.661494959230822</v>
      </c>
      <c r="U106" s="42">
        <f>T106*(1+'Total ICPs'!U$40)</f>
        <v>51.197082001157703</v>
      </c>
      <c r="V106" s="42">
        <f>U106*(1+'Total ICPs'!V$40)</f>
        <v>51.551727474866041</v>
      </c>
      <c r="AL106" s="201">
        <f t="shared" ref="AL106:AL118" si="54">B106</f>
        <v>47.000000000000036</v>
      </c>
      <c r="AM106" s="201">
        <f t="shared" ref="AM106:AM118" si="55">C106</f>
        <v>50.999999999999993</v>
      </c>
      <c r="AN106" s="201">
        <f t="shared" ref="AN106:AN118" si="56">D106</f>
        <v>66.499964976386934</v>
      </c>
      <c r="AO106" s="201">
        <f t="shared" ref="AO106:AO118" si="57">E106</f>
        <v>47.333333333333336</v>
      </c>
      <c r="AP106" s="201">
        <f t="shared" ref="AP106:AP118" si="58">F106</f>
        <v>490.49999999999977</v>
      </c>
      <c r="AQ106" s="201">
        <f t="shared" ref="AQ106:AQ118" si="59">G106</f>
        <v>70.7920884523936</v>
      </c>
      <c r="AR106" s="201">
        <f t="shared" ref="AR106:AR118" si="60">H106</f>
        <v>82.250000000000085</v>
      </c>
      <c r="AS106" s="201">
        <f t="shared" ref="AS106:AS118" si="61">I106</f>
        <v>57.531249999999986</v>
      </c>
      <c r="AT106" s="201">
        <f t="shared" ref="AT106:AT118" si="62">J106</f>
        <v>33.84444444444447</v>
      </c>
      <c r="AU106" s="201">
        <f t="shared" ref="AU106:AU118" si="63">K106</f>
        <v>18.979591836734706</v>
      </c>
      <c r="AV106" s="41">
        <f>LINEST($B106:$K106)*(AV$6-$AL$6+1)+INDEX(LINEST($B106:$K106,,TRUE,TRUE),1,2)</f>
        <v>72.170599011402032</v>
      </c>
      <c r="AW106" s="41">
        <f t="shared" ref="AW106:BF106" si="64">LINEST($B106:$K106)*(AW$6-$AL$6+1)+INDEX(LINEST($B106:$K106,,TRUE,TRUE),1,2)</f>
        <v>67.733786594506171</v>
      </c>
      <c r="AX106" s="41">
        <f t="shared" si="64"/>
        <v>63.296974177610316</v>
      </c>
      <c r="AY106" s="41">
        <f t="shared" si="64"/>
        <v>58.860161760714448</v>
      </c>
      <c r="AZ106" s="41">
        <f t="shared" si="64"/>
        <v>54.423349343818586</v>
      </c>
      <c r="BA106" s="41">
        <f t="shared" si="64"/>
        <v>49.986536926922724</v>
      </c>
      <c r="BB106" s="41">
        <f t="shared" si="64"/>
        <v>45.549724510026863</v>
      </c>
      <c r="BC106" s="41">
        <f t="shared" si="64"/>
        <v>41.112912093131001</v>
      </c>
      <c r="BD106" s="41">
        <f t="shared" si="64"/>
        <v>36.67609967623514</v>
      </c>
      <c r="BE106" s="41">
        <f t="shared" si="64"/>
        <v>32.239287259339278</v>
      </c>
      <c r="BF106" s="41">
        <f t="shared" si="64"/>
        <v>27.802474842443402</v>
      </c>
    </row>
    <row r="107" spans="1:58">
      <c r="A107" s="53" t="s">
        <v>56</v>
      </c>
      <c r="B107" s="57">
        <f>'Historical Fault Information'!Z107</f>
        <v>55.600000000000009</v>
      </c>
      <c r="C107" s="57">
        <f>'Historical Fault Information'!AA107</f>
        <v>25.625000000000007</v>
      </c>
      <c r="D107" s="57">
        <f>'Historical Fault Information'!AB107</f>
        <v>35.799981145182606</v>
      </c>
      <c r="E107" s="57">
        <f>'Historical Fault Information'!AC107</f>
        <v>45.611111111111086</v>
      </c>
      <c r="F107" s="57">
        <f>'Historical Fault Information'!AD107</f>
        <v>152.19999999999999</v>
      </c>
      <c r="G107" s="57">
        <f>'Historical Fault Information'!AE107</f>
        <v>140.10198960917373</v>
      </c>
      <c r="H107" s="57">
        <f>'Historical Fault Information'!AF107</f>
        <v>31.600000000000062</v>
      </c>
      <c r="I107" s="57">
        <f>'Historical Fault Information'!AG107</f>
        <v>28.060606060606087</v>
      </c>
      <c r="J107" s="57">
        <f>'Historical Fault Information'!AH107</f>
        <v>37.812499999999957</v>
      </c>
      <c r="K107" s="57">
        <f>'Historical Fault Information'!AI107</f>
        <v>9.6511627906976667</v>
      </c>
      <c r="L107" s="71">
        <f>'Model parameters'!J107*(1+'Total ICPs'!$L$41)</f>
        <v>37.297015366817575</v>
      </c>
      <c r="M107" s="42">
        <f>L107*(1+'Total ICPs'!M$41)</f>
        <v>37.52036331480533</v>
      </c>
      <c r="N107" s="42">
        <f>M107*(1+'Total ICPs'!N$41)</f>
        <v>37.743711262793084</v>
      </c>
      <c r="O107" s="42">
        <f>N107*(1+'Total ICPs'!O$41)</f>
        <v>38.1904071587686</v>
      </c>
      <c r="P107" s="42">
        <f>O107*(1+'Total ICPs'!P$41)</f>
        <v>38.410854484055221</v>
      </c>
      <c r="Q107" s="42">
        <f>P107*(1+'Total ICPs'!Q$41)</f>
        <v>38.631301809341842</v>
      </c>
      <c r="R107" s="42">
        <f>Q107*(1+'Total ICPs'!R$41)</f>
        <v>38.851749134628456</v>
      </c>
      <c r="S107" s="42">
        <f>R107*(1+'Total ICPs'!S$41)</f>
        <v>39.292643785201697</v>
      </c>
      <c r="T107" s="42">
        <f>S107*(1+'Total ICPs'!T$41)</f>
        <v>39.510190487787177</v>
      </c>
      <c r="U107" s="42">
        <f>T107*(1+'Total ICPs'!U$41)</f>
        <v>39.727737190372657</v>
      </c>
      <c r="V107" s="42">
        <f>U107*(1+'Total ICPs'!V$41)</f>
        <v>39.94528389295813</v>
      </c>
      <c r="AL107" s="201">
        <f t="shared" si="54"/>
        <v>55.600000000000009</v>
      </c>
      <c r="AM107" s="201">
        <f t="shared" si="55"/>
        <v>25.625000000000007</v>
      </c>
      <c r="AN107" s="201">
        <f t="shared" si="56"/>
        <v>35.799981145182606</v>
      </c>
      <c r="AO107" s="201">
        <f t="shared" si="57"/>
        <v>45.611111111111086</v>
      </c>
      <c r="AP107" s="201">
        <f t="shared" si="58"/>
        <v>152.19999999999999</v>
      </c>
      <c r="AQ107" s="201">
        <f t="shared" si="59"/>
        <v>140.10198960917373</v>
      </c>
      <c r="AR107" s="201">
        <f t="shared" si="60"/>
        <v>31.600000000000062</v>
      </c>
      <c r="AS107" s="201">
        <f t="shared" si="61"/>
        <v>28.060606060606087</v>
      </c>
      <c r="AT107" s="201">
        <f t="shared" si="62"/>
        <v>37.812499999999957</v>
      </c>
      <c r="AU107" s="201">
        <f t="shared" si="63"/>
        <v>9.6511627906976667</v>
      </c>
      <c r="AV107" s="41">
        <f t="shared" ref="AV107:BF118" si="65">LINEST($B107:$K107)*(AV$6-$AL$6+1)+INDEX(LINEST($B107:$K107,,TRUE,TRUE),1,2)</f>
        <v>42.171059937318347</v>
      </c>
      <c r="AW107" s="41">
        <f t="shared" si="65"/>
        <v>39.619209912889481</v>
      </c>
      <c r="AX107" s="41">
        <f t="shared" si="65"/>
        <v>37.067359888460615</v>
      </c>
      <c r="AY107" s="41">
        <f t="shared" si="65"/>
        <v>34.515509864031742</v>
      </c>
      <c r="AZ107" s="41">
        <f t="shared" si="65"/>
        <v>31.963659839602876</v>
      </c>
      <c r="BA107" s="41">
        <f t="shared" si="65"/>
        <v>29.41180981517401</v>
      </c>
      <c r="BB107" s="41">
        <f t="shared" si="65"/>
        <v>26.859959790745144</v>
      </c>
      <c r="BC107" s="41">
        <f t="shared" si="65"/>
        <v>24.308109766316278</v>
      </c>
      <c r="BD107" s="41">
        <f t="shared" si="65"/>
        <v>21.756259741887405</v>
      </c>
      <c r="BE107" s="41">
        <f t="shared" si="65"/>
        <v>19.204409717458539</v>
      </c>
      <c r="BF107" s="41">
        <f t="shared" si="65"/>
        <v>16.652559693029673</v>
      </c>
    </row>
    <row r="108" spans="1:58">
      <c r="A108" s="53" t="s">
        <v>51</v>
      </c>
      <c r="B108" s="57">
        <f>'Historical Fault Information'!Z108</f>
        <v>0</v>
      </c>
      <c r="C108" s="57">
        <f>'Historical Fault Information'!AA108</f>
        <v>0</v>
      </c>
      <c r="D108" s="57">
        <f>'Historical Fault Information'!AB108</f>
        <v>17.999990519924228</v>
      </c>
      <c r="E108" s="57">
        <f>'Historical Fault Information'!AC108</f>
        <v>178.75000000000006</v>
      </c>
      <c r="F108" s="57">
        <f>'Historical Fault Information'!AD108</f>
        <v>133.00000000000009</v>
      </c>
      <c r="G108" s="57">
        <f>'Historical Fault Information'!AE108</f>
        <v>42.995194964024336</v>
      </c>
      <c r="H108" s="57">
        <f>'Historical Fault Information'!AF108</f>
        <v>0</v>
      </c>
      <c r="I108" s="57">
        <f>'Historical Fault Information'!AG108</f>
        <v>3.8000000000000007</v>
      </c>
      <c r="J108" s="57">
        <f>'Historical Fault Information'!AH108</f>
        <v>14.999999999999973</v>
      </c>
      <c r="K108" s="57">
        <f>'Historical Fault Information'!AI108</f>
        <v>10.200000000000001</v>
      </c>
      <c r="L108" s="71">
        <f>'Model parameters'!J108*(1+'Total ICPs'!$L$41)</f>
        <v>58.036850552920164</v>
      </c>
      <c r="M108" s="42">
        <f>L108*(1+'Total ICPs'!M$42)</f>
        <v>58.036850552920164</v>
      </c>
      <c r="N108" s="42">
        <f>M108*(1+'Total ICPs'!N$42)</f>
        <v>58.036850552920164</v>
      </c>
      <c r="O108" s="42">
        <f>N108*(1+'Total ICPs'!O$42)</f>
        <v>58.683095671334712</v>
      </c>
      <c r="P108" s="42">
        <f>O108*(1+'Total ICPs'!P$42)</f>
        <v>59.320837564506952</v>
      </c>
      <c r="Q108" s="42">
        <f>P108*(1+'Total ICPs'!Q$42)</f>
        <v>59.320837564506952</v>
      </c>
      <c r="R108" s="42">
        <f>Q108*(1+'Total ICPs'!R$42)</f>
        <v>59.950076232436899</v>
      </c>
      <c r="S108" s="42">
        <f>R108*(1+'Total ICPs'!S$42)</f>
        <v>60.579314900366853</v>
      </c>
      <c r="T108" s="42">
        <f>S108*(1+'Total ICPs'!T$42)</f>
        <v>60.579314900366853</v>
      </c>
      <c r="U108" s="42">
        <f>T108*(1+'Total ICPs'!U$42)</f>
        <v>61.2000503430545</v>
      </c>
      <c r="V108" s="42">
        <f>U108*(1+'Total ICPs'!V$42)</f>
        <v>61.820785785742146</v>
      </c>
      <c r="AL108" s="201">
        <f t="shared" si="54"/>
        <v>0</v>
      </c>
      <c r="AM108" s="201">
        <f t="shared" si="55"/>
        <v>0</v>
      </c>
      <c r="AN108" s="201">
        <f t="shared" si="56"/>
        <v>17.999990519924228</v>
      </c>
      <c r="AO108" s="201">
        <f t="shared" si="57"/>
        <v>178.75000000000006</v>
      </c>
      <c r="AP108" s="201">
        <f t="shared" si="58"/>
        <v>133.00000000000009</v>
      </c>
      <c r="AQ108" s="201">
        <f t="shared" si="59"/>
        <v>42.995194964024336</v>
      </c>
      <c r="AR108" s="201">
        <f t="shared" si="60"/>
        <v>0</v>
      </c>
      <c r="AS108" s="201">
        <f t="shared" si="61"/>
        <v>3.8000000000000007</v>
      </c>
      <c r="AT108" s="201">
        <f t="shared" si="62"/>
        <v>14.999999999999973</v>
      </c>
      <c r="AU108" s="201">
        <f t="shared" si="63"/>
        <v>10.200000000000001</v>
      </c>
      <c r="AV108" s="41">
        <f t="shared" si="65"/>
        <v>23.492693293874957</v>
      </c>
      <c r="AW108" s="41">
        <f t="shared" si="65"/>
        <v>20.459634156689525</v>
      </c>
      <c r="AX108" s="41">
        <f t="shared" si="65"/>
        <v>17.426575019504085</v>
      </c>
      <c r="AY108" s="41">
        <f t="shared" si="65"/>
        <v>14.393515882318646</v>
      </c>
      <c r="AZ108" s="41">
        <f t="shared" si="65"/>
        <v>11.360456745133206</v>
      </c>
      <c r="BA108" s="41">
        <f t="shared" si="65"/>
        <v>8.3273976079477663</v>
      </c>
      <c r="BB108" s="41">
        <f t="shared" si="65"/>
        <v>5.2943384707623267</v>
      </c>
      <c r="BC108" s="41">
        <f t="shared" si="65"/>
        <v>2.261279333576887</v>
      </c>
      <c r="BD108" s="41">
        <f t="shared" si="65"/>
        <v>-0.77177980360855258</v>
      </c>
      <c r="BE108" s="41">
        <f t="shared" si="65"/>
        <v>-3.8048389407939922</v>
      </c>
      <c r="BF108" s="41">
        <f t="shared" si="65"/>
        <v>-6.8378980779794247</v>
      </c>
    </row>
    <row r="109" spans="1:58">
      <c r="A109" s="53" t="s">
        <v>54</v>
      </c>
      <c r="B109" s="57">
        <f>'Historical Fault Information'!Z109</f>
        <v>81.714285714285737</v>
      </c>
      <c r="C109" s="57">
        <f>'Historical Fault Information'!AA109</f>
        <v>221.80000000000032</v>
      </c>
      <c r="D109" s="57">
        <f>'Historical Fault Information'!AB109</f>
        <v>173.42848008879375</v>
      </c>
      <c r="E109" s="57">
        <f>'Historical Fault Information'!AC109</f>
        <v>122.05555555555556</v>
      </c>
      <c r="F109" s="57">
        <f>'Historical Fault Information'!AD109</f>
        <v>124.90909090909095</v>
      </c>
      <c r="G109" s="57">
        <f>'Historical Fault Information'!AE109</f>
        <v>47.411368090174022</v>
      </c>
      <c r="H109" s="57">
        <f>'Historical Fault Information'!AF109</f>
        <v>186.66666666666674</v>
      </c>
      <c r="I109" s="57">
        <f>'Historical Fault Information'!AG109</f>
        <v>32.84210526315789</v>
      </c>
      <c r="J109" s="57">
        <f>'Historical Fault Information'!AH109</f>
        <v>44.880952380952365</v>
      </c>
      <c r="K109" s="57">
        <f>'Historical Fault Information'!AI109</f>
        <v>24.343750000000007</v>
      </c>
      <c r="L109" s="71">
        <f>'Model parameters'!J109*(1+'Total ICPs'!$L$41)</f>
        <v>61.205296479629851</v>
      </c>
      <c r="M109" s="42">
        <f>L109*(1+'Total ICPs'!M$43)</f>
        <v>61.79961959705286</v>
      </c>
      <c r="N109" s="42">
        <f>M109*(1+'Total ICPs'!N$43)</f>
        <v>62.306066144584534</v>
      </c>
      <c r="O109" s="42">
        <f>N109*(1+'Total ICPs'!O$43)</f>
        <v>62.725792392881331</v>
      </c>
      <c r="P109" s="42">
        <f>O109*(1+'Total ICPs'!P$43)</f>
        <v>63.143206099865196</v>
      </c>
      <c r="Q109" s="42">
        <f>P109*(1+'Total ICPs'!Q$43)</f>
        <v>63.559463536192602</v>
      </c>
      <c r="R109" s="42">
        <f>Q109*(1+'Total ICPs'!R$43)</f>
        <v>63.973408431207069</v>
      </c>
      <c r="S109" s="42">
        <f>R109*(1+'Total ICPs'!S$43)</f>
        <v>64.469448542830563</v>
      </c>
      <c r="T109" s="42">
        <f>S109*(1+'Total ICPs'!T$43)</f>
        <v>64.879924625875645</v>
      </c>
      <c r="U109" s="42">
        <f>T109*(1+'Total ICPs'!U$43)</f>
        <v>65.289244438264262</v>
      </c>
      <c r="V109" s="42">
        <f>U109*(1+'Total ICPs'!V$43)</f>
        <v>65.696251709339947</v>
      </c>
      <c r="AL109" s="201">
        <f t="shared" si="54"/>
        <v>81.714285714285737</v>
      </c>
      <c r="AM109" s="201">
        <f t="shared" si="55"/>
        <v>221.80000000000032</v>
      </c>
      <c r="AN109" s="201">
        <f t="shared" si="56"/>
        <v>173.42848008879375</v>
      </c>
      <c r="AO109" s="201">
        <f t="shared" si="57"/>
        <v>122.05555555555556</v>
      </c>
      <c r="AP109" s="201">
        <f t="shared" si="58"/>
        <v>124.90909090909095</v>
      </c>
      <c r="AQ109" s="201">
        <f t="shared" si="59"/>
        <v>47.411368090174022</v>
      </c>
      <c r="AR109" s="201">
        <f t="shared" si="60"/>
        <v>186.66666666666674</v>
      </c>
      <c r="AS109" s="201">
        <f t="shared" si="61"/>
        <v>32.84210526315789</v>
      </c>
      <c r="AT109" s="201">
        <f t="shared" si="62"/>
        <v>44.880952380952365</v>
      </c>
      <c r="AU109" s="201">
        <f t="shared" si="63"/>
        <v>24.343750000000007</v>
      </c>
      <c r="AV109" s="41">
        <f t="shared" si="65"/>
        <v>27.959744854345359</v>
      </c>
      <c r="AW109" s="41">
        <f t="shared" si="65"/>
        <v>13.769657470250394</v>
      </c>
      <c r="AX109" s="41">
        <f t="shared" si="65"/>
        <v>-0.42042991384460038</v>
      </c>
      <c r="AY109" s="41">
        <f t="shared" si="65"/>
        <v>-14.610517297939566</v>
      </c>
      <c r="AZ109" s="41">
        <f t="shared" si="65"/>
        <v>-28.80060468203456</v>
      </c>
      <c r="BA109" s="41">
        <f t="shared" si="65"/>
        <v>-42.990692066129526</v>
      </c>
      <c r="BB109" s="41">
        <f t="shared" si="65"/>
        <v>-57.180779450224492</v>
      </c>
      <c r="BC109" s="41">
        <f t="shared" si="65"/>
        <v>-71.370866834319486</v>
      </c>
      <c r="BD109" s="41">
        <f t="shared" si="65"/>
        <v>-85.560954218414452</v>
      </c>
      <c r="BE109" s="41">
        <f t="shared" si="65"/>
        <v>-99.751041602509417</v>
      </c>
      <c r="BF109" s="41">
        <f t="shared" si="65"/>
        <v>-113.94112898660444</v>
      </c>
    </row>
    <row r="110" spans="1:58">
      <c r="A110" s="53" t="s">
        <v>49</v>
      </c>
      <c r="B110" s="57">
        <f>'Historical Fault Information'!Z110</f>
        <v>28.166666666666643</v>
      </c>
      <c r="C110" s="57">
        <f>'Historical Fault Information'!AA110</f>
        <v>20.250000000000021</v>
      </c>
      <c r="D110" s="57">
        <f>'Historical Fault Information'!AB110</f>
        <v>61.99996734640569</v>
      </c>
      <c r="E110" s="57">
        <f>'Historical Fault Information'!AC110</f>
        <v>25.333333333333361</v>
      </c>
      <c r="F110" s="57">
        <f>'Historical Fault Information'!AD110</f>
        <v>101.57142857142847</v>
      </c>
      <c r="G110" s="57">
        <f>'Historical Fault Information'!AE110</f>
        <v>0</v>
      </c>
      <c r="H110" s="57">
        <f>'Historical Fault Information'!AF110</f>
        <v>19.000000000000036</v>
      </c>
      <c r="I110" s="57">
        <f>'Historical Fault Information'!AG110</f>
        <v>8.7692307692307665</v>
      </c>
      <c r="J110" s="57">
        <f>'Historical Fault Information'!AH110</f>
        <v>28.740740740740808</v>
      </c>
      <c r="K110" s="57">
        <f>'Historical Fault Information'!AI110</f>
        <v>11.541666666666659</v>
      </c>
      <c r="L110" s="71">
        <f>'Model parameters'!J110*(1+'Total ICPs'!$L$41)</f>
        <v>27.078522602442607</v>
      </c>
      <c r="M110" s="42">
        <f>L110*(1+'Total ICPs'!M$44)</f>
        <v>27.386863261802372</v>
      </c>
      <c r="N110" s="42">
        <f>M110*(1+'Total ICPs'!N$44)</f>
        <v>27.693581075586554</v>
      </c>
      <c r="O110" s="42">
        <f>N110*(1+'Total ICPs'!O$44)</f>
        <v>27.93700791192321</v>
      </c>
      <c r="P110" s="42">
        <f>O110*(1+'Total ICPs'!P$44)</f>
        <v>28.239668611768447</v>
      </c>
      <c r="Q110" s="42">
        <f>P110*(1+'Total ICPs'!Q$44)</f>
        <v>28.480661179741737</v>
      </c>
      <c r="R110" s="42">
        <f>Q110*(1+'Total ICPs'!R$44)</f>
        <v>28.780076188435821</v>
      </c>
      <c r="S110" s="42">
        <f>R110*(1+'Total ICPs'!S$44)</f>
        <v>29.017823065257954</v>
      </c>
      <c r="T110" s="42">
        <f>S110*(1+'Total ICPs'!T$44)</f>
        <v>29.313180960013089</v>
      </c>
      <c r="U110" s="42">
        <f>T110*(1+'Total ICPs'!U$44)</f>
        <v>29.548493568471851</v>
      </c>
      <c r="V110" s="42">
        <f>U110*(1+'Total ICPs'!V$44)</f>
        <v>29.782183331355039</v>
      </c>
      <c r="AL110" s="201">
        <f t="shared" si="54"/>
        <v>28.166666666666643</v>
      </c>
      <c r="AM110" s="201">
        <f t="shared" si="55"/>
        <v>20.250000000000021</v>
      </c>
      <c r="AN110" s="201">
        <f t="shared" si="56"/>
        <v>61.99996734640569</v>
      </c>
      <c r="AO110" s="201">
        <f t="shared" si="57"/>
        <v>25.333333333333361</v>
      </c>
      <c r="AP110" s="201">
        <f t="shared" si="58"/>
        <v>101.57142857142847</v>
      </c>
      <c r="AQ110" s="201">
        <f t="shared" si="59"/>
        <v>0</v>
      </c>
      <c r="AR110" s="201">
        <f t="shared" si="60"/>
        <v>19.000000000000036</v>
      </c>
      <c r="AS110" s="201">
        <f t="shared" si="61"/>
        <v>8.7692307692307665</v>
      </c>
      <c r="AT110" s="201">
        <f t="shared" si="62"/>
        <v>28.740740740740808</v>
      </c>
      <c r="AU110" s="201">
        <f t="shared" si="63"/>
        <v>11.541666666666659</v>
      </c>
      <c r="AV110" s="41">
        <f t="shared" si="65"/>
        <v>14.640139200376669</v>
      </c>
      <c r="AW110" s="41">
        <f t="shared" si="65"/>
        <v>11.749745707818384</v>
      </c>
      <c r="AX110" s="41">
        <f t="shared" si="65"/>
        <v>8.8593522152600954</v>
      </c>
      <c r="AY110" s="41">
        <f t="shared" si="65"/>
        <v>5.9689587227018066</v>
      </c>
      <c r="AZ110" s="41">
        <f t="shared" si="65"/>
        <v>3.0785652301435178</v>
      </c>
      <c r="BA110" s="41">
        <f t="shared" si="65"/>
        <v>0.18817173758522898</v>
      </c>
      <c r="BB110" s="41">
        <f t="shared" si="65"/>
        <v>-2.7022217549730598</v>
      </c>
      <c r="BC110" s="41">
        <f t="shared" si="65"/>
        <v>-5.5926152475313486</v>
      </c>
      <c r="BD110" s="41">
        <f t="shared" si="65"/>
        <v>-8.4830087400896375</v>
      </c>
      <c r="BE110" s="41">
        <f t="shared" si="65"/>
        <v>-11.373402232647926</v>
      </c>
      <c r="BF110" s="41">
        <f t="shared" si="65"/>
        <v>-14.263795725206215</v>
      </c>
    </row>
    <row r="111" spans="1:58">
      <c r="A111" s="53" t="s">
        <v>59</v>
      </c>
      <c r="B111" s="57">
        <f>'Historical Fault Information'!Z111</f>
        <v>64.166666666666643</v>
      </c>
      <c r="C111" s="57">
        <f>'Historical Fault Information'!AA111</f>
        <v>47.600000000000009</v>
      </c>
      <c r="D111" s="57">
        <f>'Historical Fault Information'!AB111</f>
        <v>52.999972086443513</v>
      </c>
      <c r="E111" s="57">
        <f>'Historical Fault Information'!AC111</f>
        <v>32.000000000000036</v>
      </c>
      <c r="F111" s="57">
        <f>'Historical Fault Information'!AD111</f>
        <v>116.9999999999999</v>
      </c>
      <c r="G111" s="57">
        <f>'Historical Fault Information'!AE111</f>
        <v>65.214933963520068</v>
      </c>
      <c r="H111" s="57">
        <f>'Historical Fault Information'!AF111</f>
        <v>104.49999999999994</v>
      </c>
      <c r="I111" s="57">
        <f>'Historical Fault Information'!AG111</f>
        <v>6.9090909090909092</v>
      </c>
      <c r="J111" s="57">
        <f>'Historical Fault Information'!AH111</f>
        <v>9.4761904761904816</v>
      </c>
      <c r="K111" s="57">
        <f>'Historical Fault Information'!AI111</f>
        <v>31.781249999999972</v>
      </c>
      <c r="L111" s="71">
        <f>'Model parameters'!J111*(1+'Total ICPs'!$L$41)</f>
        <v>25.506324276404982</v>
      </c>
      <c r="M111" s="42">
        <f>L111*(1+'Total ICPs'!M$45)</f>
        <v>25.674961510138679</v>
      </c>
      <c r="N111" s="42">
        <f>M111*(1+'Total ICPs'!N$45)</f>
        <v>25.841189640533322</v>
      </c>
      <c r="O111" s="42">
        <f>N111*(1+'Total ICPs'!O$45)</f>
        <v>26.007417770927965</v>
      </c>
      <c r="P111" s="42">
        <f>O111*(1+'Total ICPs'!P$45)</f>
        <v>26.173645901322605</v>
      </c>
      <c r="Q111" s="42">
        <f>P111*(1+'Total ICPs'!Q$45)</f>
        <v>26.339874031717251</v>
      </c>
      <c r="R111" s="42">
        <f>Q111*(1+'Total ICPs'!R$45)</f>
        <v>26.506102162111894</v>
      </c>
      <c r="S111" s="42">
        <f>R111*(1+'Total ICPs'!S$45)</f>
        <v>26.836149319562125</v>
      </c>
      <c r="T111" s="42">
        <f>S111*(1+'Total ICPs'!T$45)</f>
        <v>26.999968346617717</v>
      </c>
      <c r="U111" s="42">
        <f>T111*(1+'Total ICPs'!U$45)</f>
        <v>27.163787373673305</v>
      </c>
      <c r="V111" s="42">
        <f>U111*(1+'Total ICPs'!V$45)</f>
        <v>27.327606400728897</v>
      </c>
      <c r="AL111" s="201">
        <f t="shared" si="54"/>
        <v>64.166666666666643</v>
      </c>
      <c r="AM111" s="201">
        <f t="shared" si="55"/>
        <v>47.600000000000009</v>
      </c>
      <c r="AN111" s="201">
        <f t="shared" si="56"/>
        <v>52.999972086443513</v>
      </c>
      <c r="AO111" s="201">
        <f t="shared" si="57"/>
        <v>32.000000000000036</v>
      </c>
      <c r="AP111" s="201">
        <f t="shared" si="58"/>
        <v>116.9999999999999</v>
      </c>
      <c r="AQ111" s="201">
        <f t="shared" si="59"/>
        <v>65.214933963520068</v>
      </c>
      <c r="AR111" s="201">
        <f t="shared" si="60"/>
        <v>104.49999999999994</v>
      </c>
      <c r="AS111" s="201">
        <f t="shared" si="61"/>
        <v>6.9090909090909092</v>
      </c>
      <c r="AT111" s="201">
        <f t="shared" si="62"/>
        <v>9.4761904761904816</v>
      </c>
      <c r="AU111" s="201">
        <f t="shared" si="63"/>
        <v>31.781249999999972</v>
      </c>
      <c r="AV111" s="41">
        <f t="shared" si="65"/>
        <v>32.395647457194151</v>
      </c>
      <c r="AW111" s="41">
        <f t="shared" si="65"/>
        <v>28.619436011194701</v>
      </c>
      <c r="AX111" s="41">
        <f t="shared" si="65"/>
        <v>24.843224565195243</v>
      </c>
      <c r="AY111" s="41">
        <f t="shared" si="65"/>
        <v>21.067013119195792</v>
      </c>
      <c r="AZ111" s="41">
        <f t="shared" si="65"/>
        <v>17.290801673196334</v>
      </c>
      <c r="BA111" s="41">
        <f t="shared" si="65"/>
        <v>13.514590227196884</v>
      </c>
      <c r="BB111" s="41">
        <f t="shared" si="65"/>
        <v>9.7383787811974258</v>
      </c>
      <c r="BC111" s="41">
        <f t="shared" si="65"/>
        <v>5.9621673351979751</v>
      </c>
      <c r="BD111" s="41">
        <f t="shared" si="65"/>
        <v>2.1859558891985245</v>
      </c>
      <c r="BE111" s="41">
        <f t="shared" si="65"/>
        <v>-1.5902555568009262</v>
      </c>
      <c r="BF111" s="41">
        <f t="shared" si="65"/>
        <v>-5.3664670028003911</v>
      </c>
    </row>
    <row r="112" spans="1:58">
      <c r="A112" s="53" t="s">
        <v>57</v>
      </c>
      <c r="B112" s="57">
        <f>'Historical Fault Information'!Z112</f>
        <v>116.57142857142851</v>
      </c>
      <c r="C112" s="57">
        <f>'Historical Fault Information'!AA112</f>
        <v>85.695652173913118</v>
      </c>
      <c r="D112" s="57">
        <f>'Historical Fault Information'!AB112</f>
        <v>76.904721401263558</v>
      </c>
      <c r="E112" s="57">
        <f>'Historical Fault Information'!AC112</f>
        <v>130.73684210526312</v>
      </c>
      <c r="F112" s="57">
        <f>'Historical Fault Information'!AD112</f>
        <v>121.58333333333333</v>
      </c>
      <c r="G112" s="57">
        <f>'Historical Fault Information'!AE112</f>
        <v>58.493462916172561</v>
      </c>
      <c r="H112" s="57">
        <f>'Historical Fault Information'!AF112</f>
        <v>169.75000000000014</v>
      </c>
      <c r="I112" s="57">
        <f>'Historical Fault Information'!AG112</f>
        <v>10.971014492753614</v>
      </c>
      <c r="J112" s="57">
        <f>'Historical Fault Information'!AH112</f>
        <v>18.526315789473678</v>
      </c>
      <c r="K112" s="57">
        <f>'Historical Fault Information'!AI112</f>
        <v>24.681818181818173</v>
      </c>
      <c r="L112" s="71">
        <f>'Model parameters'!J112*(1+'Total ICPs'!$L$41)</f>
        <v>44.229236597556174</v>
      </c>
      <c r="M112" s="42">
        <f>L112*(1+'Total ICPs'!M$46)</f>
        <v>44.574896485665207</v>
      </c>
      <c r="N112" s="42">
        <f>M112*(1+'Total ICPs'!N$46)</f>
        <v>44.987458287601797</v>
      </c>
      <c r="O112" s="42">
        <f>N112*(1+'Total ICPs'!O$46)</f>
        <v>45.328472209472807</v>
      </c>
      <c r="P112" s="42">
        <f>O112*(1+'Total ICPs'!P$46)</f>
        <v>45.599796637773444</v>
      </c>
      <c r="Q112" s="42">
        <f>P112*(1+'Total ICPs'!Q$46)</f>
        <v>45.938022979901639</v>
      </c>
      <c r="R112" s="42">
        <f>Q112*(1+'Total ICPs'!R$46)</f>
        <v>46.207489021707076</v>
      </c>
      <c r="S112" s="42">
        <f>R112*(1+'Total ICPs'!S$46)</f>
        <v>46.543856977340063</v>
      </c>
      <c r="T112" s="42">
        <f>S112*(1+'Total ICPs'!T$46)</f>
        <v>46.877437353230228</v>
      </c>
      <c r="U112" s="42">
        <f>T112*(1+'Total ICPs'!U$46)</f>
        <v>47.2110177291204</v>
      </c>
      <c r="V112" s="42">
        <f>U112*(1+'Total ICPs'!V$46)</f>
        <v>47.475837804687799</v>
      </c>
      <c r="AL112" s="201">
        <f t="shared" si="54"/>
        <v>116.57142857142851</v>
      </c>
      <c r="AM112" s="201">
        <f t="shared" si="55"/>
        <v>85.695652173913118</v>
      </c>
      <c r="AN112" s="201">
        <f t="shared" si="56"/>
        <v>76.904721401263558</v>
      </c>
      <c r="AO112" s="201">
        <f t="shared" si="57"/>
        <v>130.73684210526312</v>
      </c>
      <c r="AP112" s="201">
        <f t="shared" si="58"/>
        <v>121.58333333333333</v>
      </c>
      <c r="AQ112" s="201">
        <f t="shared" si="59"/>
        <v>58.493462916172561</v>
      </c>
      <c r="AR112" s="201">
        <f t="shared" si="60"/>
        <v>169.75000000000014</v>
      </c>
      <c r="AS112" s="201">
        <f t="shared" si="61"/>
        <v>10.971014492753614</v>
      </c>
      <c r="AT112" s="201">
        <f t="shared" si="62"/>
        <v>18.526315789473678</v>
      </c>
      <c r="AU112" s="201">
        <f t="shared" si="63"/>
        <v>24.681818181818173</v>
      </c>
      <c r="AV112" s="41">
        <f t="shared" si="65"/>
        <v>28.961099580773009</v>
      </c>
      <c r="AW112" s="41">
        <f t="shared" si="65"/>
        <v>19.428306977905919</v>
      </c>
      <c r="AX112" s="41">
        <f t="shared" si="65"/>
        <v>9.895514375038843</v>
      </c>
      <c r="AY112" s="41">
        <f t="shared" si="65"/>
        <v>0.36272177217176704</v>
      </c>
      <c r="AZ112" s="41">
        <f t="shared" si="65"/>
        <v>-9.1700708306953231</v>
      </c>
      <c r="BA112" s="41">
        <f t="shared" si="65"/>
        <v>-18.702863433562413</v>
      </c>
      <c r="BB112" s="41">
        <f t="shared" si="65"/>
        <v>-28.235656036429504</v>
      </c>
      <c r="BC112" s="41">
        <f t="shared" si="65"/>
        <v>-37.768448639296594</v>
      </c>
      <c r="BD112" s="41">
        <f t="shared" si="65"/>
        <v>-47.301241242163655</v>
      </c>
      <c r="BE112" s="41">
        <f t="shared" si="65"/>
        <v>-56.834033845030746</v>
      </c>
      <c r="BF112" s="41">
        <f t="shared" si="65"/>
        <v>-66.366826447897836</v>
      </c>
    </row>
    <row r="113" spans="1:58">
      <c r="A113" s="53" t="s">
        <v>55</v>
      </c>
      <c r="B113" s="57">
        <f>'Historical Fault Information'!Z113</f>
        <v>41.333333333333293</v>
      </c>
      <c r="C113" s="57">
        <f>'Historical Fault Information'!AA113</f>
        <v>32.799999999999969</v>
      </c>
      <c r="D113" s="57">
        <f>'Historical Fault Information'!AB113</f>
        <v>49.124974127293122</v>
      </c>
      <c r="E113" s="57">
        <f>'Historical Fault Information'!AC113</f>
        <v>35.000000000000121</v>
      </c>
      <c r="F113" s="57">
        <f>'Historical Fault Information'!AD113</f>
        <v>41.166666666666693</v>
      </c>
      <c r="G113" s="57">
        <f>'Historical Fault Information'!AE113</f>
        <v>104.5597432347699</v>
      </c>
      <c r="H113" s="57">
        <f>'Historical Fault Information'!AF113</f>
        <v>28.000000000000011</v>
      </c>
      <c r="I113" s="57">
        <f>'Historical Fault Information'!AG113</f>
        <v>7.1000000000000023</v>
      </c>
      <c r="J113" s="57">
        <f>'Historical Fault Information'!AH113</f>
        <v>9.7222222222222001</v>
      </c>
      <c r="K113" s="57">
        <f>'Historical Fault Information'!AI113</f>
        <v>20.805970149253703</v>
      </c>
      <c r="L113" s="71">
        <f>'Model parameters'!J113*(1+'Total ICPs'!$L$41)</f>
        <v>22.394648318774269</v>
      </c>
      <c r="M113" s="42">
        <f>L113*(1+'Total ICPs'!M$47)</f>
        <v>22.394648318774269</v>
      </c>
      <c r="N113" s="42">
        <f>M113*(1+'Total ICPs'!N$47)</f>
        <v>22.394648318774269</v>
      </c>
      <c r="O113" s="42">
        <f>N113*(1+'Total ICPs'!O$47)</f>
        <v>22.911639255888012</v>
      </c>
      <c r="P113" s="42">
        <f>O113*(1+'Total ICPs'!P$47)</f>
        <v>22.911639255888012</v>
      </c>
      <c r="Q113" s="42">
        <f>P113*(1+'Total ICPs'!Q$47)</f>
        <v>22.911639255888012</v>
      </c>
      <c r="R113" s="42">
        <f>Q113*(1+'Total ICPs'!R$47)</f>
        <v>22.911639255888012</v>
      </c>
      <c r="S113" s="42">
        <f>R113*(1+'Total ICPs'!S$47)</f>
        <v>22.911639255888012</v>
      </c>
      <c r="T113" s="42">
        <f>S113*(1+'Total ICPs'!T$47)</f>
        <v>23.418493115803447</v>
      </c>
      <c r="U113" s="42">
        <f>T113*(1+'Total ICPs'!U$47)</f>
        <v>23.418493115803447</v>
      </c>
      <c r="V113" s="42">
        <f>U113*(1+'Total ICPs'!V$47)</f>
        <v>23.418493115803447</v>
      </c>
      <c r="AL113" s="201">
        <f t="shared" si="54"/>
        <v>41.333333333333293</v>
      </c>
      <c r="AM113" s="201">
        <f t="shared" si="55"/>
        <v>32.799999999999969</v>
      </c>
      <c r="AN113" s="201">
        <f t="shared" si="56"/>
        <v>49.124974127293122</v>
      </c>
      <c r="AO113" s="201">
        <f t="shared" si="57"/>
        <v>35.000000000000121</v>
      </c>
      <c r="AP113" s="201">
        <f t="shared" si="58"/>
        <v>41.166666666666693</v>
      </c>
      <c r="AQ113" s="201">
        <f t="shared" si="59"/>
        <v>104.5597432347699</v>
      </c>
      <c r="AR113" s="201">
        <f t="shared" si="60"/>
        <v>28.000000000000011</v>
      </c>
      <c r="AS113" s="201">
        <f t="shared" si="61"/>
        <v>7.1000000000000023</v>
      </c>
      <c r="AT113" s="201">
        <f t="shared" si="62"/>
        <v>9.7222222222222001</v>
      </c>
      <c r="AU113" s="201">
        <f t="shared" si="63"/>
        <v>20.805970149253703</v>
      </c>
      <c r="AV113" s="41">
        <f t="shared" si="65"/>
        <v>19.827207401036446</v>
      </c>
      <c r="AW113" s="41">
        <f t="shared" si="65"/>
        <v>16.711919478796915</v>
      </c>
      <c r="AX113" s="41">
        <f t="shared" si="65"/>
        <v>13.596631556557377</v>
      </c>
      <c r="AY113" s="41">
        <f t="shared" si="65"/>
        <v>10.481343634317838</v>
      </c>
      <c r="AZ113" s="41">
        <f t="shared" si="65"/>
        <v>7.3660557120783068</v>
      </c>
      <c r="BA113" s="41">
        <f t="shared" si="65"/>
        <v>4.2507677898387684</v>
      </c>
      <c r="BB113" s="41">
        <f t="shared" si="65"/>
        <v>1.1354798675992299</v>
      </c>
      <c r="BC113" s="41">
        <f t="shared" si="65"/>
        <v>-1.9798080546403014</v>
      </c>
      <c r="BD113" s="41">
        <f t="shared" si="65"/>
        <v>-5.0950959768798398</v>
      </c>
      <c r="BE113" s="41">
        <f t="shared" si="65"/>
        <v>-8.2103838991193783</v>
      </c>
      <c r="BF113" s="41">
        <f t="shared" si="65"/>
        <v>-11.32567182135891</v>
      </c>
    </row>
    <row r="114" spans="1:58">
      <c r="A114" s="53" t="s">
        <v>47</v>
      </c>
      <c r="B114" s="57">
        <f>'Historical Fault Information'!Z114</f>
        <v>229.19999999999987</v>
      </c>
      <c r="C114" s="57">
        <f>'Historical Fault Information'!AA114</f>
        <v>206.66666666666677</v>
      </c>
      <c r="D114" s="57">
        <f>'Historical Fault Information'!AB114</f>
        <v>117.83327127394864</v>
      </c>
      <c r="E114" s="57">
        <f>'Historical Fault Information'!AC114</f>
        <v>136.86666666666667</v>
      </c>
      <c r="F114" s="57">
        <f>'Historical Fault Information'!AD114</f>
        <v>55</v>
      </c>
      <c r="G114" s="57">
        <f>'Historical Fault Information'!AE114</f>
        <v>180.85478811902075</v>
      </c>
      <c r="H114" s="57">
        <f>'Historical Fault Information'!AF114</f>
        <v>81.466666666666839</v>
      </c>
      <c r="I114" s="57">
        <f>'Historical Fault Information'!AG114</f>
        <v>37.814814814814831</v>
      </c>
      <c r="J114" s="57">
        <f>'Historical Fault Information'!AH114</f>
        <v>30.301369863013694</v>
      </c>
      <c r="K114" s="57">
        <f>'Historical Fault Information'!AI114</f>
        <v>54.32500000000001</v>
      </c>
      <c r="L114" s="71">
        <f>'Model parameters'!J114*(1+'Total ICPs'!$L$41)</f>
        <v>66.202374174440493</v>
      </c>
      <c r="M114" s="42">
        <f>L114*(1+'Total ICPs'!M$48)</f>
        <v>66.916154035744526</v>
      </c>
      <c r="N114" s="42">
        <f>M114*(1+'Total ICPs'!N$48)</f>
        <v>67.626082566861669</v>
      </c>
      <c r="O114" s="42">
        <f>N114*(1+'Total ICPs'!O$48)</f>
        <v>68.330875991062939</v>
      </c>
      <c r="P114" s="42">
        <f>O114*(1+'Total ICPs'!P$48)</f>
        <v>68.943237490778799</v>
      </c>
      <c r="Q114" s="42">
        <f>P114*(1+'Total ICPs'!Q$48)</f>
        <v>69.640328254606288</v>
      </c>
      <c r="R114" s="42">
        <f>Q114*(1+'Total ICPs'!R$48)</f>
        <v>70.246270870677336</v>
      </c>
      <c r="S114" s="42">
        <f>R114*(1+'Total ICPs'!S$48)</f>
        <v>70.93437519740209</v>
      </c>
      <c r="T114" s="42">
        <f>S114*(1+'Total ICPs'!T$48)</f>
        <v>71.617344417210987</v>
      </c>
      <c r="U114" s="42">
        <f>T114*(1+'Total ICPs'!U$48)</f>
        <v>72.211733042721363</v>
      </c>
      <c r="V114" s="42">
        <f>U114*(1+'Total ICPs'!V$48)</f>
        <v>72.803554114773803</v>
      </c>
      <c r="AL114" s="201">
        <f t="shared" si="54"/>
        <v>229.19999999999987</v>
      </c>
      <c r="AM114" s="201">
        <f t="shared" si="55"/>
        <v>206.66666666666677</v>
      </c>
      <c r="AN114" s="201">
        <f t="shared" si="56"/>
        <v>117.83327127394864</v>
      </c>
      <c r="AO114" s="201">
        <f t="shared" si="57"/>
        <v>136.86666666666667</v>
      </c>
      <c r="AP114" s="201">
        <f t="shared" si="58"/>
        <v>55</v>
      </c>
      <c r="AQ114" s="201">
        <f t="shared" si="59"/>
        <v>180.85478811902075</v>
      </c>
      <c r="AR114" s="201">
        <f t="shared" si="60"/>
        <v>81.466666666666839</v>
      </c>
      <c r="AS114" s="201">
        <f t="shared" si="61"/>
        <v>37.814814814814831</v>
      </c>
      <c r="AT114" s="201">
        <f t="shared" si="62"/>
        <v>30.301369863013694</v>
      </c>
      <c r="AU114" s="201">
        <f t="shared" si="63"/>
        <v>54.32500000000001</v>
      </c>
      <c r="AV114" s="41">
        <f t="shared" si="65"/>
        <v>4.7372720136725661</v>
      </c>
      <c r="AW114" s="41">
        <f t="shared" si="65"/>
        <v>-14.952846603310576</v>
      </c>
      <c r="AX114" s="41">
        <f t="shared" si="65"/>
        <v>-34.642965220293718</v>
      </c>
      <c r="AY114" s="41">
        <f t="shared" si="65"/>
        <v>-54.333083837276831</v>
      </c>
      <c r="AZ114" s="41">
        <f t="shared" si="65"/>
        <v>-74.023202454260002</v>
      </c>
      <c r="BA114" s="41">
        <f t="shared" si="65"/>
        <v>-93.713321071243115</v>
      </c>
      <c r="BB114" s="41">
        <f t="shared" si="65"/>
        <v>-113.40343968822623</v>
      </c>
      <c r="BC114" s="41">
        <f t="shared" si="65"/>
        <v>-133.0935583052094</v>
      </c>
      <c r="BD114" s="41">
        <f t="shared" si="65"/>
        <v>-152.78367692219251</v>
      </c>
      <c r="BE114" s="41">
        <f t="shared" si="65"/>
        <v>-172.47379553917568</v>
      </c>
      <c r="BF114" s="41">
        <f t="shared" si="65"/>
        <v>-192.1639141561588</v>
      </c>
    </row>
    <row r="115" spans="1:58">
      <c r="A115" s="53" t="s">
        <v>52</v>
      </c>
      <c r="B115" s="57">
        <f>'Historical Fault Information'!Z115</f>
        <v>147.99999999999989</v>
      </c>
      <c r="C115" s="57">
        <f>'Historical Fault Information'!AA115</f>
        <v>103.18181818181819</v>
      </c>
      <c r="D115" s="57">
        <f>'Historical Fault Information'!AB115</f>
        <v>35.714266904611542</v>
      </c>
      <c r="E115" s="57">
        <f>'Historical Fault Information'!AC115</f>
        <v>213.66666666666649</v>
      </c>
      <c r="F115" s="57">
        <f>'Historical Fault Information'!AD115</f>
        <v>92.749999999999645</v>
      </c>
      <c r="G115" s="57">
        <f>'Historical Fault Information'!AE115</f>
        <v>34.596133622214943</v>
      </c>
      <c r="H115" s="57">
        <f>'Historical Fault Information'!AF115</f>
        <v>37.999999999999979</v>
      </c>
      <c r="I115" s="57">
        <f>'Historical Fault Information'!AG115</f>
        <v>7.190476190476188</v>
      </c>
      <c r="J115" s="57">
        <f>'Historical Fault Information'!AH115</f>
        <v>10.339622641509434</v>
      </c>
      <c r="K115" s="57">
        <f>'Historical Fault Information'!AI115</f>
        <v>10.69565217391305</v>
      </c>
      <c r="L115" s="71">
        <f>'Model parameters'!J115*(1+'Total ICPs'!$L$41)</f>
        <v>28.098559511051125</v>
      </c>
      <c r="M115" s="42">
        <f>L115*(1+'Total ICPs'!M$49)</f>
        <v>28.445387736958338</v>
      </c>
      <c r="N115" s="42">
        <f>M115*(1+'Total ICPs'!N$49)</f>
        <v>28.791086229230672</v>
      </c>
      <c r="O115" s="42">
        <f>N115*(1+'Total ICPs'!O$49)</f>
        <v>29.133395520598373</v>
      </c>
      <c r="P115" s="42">
        <f>O115*(1+'Total ICPs'!P$49)</f>
        <v>29.388715322080554</v>
      </c>
      <c r="Q115" s="42">
        <f>P115*(1+'Total ICPs'!Q$49)</f>
        <v>29.727635412543627</v>
      </c>
      <c r="R115" s="42">
        <f>Q115*(1+'Total ICPs'!R$49)</f>
        <v>29.979566013121179</v>
      </c>
      <c r="S115" s="42">
        <f>R115*(1+'Total ICPs'!S$49)</f>
        <v>30.313967169044741</v>
      </c>
      <c r="T115" s="42">
        <f>S115*(1+'Total ICPs'!T$49)</f>
        <v>30.562508568717661</v>
      </c>
      <c r="U115" s="42">
        <f>T115*(1+'Total ICPs'!U$49)</f>
        <v>30.892390790101722</v>
      </c>
      <c r="V115" s="42">
        <f>U115*(1+'Total ICPs'!V$49)</f>
        <v>31.13754298887001</v>
      </c>
      <c r="AL115" s="201">
        <f t="shared" si="54"/>
        <v>147.99999999999989</v>
      </c>
      <c r="AM115" s="201">
        <f t="shared" si="55"/>
        <v>103.18181818181819</v>
      </c>
      <c r="AN115" s="201">
        <f t="shared" si="56"/>
        <v>35.714266904611542</v>
      </c>
      <c r="AO115" s="201">
        <f t="shared" si="57"/>
        <v>213.66666666666649</v>
      </c>
      <c r="AP115" s="201">
        <f t="shared" si="58"/>
        <v>92.749999999999645</v>
      </c>
      <c r="AQ115" s="201">
        <f t="shared" si="59"/>
        <v>34.596133622214943</v>
      </c>
      <c r="AR115" s="201">
        <f t="shared" si="60"/>
        <v>37.999999999999979</v>
      </c>
      <c r="AS115" s="201">
        <f t="shared" si="61"/>
        <v>7.190476190476188</v>
      </c>
      <c r="AT115" s="201">
        <f t="shared" si="62"/>
        <v>10.339622641509434</v>
      </c>
      <c r="AU115" s="201">
        <f t="shared" si="63"/>
        <v>10.69565217391305</v>
      </c>
      <c r="AV115" s="41">
        <f t="shared" si="65"/>
        <v>-17.700113667392515</v>
      </c>
      <c r="AW115" s="41">
        <f t="shared" si="65"/>
        <v>-33.538945904758606</v>
      </c>
      <c r="AX115" s="41">
        <f t="shared" si="65"/>
        <v>-49.377778142124697</v>
      </c>
      <c r="AY115" s="41">
        <f t="shared" si="65"/>
        <v>-65.21661037949076</v>
      </c>
      <c r="AZ115" s="41">
        <f t="shared" si="65"/>
        <v>-81.055442616856851</v>
      </c>
      <c r="BA115" s="41">
        <f t="shared" si="65"/>
        <v>-96.894274854222942</v>
      </c>
      <c r="BB115" s="41">
        <f t="shared" si="65"/>
        <v>-112.73310709158903</v>
      </c>
      <c r="BC115" s="41">
        <f t="shared" si="65"/>
        <v>-128.57193932895512</v>
      </c>
      <c r="BD115" s="41">
        <f t="shared" si="65"/>
        <v>-144.41077156632122</v>
      </c>
      <c r="BE115" s="41">
        <f t="shared" si="65"/>
        <v>-160.24960380368731</v>
      </c>
      <c r="BF115" s="41">
        <f t="shared" si="65"/>
        <v>-176.08843604105334</v>
      </c>
    </row>
    <row r="116" spans="1:58">
      <c r="A116" s="53" t="s">
        <v>53</v>
      </c>
      <c r="B116" s="57">
        <f>'Historical Fault Information'!Z116</f>
        <v>851.00000000000045</v>
      </c>
      <c r="C116" s="57">
        <f>'Historical Fault Information'!AA116</f>
        <v>132.99999999999974</v>
      </c>
      <c r="D116" s="57">
        <f>'Historical Fault Information'!AB116</f>
        <v>170.49991020261592</v>
      </c>
      <c r="E116" s="57">
        <f>'Historical Fault Information'!AC116</f>
        <v>144.49999999999997</v>
      </c>
      <c r="F116" s="57">
        <f>'Historical Fault Information'!AD116</f>
        <v>14.499999999999996</v>
      </c>
      <c r="G116" s="57">
        <f>'Historical Fault Information'!AE116</f>
        <v>171.98077985609712</v>
      </c>
      <c r="H116" s="57">
        <f>'Historical Fault Information'!AF116</f>
        <v>10.666666666666677</v>
      </c>
      <c r="I116" s="57">
        <f>'Historical Fault Information'!AG116</f>
        <v>98.777777777777942</v>
      </c>
      <c r="J116" s="57">
        <f>'Historical Fault Information'!AH116</f>
        <v>8.1153846153846061</v>
      </c>
      <c r="K116" s="57">
        <f>'Historical Fault Information'!AI116</f>
        <v>15.645161290322585</v>
      </c>
      <c r="L116" s="71">
        <f>'Model parameters'!J116*(1+'Total ICPs'!$L$41)</f>
        <v>40.997149362013104</v>
      </c>
      <c r="M116" s="42">
        <f>L116*(1+'Total ICPs'!M$50)</f>
        <v>41.705050745443984</v>
      </c>
      <c r="N116" s="42">
        <f>M116*(1+'Total ICPs'!N$50)</f>
        <v>42.171289242807084</v>
      </c>
      <c r="O116" s="42">
        <f>N116*(1+'Total ICPs'!O$50)</f>
        <v>42.635086700916972</v>
      </c>
      <c r="P116" s="42">
        <f>O116*(1+'Total ICPs'!P$50)</f>
        <v>43.09400208052044</v>
      </c>
      <c r="Q116" s="42">
        <f>P116*(1+'Total ICPs'!Q$50)</f>
        <v>43.550476420870694</v>
      </c>
      <c r="R116" s="42">
        <f>Q116*(1+'Total ICPs'!R$50)</f>
        <v>44.00450972196775</v>
      </c>
      <c r="S116" s="42">
        <f>R116*(1+'Total ICPs'!S$50)</f>
        <v>44.456101983811593</v>
      </c>
      <c r="T116" s="42">
        <f>S116*(1+'Total ICPs'!T$50)</f>
        <v>44.902812167149008</v>
      </c>
      <c r="U116" s="42">
        <f>T116*(1+'Total ICPs'!U$50)</f>
        <v>45.12494673919111</v>
      </c>
      <c r="V116" s="42">
        <f>U116*(1+'Total ICPs'!V$50)</f>
        <v>45.569215883275319</v>
      </c>
      <c r="AL116" s="201">
        <f t="shared" si="54"/>
        <v>851.00000000000045</v>
      </c>
      <c r="AM116" s="201">
        <f t="shared" si="55"/>
        <v>132.99999999999974</v>
      </c>
      <c r="AN116" s="201">
        <f t="shared" si="56"/>
        <v>170.49991020261592</v>
      </c>
      <c r="AO116" s="201">
        <f t="shared" si="57"/>
        <v>144.49999999999997</v>
      </c>
      <c r="AP116" s="201">
        <f t="shared" si="58"/>
        <v>14.499999999999996</v>
      </c>
      <c r="AQ116" s="201">
        <f t="shared" si="59"/>
        <v>171.98077985609712</v>
      </c>
      <c r="AR116" s="201">
        <f t="shared" si="60"/>
        <v>10.666666666666677</v>
      </c>
      <c r="AS116" s="201">
        <f t="shared" si="61"/>
        <v>98.777777777777942</v>
      </c>
      <c r="AT116" s="201">
        <f t="shared" si="62"/>
        <v>8.1153846153846061</v>
      </c>
      <c r="AU116" s="201">
        <f t="shared" si="63"/>
        <v>15.645161290322585</v>
      </c>
      <c r="AV116" s="41">
        <f t="shared" si="65"/>
        <v>-137.9652899040301</v>
      </c>
      <c r="AW116" s="41">
        <f t="shared" si="65"/>
        <v>-192.48053680310579</v>
      </c>
      <c r="AX116" s="41">
        <f t="shared" si="65"/>
        <v>-246.99578370218148</v>
      </c>
      <c r="AY116" s="41">
        <f t="shared" si="65"/>
        <v>-301.51103060125729</v>
      </c>
      <c r="AZ116" s="41">
        <f t="shared" si="65"/>
        <v>-356.02627750033309</v>
      </c>
      <c r="BA116" s="41">
        <f t="shared" si="65"/>
        <v>-410.54152439940879</v>
      </c>
      <c r="BB116" s="41">
        <f t="shared" si="65"/>
        <v>-465.05677129848448</v>
      </c>
      <c r="BC116" s="41">
        <f t="shared" si="65"/>
        <v>-519.57201819756028</v>
      </c>
      <c r="BD116" s="41">
        <f t="shared" si="65"/>
        <v>-574.08726509663609</v>
      </c>
      <c r="BE116" s="41">
        <f t="shared" si="65"/>
        <v>-628.60251199571178</v>
      </c>
      <c r="BF116" s="41">
        <f t="shared" si="65"/>
        <v>-683.11775889478747</v>
      </c>
    </row>
    <row r="117" spans="1:58">
      <c r="A117" s="53" t="s">
        <v>58</v>
      </c>
      <c r="B117" s="57">
        <f>'Historical Fault Information'!Z117</f>
        <v>150.33333333333357</v>
      </c>
      <c r="C117" s="57">
        <f>'Historical Fault Information'!AA117</f>
        <v>97.833333333333385</v>
      </c>
      <c r="D117" s="57">
        <f>'Historical Fault Information'!AB117</f>
        <v>112.49994074952637</v>
      </c>
      <c r="E117" s="57">
        <f>'Historical Fault Information'!AC117</f>
        <v>50.166666666666657</v>
      </c>
      <c r="F117" s="57">
        <f>'Historical Fault Information'!AD117</f>
        <v>141.19999999999987</v>
      </c>
      <c r="G117" s="57">
        <f>'Historical Fault Information'!AE117</f>
        <v>32.567788876403803</v>
      </c>
      <c r="H117" s="57">
        <f>'Historical Fault Information'!AF117</f>
        <v>35.727272727272741</v>
      </c>
      <c r="I117" s="57">
        <f>'Historical Fault Information'!AG117</f>
        <v>85.900000000000048</v>
      </c>
      <c r="J117" s="57">
        <f>'Historical Fault Information'!AH117</f>
        <v>20.621621621621614</v>
      </c>
      <c r="K117" s="57">
        <f>'Historical Fault Information'!AI117</f>
        <v>10.179999999999987</v>
      </c>
      <c r="L117" s="71">
        <f>'Model parameters'!J117*(1+'Total ICPs'!$L$41)</f>
        <v>39.515418785609789</v>
      </c>
      <c r="M117" s="42">
        <f>L117*(1+'Total ICPs'!M$51)</f>
        <v>39.977339293308546</v>
      </c>
      <c r="N117" s="42">
        <f>M117*(1+'Total ICPs'!N$51)</f>
        <v>40.437725181380394</v>
      </c>
      <c r="O117" s="42">
        <f>N117*(1+'Total ICPs'!O$51)</f>
        <v>40.77994535818047</v>
      </c>
      <c r="P117" s="42">
        <f>O117*(1+'Total ICPs'!P$51)</f>
        <v>41.120630915353644</v>
      </c>
      <c r="Q117" s="42">
        <f>P117*(1+'Total ICPs'!Q$51)</f>
        <v>41.571809085664057</v>
      </c>
      <c r="R117" s="42">
        <f>Q117*(1+'Total ICPs'!R$51)</f>
        <v>41.90789078395651</v>
      </c>
      <c r="S117" s="42">
        <f>R117*(1+'Total ICPs'!S$51)</f>
        <v>42.242437862622054</v>
      </c>
      <c r="T117" s="42">
        <f>S117*(1+'Total ICPs'!T$51)</f>
        <v>42.575450321660689</v>
      </c>
      <c r="U117" s="42">
        <f>T117*(1+'Total ICPs'!U$51)</f>
        <v>42.906928161072422</v>
      </c>
      <c r="V117" s="42">
        <f>U117*(1+'Total ICPs'!V$51)</f>
        <v>43.236871380857252</v>
      </c>
      <c r="AL117" s="201">
        <f t="shared" si="54"/>
        <v>150.33333333333357</v>
      </c>
      <c r="AM117" s="201">
        <f t="shared" si="55"/>
        <v>97.833333333333385</v>
      </c>
      <c r="AN117" s="201">
        <f t="shared" si="56"/>
        <v>112.49994074952637</v>
      </c>
      <c r="AO117" s="201">
        <f t="shared" si="57"/>
        <v>50.166666666666657</v>
      </c>
      <c r="AP117" s="201">
        <f t="shared" si="58"/>
        <v>141.19999999999987</v>
      </c>
      <c r="AQ117" s="201">
        <f t="shared" si="59"/>
        <v>32.567788876403803</v>
      </c>
      <c r="AR117" s="201">
        <f t="shared" si="60"/>
        <v>35.727272727272741</v>
      </c>
      <c r="AS117" s="201">
        <f t="shared" si="61"/>
        <v>85.900000000000048</v>
      </c>
      <c r="AT117" s="201">
        <f t="shared" si="62"/>
        <v>20.621621621621614</v>
      </c>
      <c r="AU117" s="201">
        <f t="shared" si="63"/>
        <v>10.179999999999987</v>
      </c>
      <c r="AV117" s="41">
        <f t="shared" si="65"/>
        <v>4.1425931084359888</v>
      </c>
      <c r="AW117" s="41">
        <f t="shared" si="65"/>
        <v>-8.5047528229058003</v>
      </c>
      <c r="AX117" s="41">
        <f t="shared" si="65"/>
        <v>-21.152098754247589</v>
      </c>
      <c r="AY117" s="41">
        <f t="shared" si="65"/>
        <v>-33.79944468558935</v>
      </c>
      <c r="AZ117" s="41">
        <f t="shared" si="65"/>
        <v>-46.446790616931139</v>
      </c>
      <c r="BA117" s="41">
        <f t="shared" si="65"/>
        <v>-59.094136548272928</v>
      </c>
      <c r="BB117" s="41">
        <f t="shared" si="65"/>
        <v>-71.741482479614717</v>
      </c>
      <c r="BC117" s="41">
        <f t="shared" si="65"/>
        <v>-84.388828410956506</v>
      </c>
      <c r="BD117" s="41">
        <f t="shared" si="65"/>
        <v>-97.036174342298267</v>
      </c>
      <c r="BE117" s="41">
        <f t="shared" si="65"/>
        <v>-109.68352027364006</v>
      </c>
      <c r="BF117" s="41">
        <f t="shared" si="65"/>
        <v>-122.33086620498187</v>
      </c>
    </row>
    <row r="118" spans="1:58">
      <c r="A118" s="53" t="s">
        <v>60</v>
      </c>
      <c r="B118" s="57">
        <f>'Historical Fault Information'!Z118</f>
        <v>16.500000000000004</v>
      </c>
      <c r="C118" s="57">
        <f>'Historical Fault Information'!AA118</f>
        <v>57.749999999999972</v>
      </c>
      <c r="D118" s="57">
        <f>'Historical Fault Information'!AB118</f>
        <v>104.99994469955797</v>
      </c>
      <c r="E118" s="57">
        <f>'Historical Fault Information'!AC118</f>
        <v>8.0000000000000089</v>
      </c>
      <c r="F118" s="57">
        <f>'Historical Fault Information'!AD118</f>
        <v>18.000000000000028</v>
      </c>
      <c r="G118" s="57">
        <f>'Historical Fault Information'!AE118</f>
        <v>10.33217863476553</v>
      </c>
      <c r="H118" s="57">
        <f>'Historical Fault Information'!AF118</f>
        <v>37.999999999999979</v>
      </c>
      <c r="I118" s="57">
        <f>'Historical Fault Information'!AG118</f>
        <v>10.527777777777779</v>
      </c>
      <c r="J118" s="57">
        <f>'Historical Fault Information'!AH118</f>
        <v>12.721311475409852</v>
      </c>
      <c r="K118" s="57">
        <f>'Historical Fault Information'!AI118</f>
        <v>21.414285714285679</v>
      </c>
      <c r="L118" s="71">
        <f>'Model parameters'!J118*(1+'Total ICPs'!$L$41)</f>
        <v>17.667364312659977</v>
      </c>
      <c r="M118" s="42">
        <f>L118*(1+'Total ICPs'!M$52)</f>
        <v>17.831536399873332</v>
      </c>
      <c r="N118" s="42">
        <f>M118*(1+'Total ICPs'!N$52)</f>
        <v>17.99426203697908</v>
      </c>
      <c r="O118" s="42">
        <f>N118*(1+'Total ICPs'!O$52)</f>
        <v>18.156987674084828</v>
      </c>
      <c r="P118" s="42">
        <f>O118*(1+'Total ICPs'!P$52)</f>
        <v>18.264748207101523</v>
      </c>
      <c r="Q118" s="42">
        <f>P118*(1+'Total ICPs'!Q$52)</f>
        <v>18.426027394099663</v>
      </c>
      <c r="R118" s="42">
        <f>Q118*(1+'Total ICPs'!R$52)</f>
        <v>18.533064702062553</v>
      </c>
      <c r="S118" s="42">
        <f>R118*(1+'Total ICPs'!S$52)</f>
        <v>18.692897438953089</v>
      </c>
      <c r="T118" s="42">
        <f>S118*(1+'Total ICPs'!T$52)</f>
        <v>18.851283725736018</v>
      </c>
      <c r="U118" s="42">
        <f>T118*(1+'Total ICPs'!U$52)</f>
        <v>18.9561513585375</v>
      </c>
      <c r="V118" s="42">
        <f>U118*(1+'Total ICPs'!V$52)</f>
        <v>19.060295766285179</v>
      </c>
      <c r="AL118" s="201">
        <f t="shared" si="54"/>
        <v>16.500000000000004</v>
      </c>
      <c r="AM118" s="201">
        <f t="shared" si="55"/>
        <v>57.749999999999972</v>
      </c>
      <c r="AN118" s="201">
        <f t="shared" si="56"/>
        <v>104.99994469955797</v>
      </c>
      <c r="AO118" s="201">
        <f t="shared" si="57"/>
        <v>8.0000000000000089</v>
      </c>
      <c r="AP118" s="201">
        <f t="shared" si="58"/>
        <v>18.000000000000028</v>
      </c>
      <c r="AQ118" s="201">
        <f t="shared" si="59"/>
        <v>10.33217863476553</v>
      </c>
      <c r="AR118" s="201">
        <f t="shared" si="60"/>
        <v>37.999999999999979</v>
      </c>
      <c r="AS118" s="201">
        <f t="shared" si="61"/>
        <v>10.527777777777779</v>
      </c>
      <c r="AT118" s="201">
        <f t="shared" si="62"/>
        <v>12.721311475409852</v>
      </c>
      <c r="AU118" s="201">
        <f t="shared" si="63"/>
        <v>21.414285714285679</v>
      </c>
      <c r="AV118" s="41">
        <f t="shared" si="65"/>
        <v>7.7911863562564818</v>
      </c>
      <c r="AW118" s="41">
        <f t="shared" si="65"/>
        <v>3.7851202700886262</v>
      </c>
      <c r="AX118" s="41">
        <f t="shared" si="65"/>
        <v>-0.22094581607922237</v>
      </c>
      <c r="AY118" s="41">
        <f t="shared" si="65"/>
        <v>-4.227011902247078</v>
      </c>
      <c r="AZ118" s="41">
        <f t="shared" si="65"/>
        <v>-8.2330779884149266</v>
      </c>
      <c r="BA118" s="41">
        <f t="shared" si="65"/>
        <v>-12.239144074582782</v>
      </c>
      <c r="BB118" s="41">
        <f t="shared" si="65"/>
        <v>-16.245210160750631</v>
      </c>
      <c r="BC118" s="41">
        <f t="shared" si="65"/>
        <v>-20.251276246918493</v>
      </c>
      <c r="BD118" s="41">
        <f t="shared" si="65"/>
        <v>-24.257342333086342</v>
      </c>
      <c r="BE118" s="41">
        <f t="shared" si="65"/>
        <v>-28.263408419254191</v>
      </c>
      <c r="BF118" s="41">
        <f t="shared" si="65"/>
        <v>-32.269474505422053</v>
      </c>
    </row>
    <row r="119" spans="1:58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AL119" s="97"/>
      <c r="AM119" s="97"/>
      <c r="AN119" s="97"/>
      <c r="AO119" s="97"/>
      <c r="AP119" s="97"/>
      <c r="AQ119" s="97"/>
      <c r="AR119" s="97"/>
      <c r="AS119" s="97"/>
      <c r="AT119" s="97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</row>
    <row r="120" spans="1:58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O120" s="3"/>
      <c r="P120" s="3"/>
      <c r="Q120" s="3"/>
      <c r="R120" s="3"/>
      <c r="S120" s="3"/>
      <c r="T120" s="3"/>
      <c r="U120" s="3"/>
      <c r="V120" s="3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</row>
    <row r="121" spans="1:58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O121" s="3"/>
      <c r="P121" s="3"/>
      <c r="Q121" s="3"/>
      <c r="R121" s="3"/>
      <c r="S121" s="3"/>
      <c r="T121" s="3"/>
      <c r="U121" s="3"/>
      <c r="V121" s="3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</row>
    <row r="122" spans="1:58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3" customFormat="1" ht="18">
      <c r="A123" s="1"/>
      <c r="B123" s="55"/>
      <c r="C123" s="55"/>
      <c r="D123" s="55"/>
      <c r="E123" s="55"/>
      <c r="F123" s="55"/>
      <c r="G123" s="55"/>
      <c r="H123" s="55"/>
      <c r="I123" s="39"/>
      <c r="J123" s="1"/>
      <c r="N123"/>
      <c r="O123"/>
      <c r="P123"/>
      <c r="Q123"/>
      <c r="R123"/>
      <c r="S123"/>
      <c r="T123"/>
      <c r="U123"/>
      <c r="V123"/>
    </row>
    <row r="124" spans="1:58" s="3" customFormat="1" ht="15.95" customHeight="1">
      <c r="B124" s="129" t="s">
        <v>5</v>
      </c>
      <c r="C124" s="59"/>
      <c r="D124" s="59"/>
      <c r="E124" s="59"/>
      <c r="F124" s="59"/>
      <c r="G124" s="59"/>
      <c r="H124" s="59"/>
      <c r="I124" s="59"/>
      <c r="J124" s="59"/>
      <c r="K124" s="59"/>
      <c r="L124" s="69" t="s">
        <v>32</v>
      </c>
      <c r="M124" s="59" t="str">
        <f>'Model parameters'!J127</f>
        <v>Regional growth rates applied to 2009 to 2017 weighted average</v>
      </c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69" t="s">
        <v>48</v>
      </c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</row>
    <row r="125" spans="1:58" s="60" customFormat="1">
      <c r="A125" s="60" t="s">
        <v>6</v>
      </c>
      <c r="B125" s="61">
        <f t="shared" ref="B125:K125" si="66">AVERAGEIF(B129:B141,"&lt;&gt;0")</f>
        <v>2170.0483333333336</v>
      </c>
      <c r="C125" s="61">
        <f t="shared" si="66"/>
        <v>2161.8283333333338</v>
      </c>
      <c r="D125" s="61">
        <f t="shared" si="66"/>
        <v>1778.4631109538302</v>
      </c>
      <c r="E125" s="61">
        <f t="shared" si="66"/>
        <v>2511.4857142857145</v>
      </c>
      <c r="F125" s="61">
        <f t="shared" si="66"/>
        <v>2231.4475308641977</v>
      </c>
      <c r="G125" s="61">
        <f t="shared" si="66"/>
        <v>1848.4334236812545</v>
      </c>
      <c r="H125" s="61">
        <f t="shared" si="66"/>
        <v>1705.7186147186148</v>
      </c>
      <c r="I125" s="61">
        <f t="shared" si="66"/>
        <v>1969.4166666666661</v>
      </c>
      <c r="J125" s="61">
        <f t="shared" si="66"/>
        <v>2170.9393939393976</v>
      </c>
      <c r="K125" s="61">
        <f t="shared" si="66"/>
        <v>1973.8907407407398</v>
      </c>
    </row>
    <row r="126" spans="1:58">
      <c r="B126" s="94"/>
      <c r="C126" s="94"/>
      <c r="D126" s="94"/>
      <c r="E126" s="94"/>
      <c r="F126" s="94"/>
      <c r="G126" s="94"/>
      <c r="H126" s="94"/>
      <c r="I126" s="94"/>
      <c r="J126" s="94"/>
      <c r="K126" s="68"/>
      <c r="L126" s="68">
        <f t="shared" ref="L126:V126" si="67">AVERAGEIF(L129:L140,"&lt;&gt;0")</f>
        <v>1542.7036307013648</v>
      </c>
      <c r="M126" s="68">
        <f t="shared" si="67"/>
        <v>1558.8206520282884</v>
      </c>
      <c r="N126" s="68">
        <f t="shared" si="67"/>
        <v>1573.4250125592862</v>
      </c>
      <c r="O126" s="68">
        <f t="shared" si="67"/>
        <v>1589.6242967201879</v>
      </c>
      <c r="P126" s="68">
        <f t="shared" si="67"/>
        <v>1603.5960353225812</v>
      </c>
      <c r="Q126" s="68">
        <f t="shared" si="67"/>
        <v>1617.2382185253821</v>
      </c>
      <c r="R126" s="68">
        <f t="shared" si="67"/>
        <v>1630.1861477209795</v>
      </c>
      <c r="S126" s="68">
        <f t="shared" si="67"/>
        <v>1645.4358674295754</v>
      </c>
      <c r="T126" s="68">
        <f t="shared" si="67"/>
        <v>1659.9146917699238</v>
      </c>
      <c r="U126" s="68">
        <f t="shared" si="67"/>
        <v>1672.3042001666852</v>
      </c>
      <c r="V126" s="68">
        <f t="shared" si="67"/>
        <v>1684.6458567247319</v>
      </c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72"/>
      <c r="AM126" s="201"/>
      <c r="AN126" s="201"/>
      <c r="AO126" s="201"/>
      <c r="AP126" s="201"/>
      <c r="AQ126" s="201"/>
      <c r="AR126" s="201"/>
      <c r="AS126" s="201"/>
      <c r="AT126" s="201"/>
      <c r="AU126" s="68"/>
      <c r="AV126" s="68">
        <f t="shared" ref="AV126:BF126" si="68">AVERAGE(AV129:AV141)</f>
        <v>1335.771945782456</v>
      </c>
      <c r="AW126" s="68">
        <f t="shared" si="68"/>
        <v>1303.1005908959692</v>
      </c>
      <c r="AX126" s="68">
        <f t="shared" si="68"/>
        <v>1270.429236009483</v>
      </c>
      <c r="AY126" s="68">
        <f t="shared" si="68"/>
        <v>1237.7578811229962</v>
      </c>
      <c r="AZ126" s="68">
        <f t="shared" si="68"/>
        <v>1205.0865262365098</v>
      </c>
      <c r="BA126" s="68">
        <f t="shared" si="68"/>
        <v>1172.415171350023</v>
      </c>
      <c r="BB126" s="68">
        <f t="shared" si="68"/>
        <v>1139.7438164635364</v>
      </c>
      <c r="BC126" s="68">
        <f t="shared" si="68"/>
        <v>1107.0724615770496</v>
      </c>
      <c r="BD126" s="68">
        <f t="shared" si="68"/>
        <v>1074.4011066905632</v>
      </c>
      <c r="BE126" s="68">
        <f t="shared" si="68"/>
        <v>1041.7297518040764</v>
      </c>
      <c r="BF126" s="68">
        <f t="shared" si="68"/>
        <v>1009.0583969175898</v>
      </c>
    </row>
    <row r="127" spans="1:58">
      <c r="B127" s="94"/>
      <c r="C127" s="94"/>
      <c r="D127" s="94"/>
      <c r="E127" s="94"/>
      <c r="F127" s="94"/>
      <c r="G127" s="94"/>
      <c r="H127" s="94"/>
      <c r="I127" s="94"/>
      <c r="J127" s="94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72"/>
      <c r="AM127" s="201"/>
      <c r="AN127" s="201"/>
      <c r="AO127" s="201"/>
      <c r="AP127" s="201"/>
      <c r="AQ127" s="201"/>
      <c r="AR127" s="201"/>
      <c r="AS127" s="201"/>
      <c r="AT127" s="201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</row>
    <row r="128" spans="1:58">
      <c r="A128" s="1" t="s">
        <v>64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>
        <v>2018</v>
      </c>
      <c r="M128" s="1">
        <v>2019</v>
      </c>
      <c r="N128" s="1">
        <v>2020</v>
      </c>
      <c r="O128" s="1">
        <v>2021</v>
      </c>
      <c r="P128" s="1">
        <v>2022</v>
      </c>
      <c r="Q128" s="1">
        <v>2023</v>
      </c>
      <c r="R128" s="1">
        <v>2024</v>
      </c>
      <c r="S128" s="1">
        <v>2025</v>
      </c>
      <c r="T128" s="1">
        <v>2026</v>
      </c>
      <c r="U128" s="1">
        <v>2027</v>
      </c>
      <c r="V128" s="1">
        <v>2028</v>
      </c>
      <c r="AL128" s="200">
        <v>2008</v>
      </c>
      <c r="AM128" s="200">
        <v>2009</v>
      </c>
      <c r="AN128" s="200">
        <v>2010</v>
      </c>
      <c r="AO128" s="200">
        <v>2011</v>
      </c>
      <c r="AP128" s="200">
        <v>2012</v>
      </c>
      <c r="AQ128" s="200">
        <v>2013</v>
      </c>
      <c r="AR128" s="200">
        <v>2014</v>
      </c>
      <c r="AS128" s="200">
        <v>2015</v>
      </c>
      <c r="AT128" s="200">
        <v>2016</v>
      </c>
      <c r="AU128" s="200">
        <v>2017</v>
      </c>
      <c r="AV128" s="200">
        <v>2018</v>
      </c>
      <c r="AW128" s="200">
        <v>2019</v>
      </c>
      <c r="AX128" s="200">
        <v>2020</v>
      </c>
      <c r="AY128" s="200">
        <v>2021</v>
      </c>
      <c r="AZ128" s="200">
        <v>2022</v>
      </c>
      <c r="BA128" s="200">
        <v>2023</v>
      </c>
      <c r="BB128" s="200">
        <v>2024</v>
      </c>
      <c r="BC128" s="200">
        <v>2025</v>
      </c>
      <c r="BD128" s="200">
        <v>2026</v>
      </c>
      <c r="BE128" s="200">
        <v>2027</v>
      </c>
      <c r="BF128" s="200">
        <v>2028</v>
      </c>
    </row>
    <row r="129" spans="1:58">
      <c r="A129" t="s">
        <v>50</v>
      </c>
      <c r="B129" s="57">
        <f>'Historical Fault Information'!Z129</f>
        <v>3936.7499999999977</v>
      </c>
      <c r="C129" s="57">
        <f>'Historical Fault Information'!AA129</f>
        <v>4402.3333333333312</v>
      </c>
      <c r="D129" s="57">
        <f>'Historical Fault Information'!AB129</f>
        <v>6004.8539802737869</v>
      </c>
      <c r="E129" s="57">
        <f>'Historical Fault Information'!AC129</f>
        <v>0</v>
      </c>
      <c r="F129" s="57">
        <f>'Historical Fault Information'!AD129</f>
        <v>2327.0000000000009</v>
      </c>
      <c r="G129" s="57">
        <f>'Historical Fault Information'!AE129</f>
        <v>4553.9910572941599</v>
      </c>
      <c r="H129" s="57">
        <f>'Historical Fault Information'!AF129</f>
        <v>2651.0000000000009</v>
      </c>
      <c r="I129" s="57">
        <f>'Historical Fault Information'!AG129</f>
        <v>0.99999999999999889</v>
      </c>
      <c r="J129" s="57">
        <f>'Historical Fault Information'!AH129</f>
        <v>0</v>
      </c>
      <c r="K129" s="57">
        <f>'Historical Fault Information'!AI129</f>
        <v>2403.9999999999945</v>
      </c>
      <c r="L129" s="71">
        <f>'Model parameters'!J129*(1+'Total ICPs'!$L$40)</f>
        <v>2672.0405034077226</v>
      </c>
      <c r="M129" s="42">
        <f>L129*(1+'Total ICPs'!M$40)</f>
        <v>2704.6367582830962</v>
      </c>
      <c r="N129" s="42">
        <f>M129*(1+'Total ICPs'!N$40)</f>
        <v>2737.0247303797132</v>
      </c>
      <c r="O129" s="42">
        <f>N129*(1+'Total ICPs'!O$40)</f>
        <v>2769.1002783081958</v>
      </c>
      <c r="P129" s="42">
        <f>O129*(1+'Total ICPs'!P$40)</f>
        <v>2800.9675434579217</v>
      </c>
      <c r="Q129" s="42">
        <f>P129*(1+'Total ICPs'!Q$40)</f>
        <v>2832.6265258288918</v>
      </c>
      <c r="R129" s="42">
        <f>Q129*(1+'Total ICPs'!R$40)</f>
        <v>2853.5589450939078</v>
      </c>
      <c r="S129" s="42">
        <f>R129*(1+'Total ICPs'!S$40)</f>
        <v>2884.8013619073649</v>
      </c>
      <c r="T129" s="42">
        <f>S129*(1+'Total ICPs'!T$40)</f>
        <v>2915.8354959420653</v>
      </c>
      <c r="U129" s="42">
        <f>T129*(1+'Total ICPs'!U$40)</f>
        <v>2946.6613471980095</v>
      </c>
      <c r="V129" s="42">
        <f>U129*(1+'Total ICPs'!V$40)</f>
        <v>2967.0730595161349</v>
      </c>
      <c r="AL129" s="201">
        <f t="shared" ref="AL129:AL141" si="69">B129</f>
        <v>3936.7499999999977</v>
      </c>
      <c r="AM129" s="201">
        <f t="shared" ref="AM129:AM141" si="70">C129</f>
        <v>4402.3333333333312</v>
      </c>
      <c r="AN129" s="201">
        <f t="shared" ref="AN129:AN141" si="71">D129</f>
        <v>6004.8539802737869</v>
      </c>
      <c r="AO129" s="201">
        <f t="shared" ref="AO129:AO141" si="72">E129</f>
        <v>0</v>
      </c>
      <c r="AP129" s="201">
        <f t="shared" ref="AP129:AP141" si="73">F129</f>
        <v>2327.0000000000009</v>
      </c>
      <c r="AQ129" s="201">
        <f t="shared" ref="AQ129:AQ141" si="74">G129</f>
        <v>4553.9910572941599</v>
      </c>
      <c r="AR129" s="201">
        <f t="shared" ref="AR129:AR141" si="75">H129</f>
        <v>2651.0000000000009</v>
      </c>
      <c r="AS129" s="201">
        <f t="shared" ref="AS129:AS141" si="76">I129</f>
        <v>0.99999999999999889</v>
      </c>
      <c r="AT129" s="201">
        <f t="shared" ref="AT129:AT141" si="77">J129</f>
        <v>0</v>
      </c>
      <c r="AU129" s="201">
        <f t="shared" ref="AU129:AU141" si="78">K129</f>
        <v>2403.9999999999945</v>
      </c>
      <c r="AV129" s="41">
        <f>LINEST($B129:$K129)*(AV$6-$AL$6+1)+INDEX(LINEST($B129:$K129,,TRUE,TRUE),1,2)</f>
        <v>479.7474311765227</v>
      </c>
      <c r="AW129" s="41">
        <f t="shared" ref="AW129:BF129" si="79">LINEST($B129:$K129)*(AW$6-$AL$6+1)+INDEX(LINEST($B129:$K129,,TRUE,TRUE),1,2)</f>
        <v>89.139175555867041</v>
      </c>
      <c r="AX129" s="41">
        <f t="shared" si="79"/>
        <v>-301.4690800647877</v>
      </c>
      <c r="AY129" s="41">
        <f t="shared" si="79"/>
        <v>-692.07733568544336</v>
      </c>
      <c r="AZ129" s="41">
        <f t="shared" si="79"/>
        <v>-1082.6855913060981</v>
      </c>
      <c r="BA129" s="41">
        <f t="shared" si="79"/>
        <v>-1473.2938469267538</v>
      </c>
      <c r="BB129" s="41">
        <f t="shared" si="79"/>
        <v>-1863.9021025474094</v>
      </c>
      <c r="BC129" s="41">
        <f t="shared" si="79"/>
        <v>-2254.5103581680642</v>
      </c>
      <c r="BD129" s="41">
        <f t="shared" si="79"/>
        <v>-2645.1186137887198</v>
      </c>
      <c r="BE129" s="41">
        <f t="shared" si="79"/>
        <v>-3035.7268694093746</v>
      </c>
      <c r="BF129" s="41">
        <f t="shared" si="79"/>
        <v>-3426.3351250300311</v>
      </c>
    </row>
    <row r="130" spans="1:58">
      <c r="A130" t="s">
        <v>56</v>
      </c>
      <c r="B130" s="57">
        <f>'Historical Fault Information'!Z130</f>
        <v>1384</v>
      </c>
      <c r="C130" s="57">
        <f>'Historical Fault Information'!AA130</f>
        <v>537.00000000000114</v>
      </c>
      <c r="D130" s="57">
        <f>'Historical Fault Information'!AB130</f>
        <v>1463.4992292171719</v>
      </c>
      <c r="E130" s="57">
        <f>'Historical Fault Information'!AC130</f>
        <v>0</v>
      </c>
      <c r="F130" s="57">
        <f>'Historical Fault Information'!AD130</f>
        <v>1451.9999999999993</v>
      </c>
      <c r="G130" s="57">
        <f>'Historical Fault Information'!AE130</f>
        <v>592.93373520154501</v>
      </c>
      <c r="H130" s="57">
        <f>'Historical Fault Information'!AF130</f>
        <v>1456.5000000000005</v>
      </c>
      <c r="I130" s="57">
        <f>'Historical Fault Information'!AG130</f>
        <v>0</v>
      </c>
      <c r="J130" s="57">
        <f>'Historical Fault Information'!AH130</f>
        <v>903.00000000000125</v>
      </c>
      <c r="K130" s="57">
        <f>'Historical Fault Information'!AI130</f>
        <v>1729.9999999999993</v>
      </c>
      <c r="L130" s="71">
        <f>'Model parameters'!J130*(1+'Total ICPs'!$L$41)</f>
        <v>963.58374637260874</v>
      </c>
      <c r="M130" s="42">
        <f>L130*(1+'Total ICPs'!M$41)</f>
        <v>969.35403255636993</v>
      </c>
      <c r="N130" s="42">
        <f>M130*(1+'Total ICPs'!N$41)</f>
        <v>975.12431874013123</v>
      </c>
      <c r="O130" s="42">
        <f>N130*(1+'Total ICPs'!O$41)</f>
        <v>986.66489110765372</v>
      </c>
      <c r="P130" s="42">
        <f>O130*(1+'Total ICPs'!P$41)</f>
        <v>992.3602385098078</v>
      </c>
      <c r="Q130" s="42">
        <f>P130*(1+'Total ICPs'!Q$41)</f>
        <v>998.05558591196177</v>
      </c>
      <c r="R130" s="42">
        <f>Q130*(1+'Total ICPs'!R$41)</f>
        <v>1003.7509333141156</v>
      </c>
      <c r="S130" s="42">
        <f>R130*(1+'Total ICPs'!S$41)</f>
        <v>1015.1416281184237</v>
      </c>
      <c r="T130" s="42">
        <f>S130*(1+'Total ICPs'!T$41)</f>
        <v>1020.7620367389704</v>
      </c>
      <c r="U130" s="42">
        <f>T130*(1+'Total ICPs'!U$41)</f>
        <v>1026.3824453595171</v>
      </c>
      <c r="V130" s="42">
        <f>U130*(1+'Total ICPs'!V$41)</f>
        <v>1032.0028539800637</v>
      </c>
      <c r="AL130" s="201">
        <f t="shared" si="69"/>
        <v>1384</v>
      </c>
      <c r="AM130" s="201">
        <f t="shared" si="70"/>
        <v>537.00000000000114</v>
      </c>
      <c r="AN130" s="201">
        <f t="shared" si="71"/>
        <v>1463.4992292171719</v>
      </c>
      <c r="AO130" s="201">
        <f t="shared" si="72"/>
        <v>0</v>
      </c>
      <c r="AP130" s="201">
        <f t="shared" si="73"/>
        <v>1451.9999999999993</v>
      </c>
      <c r="AQ130" s="201">
        <f t="shared" si="74"/>
        <v>592.93373520154501</v>
      </c>
      <c r="AR130" s="201">
        <f t="shared" si="75"/>
        <v>1456.5000000000005</v>
      </c>
      <c r="AS130" s="201">
        <f t="shared" si="76"/>
        <v>0</v>
      </c>
      <c r="AT130" s="201">
        <f t="shared" si="77"/>
        <v>903.00000000000125</v>
      </c>
      <c r="AU130" s="201">
        <f t="shared" si="78"/>
        <v>1729.9999999999993</v>
      </c>
      <c r="AV130" s="41">
        <f t="shared" ref="AV130:BF141" si="80">LINEST($B130:$K130)*(AV$6-$AL$6+1)+INDEX(LINEST($B130:$K130,,TRUE,TRUE),1,2)</f>
        <v>1014.1912160790612</v>
      </c>
      <c r="AW130" s="41">
        <f t="shared" si="80"/>
        <v>1025.5181105585502</v>
      </c>
      <c r="AX130" s="41">
        <f t="shared" si="80"/>
        <v>1036.8450050380393</v>
      </c>
      <c r="AY130" s="41">
        <f t="shared" si="80"/>
        <v>1048.1718995175283</v>
      </c>
      <c r="AZ130" s="41">
        <f t="shared" si="80"/>
        <v>1059.4987939970172</v>
      </c>
      <c r="BA130" s="41">
        <f t="shared" si="80"/>
        <v>1070.8256884765062</v>
      </c>
      <c r="BB130" s="41">
        <f t="shared" si="80"/>
        <v>1082.1525829559953</v>
      </c>
      <c r="BC130" s="41">
        <f t="shared" si="80"/>
        <v>1093.4794774354843</v>
      </c>
      <c r="BD130" s="41">
        <f t="shared" si="80"/>
        <v>1104.8063719149734</v>
      </c>
      <c r="BE130" s="41">
        <f t="shared" si="80"/>
        <v>1116.1332663944622</v>
      </c>
      <c r="BF130" s="41">
        <f t="shared" si="80"/>
        <v>1127.4601608739513</v>
      </c>
    </row>
    <row r="131" spans="1:58">
      <c r="A131" t="s">
        <v>51</v>
      </c>
      <c r="B131" s="57">
        <f>'Historical Fault Information'!Z131</f>
        <v>0</v>
      </c>
      <c r="C131" s="57">
        <f>'Historical Fault Information'!AA131</f>
        <v>0</v>
      </c>
      <c r="D131" s="57">
        <f>'Historical Fault Information'!AB131</f>
        <v>0</v>
      </c>
      <c r="E131" s="57">
        <f>'Historical Fault Information'!AC131</f>
        <v>2787</v>
      </c>
      <c r="F131" s="57">
        <f>'Historical Fault Information'!AD131</f>
        <v>0</v>
      </c>
      <c r="G131" s="57">
        <f>'Historical Fault Information'!AE131</f>
        <v>0</v>
      </c>
      <c r="H131" s="57">
        <f>'Historical Fault Information'!AF131</f>
        <v>0</v>
      </c>
      <c r="I131" s="57">
        <f>'Historical Fault Information'!AG131</f>
        <v>0</v>
      </c>
      <c r="J131" s="57">
        <f>'Historical Fault Information'!AH131</f>
        <v>3358.000000000015</v>
      </c>
      <c r="K131" s="57">
        <f>'Historical Fault Information'!AI131</f>
        <v>3399.9999999999982</v>
      </c>
      <c r="L131" s="71">
        <f>'Model parameters'!J131*(1+'Total ICPs'!$L$41)</f>
        <v>966.22246353724711</v>
      </c>
      <c r="M131" s="42">
        <f>L131*(1+'Total ICPs'!M$42)</f>
        <v>966.22246353724711</v>
      </c>
      <c r="N131" s="42">
        <f>M131*(1+'Total ICPs'!N$42)</f>
        <v>966.22246353724711</v>
      </c>
      <c r="O131" s="42">
        <f>N131*(1+'Total ICPs'!O$42)</f>
        <v>976.98143037322416</v>
      </c>
      <c r="P131" s="42">
        <f>O131*(1+'Total ICPs'!P$42)</f>
        <v>987.59883185609613</v>
      </c>
      <c r="Q131" s="42">
        <f>P131*(1+'Total ICPs'!Q$42)</f>
        <v>987.59883185609613</v>
      </c>
      <c r="R131" s="42">
        <f>Q131*(1+'Total ICPs'!R$42)</f>
        <v>998.07466798586313</v>
      </c>
      <c r="S131" s="42">
        <f>R131*(1+'Total ICPs'!S$42)</f>
        <v>1008.5505041156302</v>
      </c>
      <c r="T131" s="42">
        <f>S131*(1+'Total ICPs'!T$42)</f>
        <v>1008.5505041156302</v>
      </c>
      <c r="U131" s="42">
        <f>T131*(1+'Total ICPs'!U$42)</f>
        <v>1018.8847748922923</v>
      </c>
      <c r="V131" s="42">
        <f>U131*(1+'Total ICPs'!V$42)</f>
        <v>1029.2190456689543</v>
      </c>
      <c r="AL131" s="201">
        <f t="shared" si="69"/>
        <v>0</v>
      </c>
      <c r="AM131" s="201">
        <f t="shared" si="70"/>
        <v>0</v>
      </c>
      <c r="AN131" s="201">
        <f t="shared" si="71"/>
        <v>0</v>
      </c>
      <c r="AO131" s="201">
        <f t="shared" si="72"/>
        <v>2787</v>
      </c>
      <c r="AP131" s="201">
        <f t="shared" si="73"/>
        <v>0</v>
      </c>
      <c r="AQ131" s="201">
        <f t="shared" si="74"/>
        <v>0</v>
      </c>
      <c r="AR131" s="201">
        <f t="shared" si="75"/>
        <v>0</v>
      </c>
      <c r="AS131" s="201">
        <f t="shared" si="76"/>
        <v>0</v>
      </c>
      <c r="AT131" s="201">
        <f t="shared" si="77"/>
        <v>3358.000000000015</v>
      </c>
      <c r="AU131" s="201">
        <f t="shared" si="78"/>
        <v>3399.9999999999982</v>
      </c>
      <c r="AV131" s="41">
        <f t="shared" si="80"/>
        <v>2479.3333333333376</v>
      </c>
      <c r="AW131" s="41">
        <f t="shared" si="80"/>
        <v>2756.5757575757625</v>
      </c>
      <c r="AX131" s="41">
        <f t="shared" si="80"/>
        <v>3033.818181818187</v>
      </c>
      <c r="AY131" s="41">
        <f t="shared" si="80"/>
        <v>3311.0606060606119</v>
      </c>
      <c r="AZ131" s="41">
        <f t="shared" si="80"/>
        <v>3588.3030303030364</v>
      </c>
      <c r="BA131" s="41">
        <f t="shared" si="80"/>
        <v>3865.5454545454613</v>
      </c>
      <c r="BB131" s="41">
        <f t="shared" si="80"/>
        <v>4142.7878787878863</v>
      </c>
      <c r="BC131" s="41">
        <f t="shared" si="80"/>
        <v>4420.0303030303112</v>
      </c>
      <c r="BD131" s="41">
        <f t="shared" si="80"/>
        <v>4697.2727272727352</v>
      </c>
      <c r="BE131" s="41">
        <f t="shared" si="80"/>
        <v>4974.5151515151601</v>
      </c>
      <c r="BF131" s="41">
        <f t="shared" si="80"/>
        <v>5251.7575757575851</v>
      </c>
    </row>
    <row r="132" spans="1:58">
      <c r="A132" t="s">
        <v>54</v>
      </c>
      <c r="B132" s="57">
        <f>'Historical Fault Information'!Z132</f>
        <v>1885.3333333333376</v>
      </c>
      <c r="C132" s="57">
        <f>'Historical Fault Information'!AA132</f>
        <v>3453.9999999999977</v>
      </c>
      <c r="D132" s="57">
        <f>'Historical Fault Information'!AB132</f>
        <v>0.99999947332912409</v>
      </c>
      <c r="E132" s="57">
        <f>'Historical Fault Information'!AC132</f>
        <v>5781.0000000000146</v>
      </c>
      <c r="F132" s="57">
        <f>'Historical Fault Information'!AD132</f>
        <v>2917.4999999999936</v>
      </c>
      <c r="G132" s="57">
        <f>'Historical Fault Information'!AE132</f>
        <v>2950.6702404380439</v>
      </c>
      <c r="H132" s="57">
        <f>'Historical Fault Information'!AF132</f>
        <v>1205.5000000000002</v>
      </c>
      <c r="I132" s="57">
        <f>'Historical Fault Information'!AG132</f>
        <v>0</v>
      </c>
      <c r="J132" s="57">
        <f>'Historical Fault Information'!AH132</f>
        <v>534.99999999999943</v>
      </c>
      <c r="K132" s="57">
        <f>'Historical Fault Information'!AI132</f>
        <v>1393.6000000000031</v>
      </c>
      <c r="L132" s="71">
        <f>'Model parameters'!J132*(1+'Total ICPs'!$L$41)</f>
        <v>2037.0746799148703</v>
      </c>
      <c r="M132" s="42">
        <f>L132*(1+'Total ICPs'!M$43)</f>
        <v>2056.8553303458903</v>
      </c>
      <c r="N132" s="42">
        <f>M132*(1+'Total ICPs'!N$43)</f>
        <v>2073.7112153435296</v>
      </c>
      <c r="O132" s="42">
        <f>N132*(1+'Total ICPs'!O$43)</f>
        <v>2087.6808186634912</v>
      </c>
      <c r="P132" s="42">
        <f>O132*(1+'Total ICPs'!P$43)</f>
        <v>2101.5734544720481</v>
      </c>
      <c r="Q132" s="42">
        <f>P132*(1+'Total ICPs'!Q$43)</f>
        <v>2115.4276065249023</v>
      </c>
      <c r="R132" s="42">
        <f>Q132*(1+'Total ICPs'!R$43)</f>
        <v>2129.2047910663518</v>
      </c>
      <c r="S132" s="42">
        <f>R132*(1+'Total ICPs'!S$43)</f>
        <v>2145.7143222626701</v>
      </c>
      <c r="T132" s="42">
        <f>S132*(1+'Total ICPs'!T$43)</f>
        <v>2159.3760555370127</v>
      </c>
      <c r="U132" s="42">
        <f>T132*(1+'Total ICPs'!U$43)</f>
        <v>2172.9993050556532</v>
      </c>
      <c r="V132" s="42">
        <f>U132*(1+'Total ICPs'!V$43)</f>
        <v>2186.5455870628884</v>
      </c>
      <c r="AL132" s="201">
        <f t="shared" si="69"/>
        <v>1885.3333333333376</v>
      </c>
      <c r="AM132" s="201">
        <f t="shared" si="70"/>
        <v>3453.9999999999977</v>
      </c>
      <c r="AN132" s="201">
        <f t="shared" si="71"/>
        <v>0.99999947332912409</v>
      </c>
      <c r="AO132" s="201">
        <f t="shared" si="72"/>
        <v>5781.0000000000146</v>
      </c>
      <c r="AP132" s="201">
        <f t="shared" si="73"/>
        <v>2917.4999999999936</v>
      </c>
      <c r="AQ132" s="201">
        <f t="shared" si="74"/>
        <v>2950.6702404380439</v>
      </c>
      <c r="AR132" s="201">
        <f t="shared" si="75"/>
        <v>1205.5000000000002</v>
      </c>
      <c r="AS132" s="201">
        <f t="shared" si="76"/>
        <v>0</v>
      </c>
      <c r="AT132" s="201">
        <f t="shared" si="77"/>
        <v>534.99999999999943</v>
      </c>
      <c r="AU132" s="201">
        <f t="shared" si="78"/>
        <v>1393.6000000000031</v>
      </c>
      <c r="AV132" s="41">
        <f t="shared" si="80"/>
        <v>727.1293654268502</v>
      </c>
      <c r="AW132" s="41">
        <f t="shared" si="80"/>
        <v>493.45100326364627</v>
      </c>
      <c r="AX132" s="41">
        <f t="shared" si="80"/>
        <v>259.77264110044234</v>
      </c>
      <c r="AY132" s="41">
        <f t="shared" si="80"/>
        <v>26.094278937237959</v>
      </c>
      <c r="AZ132" s="41">
        <f t="shared" si="80"/>
        <v>-207.58408322596597</v>
      </c>
      <c r="BA132" s="41">
        <f t="shared" si="80"/>
        <v>-441.2624453891699</v>
      </c>
      <c r="BB132" s="41">
        <f t="shared" si="80"/>
        <v>-674.94080755237383</v>
      </c>
      <c r="BC132" s="41">
        <f t="shared" si="80"/>
        <v>-908.61916971557821</v>
      </c>
      <c r="BD132" s="41">
        <f t="shared" si="80"/>
        <v>-1142.2975318787821</v>
      </c>
      <c r="BE132" s="41">
        <f t="shared" si="80"/>
        <v>-1375.9758940419861</v>
      </c>
      <c r="BF132" s="41">
        <f t="shared" si="80"/>
        <v>-1609.65425620519</v>
      </c>
    </row>
    <row r="133" spans="1:58">
      <c r="A133" t="s">
        <v>49</v>
      </c>
      <c r="B133" s="57">
        <f>'Historical Fault Information'!Z133</f>
        <v>5546.0000000000018</v>
      </c>
      <c r="C133" s="57">
        <f>'Historical Fault Information'!AA133</f>
        <v>0</v>
      </c>
      <c r="D133" s="57">
        <f>'Historical Fault Information'!AB133</f>
        <v>954.74949716098274</v>
      </c>
      <c r="E133" s="57">
        <f>'Historical Fault Information'!AC133</f>
        <v>1540.8571428571452</v>
      </c>
      <c r="F133" s="57">
        <f>'Historical Fault Information'!AD133</f>
        <v>0</v>
      </c>
      <c r="G133" s="57">
        <f>'Historical Fault Information'!AE133</f>
        <v>0</v>
      </c>
      <c r="H133" s="57">
        <f>'Historical Fault Information'!AF133</f>
        <v>1531.4999999999998</v>
      </c>
      <c r="I133" s="57">
        <f>'Historical Fault Information'!AG133</f>
        <v>3697.9999999999986</v>
      </c>
      <c r="J133" s="57">
        <f>'Historical Fault Information'!AH133</f>
        <v>4799.0000000000109</v>
      </c>
      <c r="K133" s="57">
        <f>'Historical Fault Information'!AI133</f>
        <v>338.00000000000159</v>
      </c>
      <c r="L133" s="71">
        <f>'Model parameters'!J133*(1+'Total ICPs'!$L$41)</f>
        <v>1863.4181400497282</v>
      </c>
      <c r="M133" s="42">
        <f>L133*(1+'Total ICPs'!M$44)</f>
        <v>1884.6367119194522</v>
      </c>
      <c r="N133" s="42">
        <f>M133*(1+'Total ICPs'!N$44)</f>
        <v>1905.7436070951248</v>
      </c>
      <c r="O133" s="42">
        <f>N133*(1+'Total ICPs'!O$44)</f>
        <v>1922.4951112028018</v>
      </c>
      <c r="P133" s="42">
        <f>O133*(1+'Total ICPs'!P$44)</f>
        <v>1943.3228146433464</v>
      </c>
      <c r="Q133" s="42">
        <f>P133*(1+'Total ICPs'!Q$44)</f>
        <v>1959.9068037099466</v>
      </c>
      <c r="R133" s="42">
        <f>Q133*(1+'Total ICPs'!R$44)</f>
        <v>1980.5111537623891</v>
      </c>
      <c r="S133" s="42">
        <f>R133*(1+'Total ICPs'!S$44)</f>
        <v>1996.8717894408869</v>
      </c>
      <c r="T133" s="42">
        <f>S133*(1+'Total ICPs'!T$44)</f>
        <v>2017.1969477582013</v>
      </c>
      <c r="U133" s="42">
        <f>T133*(1+'Total ICPs'!U$44)</f>
        <v>2033.3900683956219</v>
      </c>
      <c r="V133" s="42">
        <f>U133*(1+'Total ICPs'!V$44)</f>
        <v>2049.4715123389919</v>
      </c>
      <c r="AL133" s="201">
        <f t="shared" si="69"/>
        <v>5546.0000000000018</v>
      </c>
      <c r="AM133" s="201">
        <f t="shared" si="70"/>
        <v>0</v>
      </c>
      <c r="AN133" s="201">
        <f t="shared" si="71"/>
        <v>954.74949716098274</v>
      </c>
      <c r="AO133" s="201">
        <f t="shared" si="72"/>
        <v>1540.8571428571452</v>
      </c>
      <c r="AP133" s="201">
        <f t="shared" si="73"/>
        <v>0</v>
      </c>
      <c r="AQ133" s="201">
        <f t="shared" si="74"/>
        <v>0</v>
      </c>
      <c r="AR133" s="201">
        <f t="shared" si="75"/>
        <v>1531.4999999999998</v>
      </c>
      <c r="AS133" s="201">
        <f t="shared" si="76"/>
        <v>3697.9999999999986</v>
      </c>
      <c r="AT133" s="201">
        <f t="shared" si="77"/>
        <v>4799.0000000000109</v>
      </c>
      <c r="AU133" s="201">
        <f t="shared" si="78"/>
        <v>338.00000000000159</v>
      </c>
      <c r="AV133" s="41">
        <f t="shared" si="80"/>
        <v>1854.450033522606</v>
      </c>
      <c r="AW133" s="41">
        <f t="shared" si="80"/>
        <v>1856.9299188900227</v>
      </c>
      <c r="AX133" s="41">
        <f t="shared" si="80"/>
        <v>1859.4098042574394</v>
      </c>
      <c r="AY133" s="41">
        <f t="shared" si="80"/>
        <v>1861.8896896248561</v>
      </c>
      <c r="AZ133" s="41">
        <f t="shared" si="80"/>
        <v>1864.3695749922731</v>
      </c>
      <c r="BA133" s="41">
        <f t="shared" si="80"/>
        <v>1866.8494603596898</v>
      </c>
      <c r="BB133" s="41">
        <f t="shared" si="80"/>
        <v>1869.3293457271066</v>
      </c>
      <c r="BC133" s="41">
        <f t="shared" si="80"/>
        <v>1871.8092310945233</v>
      </c>
      <c r="BD133" s="41">
        <f t="shared" si="80"/>
        <v>1874.2891164619402</v>
      </c>
      <c r="BE133" s="41">
        <f t="shared" si="80"/>
        <v>1876.769001829357</v>
      </c>
      <c r="BF133" s="41">
        <f t="shared" si="80"/>
        <v>1879.2488871967737</v>
      </c>
    </row>
    <row r="134" spans="1:58">
      <c r="A134" t="s">
        <v>59</v>
      </c>
      <c r="B134" s="57">
        <f>'Historical Fault Information'!Z134</f>
        <v>799.99999999999932</v>
      </c>
      <c r="C134" s="57">
        <f>'Historical Fault Information'!AA134</f>
        <v>816.00000000000023</v>
      </c>
      <c r="D134" s="57">
        <f>'Historical Fault Information'!AB134</f>
        <v>891.9995302095773</v>
      </c>
      <c r="E134" s="57">
        <f>'Historical Fault Information'!AC134</f>
        <v>855.99999999999909</v>
      </c>
      <c r="F134" s="57">
        <f>'Historical Fault Information'!AD134</f>
        <v>1704.9999999999936</v>
      </c>
      <c r="G134" s="57">
        <f>'Historical Fault Information'!AE134</f>
        <v>1148.2716720159422</v>
      </c>
      <c r="H134" s="57">
        <f>'Historical Fault Information'!AF134</f>
        <v>0</v>
      </c>
      <c r="I134" s="57">
        <f>'Historical Fault Information'!AG134</f>
        <v>1563.4999999999995</v>
      </c>
      <c r="J134" s="57">
        <f>'Historical Fault Information'!AH134</f>
        <v>1643.5000000000002</v>
      </c>
      <c r="K134" s="57">
        <f>'Historical Fault Information'!AI134</f>
        <v>0</v>
      </c>
      <c r="L134" s="71">
        <f>'Model parameters'!J134*(1+'Total ICPs'!$L$41)</f>
        <v>954.00131357333214</v>
      </c>
      <c r="M134" s="42">
        <f>L134*(1+'Total ICPs'!M$45)</f>
        <v>960.30877445071712</v>
      </c>
      <c r="N134" s="42">
        <f>M134*(1+'Total ICPs'!N$45)</f>
        <v>966.52612874413944</v>
      </c>
      <c r="O134" s="42">
        <f>N134*(1+'Total ICPs'!O$45)</f>
        <v>972.74348303756176</v>
      </c>
      <c r="P134" s="42">
        <f>O134*(1+'Total ICPs'!P$45)</f>
        <v>978.96083733098396</v>
      </c>
      <c r="Q134" s="42">
        <f>P134*(1+'Total ICPs'!Q$45)</f>
        <v>985.1781916244064</v>
      </c>
      <c r="R134" s="42">
        <f>Q134*(1+'Total ICPs'!R$45)</f>
        <v>991.39554591782883</v>
      </c>
      <c r="S134" s="42">
        <f>R134*(1+'Total ICPs'!S$45)</f>
        <v>1003.7401479207107</v>
      </c>
      <c r="T134" s="42">
        <f>S134*(1+'Total ICPs'!T$45)</f>
        <v>1009.8673956301704</v>
      </c>
      <c r="U134" s="42">
        <f>T134*(1+'Total ICPs'!U$45)</f>
        <v>1015.9946433396301</v>
      </c>
      <c r="V134" s="42">
        <f>U134*(1+'Total ICPs'!V$45)</f>
        <v>1022.1218910490898</v>
      </c>
      <c r="AL134" s="201">
        <f t="shared" si="69"/>
        <v>799.99999999999932</v>
      </c>
      <c r="AM134" s="201">
        <f t="shared" si="70"/>
        <v>816.00000000000023</v>
      </c>
      <c r="AN134" s="201">
        <f t="shared" si="71"/>
        <v>891.9995302095773</v>
      </c>
      <c r="AO134" s="201">
        <f t="shared" si="72"/>
        <v>855.99999999999909</v>
      </c>
      <c r="AP134" s="201">
        <f t="shared" si="73"/>
        <v>1704.9999999999936</v>
      </c>
      <c r="AQ134" s="201">
        <f t="shared" si="74"/>
        <v>1148.2716720159422</v>
      </c>
      <c r="AR134" s="201">
        <f t="shared" si="75"/>
        <v>0</v>
      </c>
      <c r="AS134" s="201">
        <f t="shared" si="76"/>
        <v>1563.4999999999995</v>
      </c>
      <c r="AT134" s="201">
        <f t="shared" si="77"/>
        <v>1643.5000000000002</v>
      </c>
      <c r="AU134" s="201">
        <f t="shared" si="78"/>
        <v>0</v>
      </c>
      <c r="AV134" s="41">
        <f t="shared" si="80"/>
        <v>903.26958758815351</v>
      </c>
      <c r="AW134" s="41">
        <f t="shared" si="80"/>
        <v>896.15003620008122</v>
      </c>
      <c r="AX134" s="41">
        <f t="shared" si="80"/>
        <v>889.03048481200892</v>
      </c>
      <c r="AY134" s="41">
        <f t="shared" si="80"/>
        <v>881.91093342393663</v>
      </c>
      <c r="AZ134" s="41">
        <f t="shared" si="80"/>
        <v>874.79138203586433</v>
      </c>
      <c r="BA134" s="41">
        <f t="shared" si="80"/>
        <v>867.67183064779204</v>
      </c>
      <c r="BB134" s="41">
        <f t="shared" si="80"/>
        <v>860.55227925971963</v>
      </c>
      <c r="BC134" s="41">
        <f t="shared" si="80"/>
        <v>853.43272787164733</v>
      </c>
      <c r="BD134" s="41">
        <f t="shared" si="80"/>
        <v>846.31317648357503</v>
      </c>
      <c r="BE134" s="41">
        <f t="shared" si="80"/>
        <v>839.19362509550274</v>
      </c>
      <c r="BF134" s="41">
        <f t="shared" si="80"/>
        <v>832.07407370743044</v>
      </c>
    </row>
    <row r="135" spans="1:58">
      <c r="A135" t="s">
        <v>57</v>
      </c>
      <c r="B135" s="57">
        <f>'Historical Fault Information'!Z135</f>
        <v>135.99999999999989</v>
      </c>
      <c r="C135" s="57">
        <f>'Historical Fault Information'!AA135</f>
        <v>0</v>
      </c>
      <c r="D135" s="57">
        <f>'Historical Fault Information'!AB135</f>
        <v>761.33293236123893</v>
      </c>
      <c r="E135" s="57">
        <f>'Historical Fault Information'!AC135</f>
        <v>505.00000000000017</v>
      </c>
      <c r="F135" s="57">
        <f>'Historical Fault Information'!AD135</f>
        <v>804.77777777777953</v>
      </c>
      <c r="G135" s="57">
        <f>'Historical Fault Information'!AE135</f>
        <v>737.41758804576568</v>
      </c>
      <c r="H135" s="57">
        <f>'Historical Fault Information'!AF135</f>
        <v>539.66666666666674</v>
      </c>
      <c r="I135" s="57">
        <f>'Historical Fault Information'!AG135</f>
        <v>1028.0000000000002</v>
      </c>
      <c r="J135" s="57">
        <f>'Historical Fault Information'!AH135</f>
        <v>1301</v>
      </c>
      <c r="K135" s="57">
        <f>'Historical Fault Information'!AI135</f>
        <v>3322.4999999999964</v>
      </c>
      <c r="L135" s="71">
        <f>'Model parameters'!J135*(1+'Total ICPs'!$L$41)</f>
        <v>924.78928182960487</v>
      </c>
      <c r="M135" s="42">
        <f>L135*(1+'Total ICPs'!M$46)</f>
        <v>932.01668578844499</v>
      </c>
      <c r="N135" s="42">
        <f>M135*(1+'Total ICPs'!N$46)</f>
        <v>940.64294212641551</v>
      </c>
      <c r="O135" s="42">
        <f>N135*(1+'Total ICPs'!O$46)</f>
        <v>947.77320355892709</v>
      </c>
      <c r="P135" s="42">
        <f>O135*(1+'Total ICPs'!P$46)</f>
        <v>953.44632709651114</v>
      </c>
      <c r="Q135" s="42">
        <f>P135*(1+'Total ICPs'!Q$46)</f>
        <v>960.51830301322582</v>
      </c>
      <c r="R135" s="42">
        <f>Q135*(1+'Total ICPs'!R$46)</f>
        <v>966.15256954027871</v>
      </c>
      <c r="S135" s="42">
        <f>R135*(1+'Total ICPs'!S$46)</f>
        <v>973.18568844646188</v>
      </c>
      <c r="T135" s="42">
        <f>S135*(1+'Total ICPs'!T$46)</f>
        <v>980.16052183684792</v>
      </c>
      <c r="U135" s="42">
        <f>T135*(1+'Total ICPs'!U$46)</f>
        <v>987.13535522723407</v>
      </c>
      <c r="V135" s="42">
        <f>U135*(1+'Total ICPs'!V$46)</f>
        <v>992.67247922795832</v>
      </c>
      <c r="AL135" s="201">
        <f t="shared" si="69"/>
        <v>135.99999999999989</v>
      </c>
      <c r="AM135" s="201">
        <f t="shared" si="70"/>
        <v>0</v>
      </c>
      <c r="AN135" s="201">
        <f t="shared" si="71"/>
        <v>761.33293236123893</v>
      </c>
      <c r="AO135" s="201">
        <f t="shared" si="72"/>
        <v>505.00000000000017</v>
      </c>
      <c r="AP135" s="201">
        <f t="shared" si="73"/>
        <v>804.77777777777953</v>
      </c>
      <c r="AQ135" s="201">
        <f t="shared" si="74"/>
        <v>737.41758804576568</v>
      </c>
      <c r="AR135" s="201">
        <f t="shared" si="75"/>
        <v>539.66666666666674</v>
      </c>
      <c r="AS135" s="201">
        <f t="shared" si="76"/>
        <v>1028.0000000000002</v>
      </c>
      <c r="AT135" s="201">
        <f t="shared" si="77"/>
        <v>1301</v>
      </c>
      <c r="AU135" s="201">
        <f t="shared" si="78"/>
        <v>3322.4999999999964</v>
      </c>
      <c r="AV135" s="41">
        <f t="shared" si="80"/>
        <v>2218.7520014338706</v>
      </c>
      <c r="AW135" s="41">
        <f t="shared" si="80"/>
        <v>2456.0579114245475</v>
      </c>
      <c r="AX135" s="41">
        <f t="shared" si="80"/>
        <v>2693.3638214152252</v>
      </c>
      <c r="AY135" s="41">
        <f t="shared" si="80"/>
        <v>2930.6697314059029</v>
      </c>
      <c r="AZ135" s="41">
        <f t="shared" si="80"/>
        <v>3167.9756413965797</v>
      </c>
      <c r="BA135" s="41">
        <f t="shared" si="80"/>
        <v>3405.2815513872574</v>
      </c>
      <c r="BB135" s="41">
        <f t="shared" si="80"/>
        <v>3642.5874613779342</v>
      </c>
      <c r="BC135" s="41">
        <f t="shared" si="80"/>
        <v>3879.893371368612</v>
      </c>
      <c r="BD135" s="41">
        <f t="shared" si="80"/>
        <v>4117.1992813592897</v>
      </c>
      <c r="BE135" s="41">
        <f t="shared" si="80"/>
        <v>4354.5051913499665</v>
      </c>
      <c r="BF135" s="41">
        <f t="shared" si="80"/>
        <v>4591.8111013406442</v>
      </c>
    </row>
    <row r="136" spans="1:58">
      <c r="A136" t="s">
        <v>55</v>
      </c>
      <c r="B136" s="57">
        <f>'Historical Fault Information'!Z136</f>
        <v>314.39999999999981</v>
      </c>
      <c r="C136" s="57">
        <f>'Historical Fault Information'!AA136</f>
        <v>463.99999999999994</v>
      </c>
      <c r="D136" s="57">
        <f>'Historical Fault Information'!AB136</f>
        <v>630.99966767067735</v>
      </c>
      <c r="E136" s="57">
        <f>'Historical Fault Information'!AC136</f>
        <v>152</v>
      </c>
      <c r="F136" s="57">
        <f>'Historical Fault Information'!AD136</f>
        <v>499.99999999999994</v>
      </c>
      <c r="G136" s="57">
        <f>'Historical Fault Information'!AE136</f>
        <v>632.92926540063752</v>
      </c>
      <c r="H136" s="57">
        <f>'Historical Fault Information'!AF136</f>
        <v>632.00000000000034</v>
      </c>
      <c r="I136" s="57">
        <f>'Historical Fault Information'!AG136</f>
        <v>2826.0000000000009</v>
      </c>
      <c r="J136" s="57">
        <f>'Historical Fault Information'!AH136</f>
        <v>313.33333333333314</v>
      </c>
      <c r="K136" s="57">
        <f>'Historical Fault Information'!AI136</f>
        <v>537.25000000000023</v>
      </c>
      <c r="L136" s="71">
        <f>'Model parameters'!J136*(1+'Total ICPs'!$L$41)</f>
        <v>708.8916859068305</v>
      </c>
      <c r="M136" s="42">
        <f>L136*(1+'Total ICPs'!M$47)</f>
        <v>708.8916859068305</v>
      </c>
      <c r="N136" s="42">
        <f>M136*(1+'Total ICPs'!N$47)</f>
        <v>708.8916859068305</v>
      </c>
      <c r="O136" s="42">
        <f>N136*(1+'Total ICPs'!O$47)</f>
        <v>725.25678223664738</v>
      </c>
      <c r="P136" s="42">
        <f>O136*(1+'Total ICPs'!P$47)</f>
        <v>725.25678223664738</v>
      </c>
      <c r="Q136" s="42">
        <f>P136*(1+'Total ICPs'!Q$47)</f>
        <v>725.25678223664738</v>
      </c>
      <c r="R136" s="42">
        <f>Q136*(1+'Total ICPs'!R$47)</f>
        <v>725.25678223664738</v>
      </c>
      <c r="S136" s="42">
        <f>R136*(1+'Total ICPs'!S$47)</f>
        <v>725.25678223664738</v>
      </c>
      <c r="T136" s="42">
        <f>S136*(1+'Total ICPs'!T$47)</f>
        <v>741.3009943247032</v>
      </c>
      <c r="U136" s="42">
        <f>T136*(1+'Total ICPs'!U$47)</f>
        <v>741.3009943247032</v>
      </c>
      <c r="V136" s="42">
        <f>U136*(1+'Total ICPs'!V$47)</f>
        <v>741.3009943247032</v>
      </c>
      <c r="AL136" s="201">
        <f t="shared" si="69"/>
        <v>314.39999999999981</v>
      </c>
      <c r="AM136" s="201">
        <f t="shared" si="70"/>
        <v>463.99999999999994</v>
      </c>
      <c r="AN136" s="201">
        <f t="shared" si="71"/>
        <v>630.99966767067735</v>
      </c>
      <c r="AO136" s="201">
        <f t="shared" si="72"/>
        <v>152</v>
      </c>
      <c r="AP136" s="201">
        <f t="shared" si="73"/>
        <v>499.99999999999994</v>
      </c>
      <c r="AQ136" s="201">
        <f t="shared" si="74"/>
        <v>632.92926540063752</v>
      </c>
      <c r="AR136" s="201">
        <f t="shared" si="75"/>
        <v>632.00000000000034</v>
      </c>
      <c r="AS136" s="201">
        <f t="shared" si="76"/>
        <v>2826.0000000000009</v>
      </c>
      <c r="AT136" s="201">
        <f t="shared" si="77"/>
        <v>313.33333333333314</v>
      </c>
      <c r="AU136" s="201">
        <f t="shared" si="78"/>
        <v>537.25000000000023</v>
      </c>
      <c r="AV136" s="41">
        <f t="shared" si="80"/>
        <v>1150.255035319818</v>
      </c>
      <c r="AW136" s="41">
        <f t="shared" si="80"/>
        <v>1232.0666368978823</v>
      </c>
      <c r="AX136" s="41">
        <f t="shared" si="80"/>
        <v>1313.8782384759465</v>
      </c>
      <c r="AY136" s="41">
        <f t="shared" si="80"/>
        <v>1395.6898400540106</v>
      </c>
      <c r="AZ136" s="41">
        <f t="shared" si="80"/>
        <v>1477.5014416320748</v>
      </c>
      <c r="BA136" s="41">
        <f t="shared" si="80"/>
        <v>1559.3130432101391</v>
      </c>
      <c r="BB136" s="41">
        <f t="shared" si="80"/>
        <v>1641.1246447882033</v>
      </c>
      <c r="BC136" s="41">
        <f t="shared" si="80"/>
        <v>1722.9362463662676</v>
      </c>
      <c r="BD136" s="41">
        <f t="shared" si="80"/>
        <v>1804.7478479443316</v>
      </c>
      <c r="BE136" s="41">
        <f t="shared" si="80"/>
        <v>1886.5594495223959</v>
      </c>
      <c r="BF136" s="41">
        <f t="shared" si="80"/>
        <v>1968.3710511004601</v>
      </c>
    </row>
    <row r="137" spans="1:58">
      <c r="A137" t="s">
        <v>47</v>
      </c>
      <c r="B137" s="57">
        <f>'Historical Fault Information'!Z137</f>
        <v>0</v>
      </c>
      <c r="C137" s="57">
        <f>'Historical Fault Information'!AA137</f>
        <v>4046.6000000000035</v>
      </c>
      <c r="D137" s="57">
        <f>'Historical Fault Information'!AB137</f>
        <v>0</v>
      </c>
      <c r="E137" s="57">
        <f>'Historical Fault Information'!AC137</f>
        <v>5730.9999999999854</v>
      </c>
      <c r="F137" s="57">
        <f>'Historical Fault Information'!AD137</f>
        <v>5724.0000000000127</v>
      </c>
      <c r="G137" s="57">
        <f>'Historical Fault Information'!AE137</f>
        <v>5683.8647854185183</v>
      </c>
      <c r="H137" s="57">
        <f>'Historical Fault Information'!AF137</f>
        <v>1211.9999999999995</v>
      </c>
      <c r="I137" s="57">
        <f>'Historical Fault Information'!AG137</f>
        <v>0</v>
      </c>
      <c r="J137" s="57">
        <f>'Historical Fault Information'!AH137</f>
        <v>0</v>
      </c>
      <c r="K137" s="57">
        <f>'Historical Fault Information'!AI137</f>
        <v>0</v>
      </c>
      <c r="L137" s="71">
        <f>'Model parameters'!J137*(1+'Total ICPs'!$L$41)</f>
        <v>2267.2533894139124</v>
      </c>
      <c r="M137" s="42">
        <f>L137*(1+'Total ICPs'!M$48)</f>
        <v>2291.6984313027838</v>
      </c>
      <c r="N137" s="42">
        <f>M137*(1+'Total ICPs'!N$48)</f>
        <v>2316.011575483622</v>
      </c>
      <c r="O137" s="42">
        <f>N137*(1+'Total ICPs'!O$48)</f>
        <v>2340.1488560537487</v>
      </c>
      <c r="P137" s="42">
        <f>O137*(1+'Total ICPs'!P$48)</f>
        <v>2361.1205916310719</v>
      </c>
      <c r="Q137" s="42">
        <f>P137*(1+'Total ICPs'!Q$48)</f>
        <v>2384.9940767851317</v>
      </c>
      <c r="R137" s="42">
        <f>Q137*(1+'Total ICPs'!R$48)</f>
        <v>2405.745982849066</v>
      </c>
      <c r="S137" s="42">
        <f>R137*(1+'Total ICPs'!S$48)</f>
        <v>2429.3117066843811</v>
      </c>
      <c r="T137" s="42">
        <f>S137*(1+'Total ICPs'!T$48)</f>
        <v>2452.7015669089847</v>
      </c>
      <c r="U137" s="42">
        <f>T137*(1+'Total ICPs'!U$48)</f>
        <v>2473.0577798488189</v>
      </c>
      <c r="V137" s="42">
        <f>U137*(1+'Total ICPs'!V$48)</f>
        <v>2493.3260609832969</v>
      </c>
      <c r="AL137" s="201">
        <f t="shared" si="69"/>
        <v>0</v>
      </c>
      <c r="AM137" s="201">
        <f t="shared" si="70"/>
        <v>4046.6000000000035</v>
      </c>
      <c r="AN137" s="201">
        <f t="shared" si="71"/>
        <v>0</v>
      </c>
      <c r="AO137" s="201">
        <f t="shared" si="72"/>
        <v>5730.9999999999854</v>
      </c>
      <c r="AP137" s="201">
        <f t="shared" si="73"/>
        <v>5724.0000000000127</v>
      </c>
      <c r="AQ137" s="201">
        <f t="shared" si="74"/>
        <v>5683.8647854185183</v>
      </c>
      <c r="AR137" s="201">
        <f t="shared" si="75"/>
        <v>1211.9999999999995</v>
      </c>
      <c r="AS137" s="201">
        <f t="shared" si="76"/>
        <v>0</v>
      </c>
      <c r="AT137" s="201">
        <f t="shared" si="77"/>
        <v>0</v>
      </c>
      <c r="AU137" s="201">
        <f t="shared" si="78"/>
        <v>0</v>
      </c>
      <c r="AV137" s="41">
        <f t="shared" si="80"/>
        <v>842.30197138913536</v>
      </c>
      <c r="AW137" s="41">
        <f t="shared" si="80"/>
        <v>588.22115190682325</v>
      </c>
      <c r="AX137" s="41">
        <f t="shared" si="80"/>
        <v>334.14033242451114</v>
      </c>
      <c r="AY137" s="41">
        <f t="shared" si="80"/>
        <v>80.059512942199035</v>
      </c>
      <c r="AZ137" s="41">
        <f t="shared" si="80"/>
        <v>-174.02130654011307</v>
      </c>
      <c r="BA137" s="41">
        <f t="shared" si="80"/>
        <v>-428.10212602242518</v>
      </c>
      <c r="BB137" s="41">
        <f t="shared" si="80"/>
        <v>-682.18294550473729</v>
      </c>
      <c r="BC137" s="41">
        <f t="shared" si="80"/>
        <v>-936.2637649870494</v>
      </c>
      <c r="BD137" s="41">
        <f t="shared" si="80"/>
        <v>-1190.3445844693615</v>
      </c>
      <c r="BE137" s="41">
        <f t="shared" si="80"/>
        <v>-1444.4254039516736</v>
      </c>
      <c r="BF137" s="41">
        <f t="shared" si="80"/>
        <v>-1698.5062234339857</v>
      </c>
    </row>
    <row r="138" spans="1:58">
      <c r="A138" t="s">
        <v>52</v>
      </c>
      <c r="B138" s="57">
        <f>'Historical Fault Information'!Z138</f>
        <v>1567.9999999999991</v>
      </c>
      <c r="C138" s="57">
        <f>'Historical Fault Information'!AA138</f>
        <v>1191.9999999999991</v>
      </c>
      <c r="D138" s="57">
        <f>'Historical Fault Information'!AB138</f>
        <v>2870.9984879279136</v>
      </c>
      <c r="E138" s="57">
        <f>'Historical Fault Information'!AC138</f>
        <v>0</v>
      </c>
      <c r="F138" s="57">
        <f>'Historical Fault Information'!AD138</f>
        <v>0</v>
      </c>
      <c r="G138" s="57">
        <f>'Historical Fault Information'!AE138</f>
        <v>411.45401692316346</v>
      </c>
      <c r="H138" s="57">
        <f>'Historical Fault Information'!AF138</f>
        <v>1327.9999999999989</v>
      </c>
      <c r="I138" s="57">
        <f>'Historical Fault Information'!AG138</f>
        <v>0</v>
      </c>
      <c r="J138" s="57">
        <f>'Historical Fault Information'!AH138</f>
        <v>2067.0000000000009</v>
      </c>
      <c r="K138" s="57">
        <f>'Historical Fault Information'!AI138</f>
        <v>674.00000000000159</v>
      </c>
      <c r="L138" s="71">
        <f>'Model parameters'!J138*(1+'Total ICPs'!$L$41)</f>
        <v>1023.5633891227933</v>
      </c>
      <c r="M138" s="42">
        <f>L138*(1+'Total ICPs'!M$49)</f>
        <v>1036.1975127408887</v>
      </c>
      <c r="N138" s="42">
        <f>M138*(1+'Total ICPs'!N$49)</f>
        <v>1048.7904828618568</v>
      </c>
      <c r="O138" s="42">
        <f>N138*(1+'Total ICPs'!O$49)</f>
        <v>1061.2599924914427</v>
      </c>
      <c r="P138" s="42">
        <f>O138*(1+'Total ICPs'!P$49)</f>
        <v>1070.5606828422231</v>
      </c>
      <c r="Q138" s="42">
        <f>P138*(1+'Total ICPs'!Q$49)</f>
        <v>1082.9067319804271</v>
      </c>
      <c r="R138" s="42">
        <f>Q138*(1+'Total ICPs'!R$49)</f>
        <v>1092.0839618398254</v>
      </c>
      <c r="S138" s="42">
        <f>R138*(1+'Total ICPs'!S$49)</f>
        <v>1104.26539698952</v>
      </c>
      <c r="T138" s="42">
        <f>S138*(1+'Total ICPs'!T$49)</f>
        <v>1113.3191663575362</v>
      </c>
      <c r="U138" s="42">
        <f>T138*(1+'Total ICPs'!U$49)</f>
        <v>1125.3359875187216</v>
      </c>
      <c r="V138" s="42">
        <f>U138*(1+'Total ICPs'!V$49)</f>
        <v>1134.2662963953558</v>
      </c>
      <c r="AL138" s="201">
        <f t="shared" si="69"/>
        <v>1567.9999999999991</v>
      </c>
      <c r="AM138" s="201">
        <f t="shared" si="70"/>
        <v>1191.9999999999991</v>
      </c>
      <c r="AN138" s="201">
        <f t="shared" si="71"/>
        <v>2870.9984879279136</v>
      </c>
      <c r="AO138" s="201">
        <f t="shared" si="72"/>
        <v>0</v>
      </c>
      <c r="AP138" s="201">
        <f t="shared" si="73"/>
        <v>0</v>
      </c>
      <c r="AQ138" s="201">
        <f t="shared" si="74"/>
        <v>411.45401692316346</v>
      </c>
      <c r="AR138" s="201">
        <f t="shared" si="75"/>
        <v>1327.9999999999989</v>
      </c>
      <c r="AS138" s="201">
        <f t="shared" si="76"/>
        <v>0</v>
      </c>
      <c r="AT138" s="201">
        <f t="shared" si="77"/>
        <v>2067.0000000000009</v>
      </c>
      <c r="AU138" s="201">
        <f t="shared" si="78"/>
        <v>674.00000000000159</v>
      </c>
      <c r="AV138" s="41">
        <f t="shared" si="80"/>
        <v>615.12730306122853</v>
      </c>
      <c r="AW138" s="41">
        <f t="shared" si="80"/>
        <v>543.12403989325048</v>
      </c>
      <c r="AX138" s="41">
        <f t="shared" si="80"/>
        <v>471.12077672527244</v>
      </c>
      <c r="AY138" s="41">
        <f t="shared" si="80"/>
        <v>399.11751355729439</v>
      </c>
      <c r="AZ138" s="41">
        <f t="shared" si="80"/>
        <v>327.11425038931634</v>
      </c>
      <c r="BA138" s="41">
        <f t="shared" si="80"/>
        <v>255.11098722133829</v>
      </c>
      <c r="BB138" s="41">
        <f t="shared" si="80"/>
        <v>183.10772405336024</v>
      </c>
      <c r="BC138" s="41">
        <f t="shared" si="80"/>
        <v>111.1044608853822</v>
      </c>
      <c r="BD138" s="41">
        <f t="shared" si="80"/>
        <v>39.101197717404148</v>
      </c>
      <c r="BE138" s="41">
        <f t="shared" si="80"/>
        <v>-32.9020654505739</v>
      </c>
      <c r="BF138" s="41">
        <f t="shared" si="80"/>
        <v>-104.90532861855195</v>
      </c>
    </row>
    <row r="139" spans="1:58">
      <c r="A139" t="s">
        <v>53</v>
      </c>
      <c r="B139" s="57">
        <f>'Historical Fault Information'!Z139</f>
        <v>5494.0000000000009</v>
      </c>
      <c r="C139" s="57">
        <f>'Historical Fault Information'!AA139</f>
        <v>5547.0000000000082</v>
      </c>
      <c r="D139" s="57">
        <f>'Historical Fault Information'!AB139</f>
        <v>0</v>
      </c>
      <c r="E139" s="57">
        <f>'Historical Fault Information'!AC139</f>
        <v>4421</v>
      </c>
      <c r="F139" s="57">
        <f>'Historical Fault Information'!AD139</f>
        <v>0</v>
      </c>
      <c r="G139" s="57">
        <f>'Historical Fault Information'!AE139</f>
        <v>0</v>
      </c>
      <c r="H139" s="57">
        <f>'Historical Fault Information'!AF139</f>
        <v>5643.571428571433</v>
      </c>
      <c r="I139" s="57">
        <f>'Historical Fault Information'!AG139</f>
        <v>0</v>
      </c>
      <c r="J139" s="57">
        <f>'Historical Fault Information'!AH139</f>
        <v>5688.0000000000127</v>
      </c>
      <c r="K139" s="57">
        <f>'Historical Fault Information'!AI139</f>
        <v>0</v>
      </c>
      <c r="L139" s="71">
        <f>'Model parameters'!J139*(1+'Total ICPs'!$L$41)</f>
        <v>2712.2630269958595</v>
      </c>
      <c r="M139" s="42">
        <f>L139*(1+'Total ICPs'!M$50)</f>
        <v>2759.0959112065316</v>
      </c>
      <c r="N139" s="42">
        <f>M139*(1+'Total ICPs'!N$50)</f>
        <v>2789.9410177039053</v>
      </c>
      <c r="O139" s="42">
        <f>N139*(1+'Total ICPs'!O$50)</f>
        <v>2820.6246314971045</v>
      </c>
      <c r="P139" s="42">
        <f>O139*(1+'Total ICPs'!P$50)</f>
        <v>2850.9852598819543</v>
      </c>
      <c r="Q139" s="42">
        <f>P139*(1+'Total ICPs'!Q$50)</f>
        <v>2881.1843955626291</v>
      </c>
      <c r="R139" s="42">
        <f>Q139*(1+'Total ICPs'!R$50)</f>
        <v>2911.2220385391297</v>
      </c>
      <c r="S139" s="42">
        <f>R139*(1+'Total ICPs'!S$50)</f>
        <v>2941.0981888114552</v>
      </c>
      <c r="T139" s="42">
        <f>S139*(1+'Total ICPs'!T$50)</f>
        <v>2970.651353675431</v>
      </c>
      <c r="U139" s="42">
        <f>T139*(1+'Total ICPs'!U$50)</f>
        <v>2985.3471897553318</v>
      </c>
      <c r="V139" s="42">
        <f>U139*(1+'Total ICPs'!V$50)</f>
        <v>3014.7388619151329</v>
      </c>
      <c r="AL139" s="201">
        <f t="shared" si="69"/>
        <v>5494.0000000000009</v>
      </c>
      <c r="AM139" s="201">
        <f t="shared" si="70"/>
        <v>5547.0000000000082</v>
      </c>
      <c r="AN139" s="201">
        <f t="shared" si="71"/>
        <v>0</v>
      </c>
      <c r="AO139" s="201">
        <f t="shared" si="72"/>
        <v>4421</v>
      </c>
      <c r="AP139" s="201">
        <f t="shared" si="73"/>
        <v>0</v>
      </c>
      <c r="AQ139" s="201">
        <f t="shared" si="74"/>
        <v>0</v>
      </c>
      <c r="AR139" s="201">
        <f t="shared" si="75"/>
        <v>5643.571428571433</v>
      </c>
      <c r="AS139" s="201">
        <f t="shared" si="76"/>
        <v>0</v>
      </c>
      <c r="AT139" s="201">
        <f t="shared" si="77"/>
        <v>5688.0000000000127</v>
      </c>
      <c r="AU139" s="201">
        <f t="shared" si="78"/>
        <v>0</v>
      </c>
      <c r="AV139" s="41">
        <f t="shared" si="80"/>
        <v>1186.3142857142889</v>
      </c>
      <c r="AW139" s="41">
        <f t="shared" si="80"/>
        <v>914.85194805195079</v>
      </c>
      <c r="AX139" s="41">
        <f t="shared" si="80"/>
        <v>643.38961038961315</v>
      </c>
      <c r="AY139" s="41">
        <f t="shared" si="80"/>
        <v>371.92727272727552</v>
      </c>
      <c r="AZ139" s="41">
        <f t="shared" si="80"/>
        <v>100.46493506493789</v>
      </c>
      <c r="BA139" s="41">
        <f t="shared" si="80"/>
        <v>-170.99740259739974</v>
      </c>
      <c r="BB139" s="41">
        <f t="shared" si="80"/>
        <v>-442.45974025973737</v>
      </c>
      <c r="BC139" s="41">
        <f t="shared" si="80"/>
        <v>-713.922077922075</v>
      </c>
      <c r="BD139" s="41">
        <f t="shared" si="80"/>
        <v>-985.38441558441264</v>
      </c>
      <c r="BE139" s="41">
        <f t="shared" si="80"/>
        <v>-1256.8467532467503</v>
      </c>
      <c r="BF139" s="41">
        <f t="shared" si="80"/>
        <v>-1528.3090909090879</v>
      </c>
    </row>
    <row r="140" spans="1:58">
      <c r="A140" t="s">
        <v>58</v>
      </c>
      <c r="B140" s="57">
        <f>'Historical Fault Information'!Z140</f>
        <v>636.00000000000034</v>
      </c>
      <c r="C140" s="57">
        <f>'Historical Fault Information'!AA140</f>
        <v>445.59999999999962</v>
      </c>
      <c r="D140" s="57">
        <f>'Historical Fault Information'!AB140</f>
        <v>1243.1993452427637</v>
      </c>
      <c r="E140" s="57">
        <f>'Historical Fault Information'!AC140</f>
        <v>1064.9999999999991</v>
      </c>
      <c r="F140" s="57">
        <f>'Historical Fault Information'!AD140</f>
        <v>1552.7499999999977</v>
      </c>
      <c r="G140" s="57">
        <f>'Historical Fault Information'!AE140</f>
        <v>1444.8385284422118</v>
      </c>
      <c r="H140" s="57">
        <f>'Historical Fault Information'!AF140</f>
        <v>693.66666666666708</v>
      </c>
      <c r="I140" s="57">
        <f>'Historical Fault Information'!AG140</f>
        <v>2699.9999999999959</v>
      </c>
      <c r="J140" s="57">
        <f>'Historical Fault Information'!AH140</f>
        <v>274.49999999999926</v>
      </c>
      <c r="K140" s="57">
        <f>'Historical Fault Information'!AI140</f>
        <v>3965.6666666666629</v>
      </c>
      <c r="L140" s="71">
        <f>'Model parameters'!J140*(1+'Total ICPs'!$L$41)</f>
        <v>1419.3419482918696</v>
      </c>
      <c r="M140" s="42">
        <f>L140*(1+'Total ICPs'!M$51)</f>
        <v>1435.9335263012081</v>
      </c>
      <c r="N140" s="42">
        <f>M140*(1+'Total ICPs'!N$51)</f>
        <v>1452.4699827889206</v>
      </c>
      <c r="O140" s="42">
        <f>N140*(1+'Total ICPs'!O$51)</f>
        <v>1464.7620821114538</v>
      </c>
      <c r="P140" s="42">
        <f>O140*(1+'Total ICPs'!P$51)</f>
        <v>1476.9990599123614</v>
      </c>
      <c r="Q140" s="42">
        <f>P140*(1+'Total ICPs'!Q$51)</f>
        <v>1493.2047872703197</v>
      </c>
      <c r="R140" s="42">
        <f>Q140*(1+'Total ICPs'!R$51)</f>
        <v>1505.27640050635</v>
      </c>
      <c r="S140" s="42">
        <f>R140*(1+'Total ICPs'!S$51)</f>
        <v>1517.2928922207548</v>
      </c>
      <c r="T140" s="42">
        <f>S140*(1+'Total ICPs'!T$51)</f>
        <v>1529.2542624135338</v>
      </c>
      <c r="U140" s="42">
        <f>T140*(1+'Total ICPs'!U$51)</f>
        <v>1541.160511084687</v>
      </c>
      <c r="V140" s="42">
        <f>U140*(1+'Total ICPs'!V$51)</f>
        <v>1553.0116382342146</v>
      </c>
      <c r="AL140" s="201">
        <f t="shared" si="69"/>
        <v>636.00000000000034</v>
      </c>
      <c r="AM140" s="201">
        <f t="shared" si="70"/>
        <v>445.59999999999962</v>
      </c>
      <c r="AN140" s="201">
        <f t="shared" si="71"/>
        <v>1243.1993452427637</v>
      </c>
      <c r="AO140" s="201">
        <f t="shared" si="72"/>
        <v>1064.9999999999991</v>
      </c>
      <c r="AP140" s="201">
        <f t="shared" si="73"/>
        <v>1552.7499999999977</v>
      </c>
      <c r="AQ140" s="201">
        <f t="shared" si="74"/>
        <v>1444.8385284422118</v>
      </c>
      <c r="AR140" s="201">
        <f t="shared" si="75"/>
        <v>693.66666666666708</v>
      </c>
      <c r="AS140" s="201">
        <f t="shared" si="76"/>
        <v>2699.9999999999959</v>
      </c>
      <c r="AT140" s="201">
        <f t="shared" si="77"/>
        <v>274.49999999999926</v>
      </c>
      <c r="AU140" s="201">
        <f t="shared" si="78"/>
        <v>3965.6666666666629</v>
      </c>
      <c r="AV140" s="41">
        <f t="shared" si="80"/>
        <v>2563.1685141094417</v>
      </c>
      <c r="AW140" s="41">
        <f t="shared" si="80"/>
        <v>2774.267858365371</v>
      </c>
      <c r="AX140" s="41">
        <f t="shared" si="80"/>
        <v>2985.3672026213007</v>
      </c>
      <c r="AY140" s="41">
        <f t="shared" si="80"/>
        <v>3196.46654687723</v>
      </c>
      <c r="AZ140" s="41">
        <f t="shared" si="80"/>
        <v>3407.5658911331598</v>
      </c>
      <c r="BA140" s="41">
        <f t="shared" si="80"/>
        <v>3618.665235389089</v>
      </c>
      <c r="BB140" s="41">
        <f t="shared" si="80"/>
        <v>3829.7645796450183</v>
      </c>
      <c r="BC140" s="41">
        <f t="shared" si="80"/>
        <v>4040.8639239009481</v>
      </c>
      <c r="BD140" s="41">
        <f t="shared" si="80"/>
        <v>4251.9632681568773</v>
      </c>
      <c r="BE140" s="41">
        <f t="shared" si="80"/>
        <v>4463.0626124128066</v>
      </c>
      <c r="BF140" s="41">
        <f t="shared" si="80"/>
        <v>4674.1619566687368</v>
      </c>
    </row>
    <row r="141" spans="1:58">
      <c r="A141" t="s">
        <v>60</v>
      </c>
      <c r="B141" s="57">
        <f>'Historical Fault Information'!Z141</f>
        <v>0</v>
      </c>
      <c r="C141" s="57">
        <f>'Historical Fault Information'!AA141</f>
        <v>713.75000000000034</v>
      </c>
      <c r="D141" s="57">
        <f>'Historical Fault Information'!AB141</f>
        <v>2961.998440000862</v>
      </c>
      <c r="E141" s="57">
        <f>'Historical Fault Information'!AC141</f>
        <v>2275.9999999999991</v>
      </c>
      <c r="F141" s="57">
        <f>'Historical Fault Information'!AD141</f>
        <v>3100.0000000000005</v>
      </c>
      <c r="G141" s="57">
        <f>'Historical Fault Information'!AE141</f>
        <v>327.9633476325572</v>
      </c>
      <c r="H141" s="57">
        <f>'Historical Fault Information'!AF141</f>
        <v>1869.4999999999948</v>
      </c>
      <c r="I141" s="57">
        <f>'Historical Fault Information'!AG141</f>
        <v>0</v>
      </c>
      <c r="J141" s="57">
        <f>'Historical Fault Information'!AH141</f>
        <v>2998.0000000000005</v>
      </c>
      <c r="K141" s="57">
        <f>'Historical Fault Information'!AI141</f>
        <v>0</v>
      </c>
      <c r="L141" s="71">
        <f>'Model parameters'!J141*(1+'Total ICPs'!$L$41)</f>
        <v>1442.218551281723</v>
      </c>
      <c r="M141" s="42">
        <f>L141*(1+'Total ICPs'!M$52)</f>
        <v>1455.6202124232252</v>
      </c>
      <c r="N141" s="42">
        <f>M141*(1+'Total ICPs'!N$52)</f>
        <v>1468.9037972551109</v>
      </c>
      <c r="O141" s="42">
        <f>N141*(1+'Total ICPs'!O$52)</f>
        <v>1482.1873820869966</v>
      </c>
      <c r="P141" s="42">
        <f>O141*(1+'Total ICPs'!P$52)</f>
        <v>1490.9840671534453</v>
      </c>
      <c r="Q141" s="42">
        <f>P141*(1+'Total ICPs'!Q$52)</f>
        <v>1504.149575675714</v>
      </c>
      <c r="R141" s="42">
        <f>Q141*(1+'Total ICPs'!R$52)</f>
        <v>1512.8872225873542</v>
      </c>
      <c r="S141" s="42">
        <f>R141*(1+'Total ICPs'!S$52)</f>
        <v>1525.9346548000062</v>
      </c>
      <c r="T141" s="42">
        <f>S141*(1+'Total ICPs'!T$52)</f>
        <v>1538.8640107030415</v>
      </c>
      <c r="U141" s="42">
        <f>T141*(1+'Total ICPs'!U$52)</f>
        <v>1547.4245431502568</v>
      </c>
      <c r="V141" s="42">
        <f>U141*(1+'Total ICPs'!V$52)</f>
        <v>1555.9260374426635</v>
      </c>
      <c r="AL141" s="201">
        <f t="shared" si="69"/>
        <v>0</v>
      </c>
      <c r="AM141" s="201">
        <f t="shared" si="70"/>
        <v>713.75000000000034</v>
      </c>
      <c r="AN141" s="201">
        <f t="shared" si="71"/>
        <v>2961.998440000862</v>
      </c>
      <c r="AO141" s="201">
        <f t="shared" si="72"/>
        <v>2275.9999999999991</v>
      </c>
      <c r="AP141" s="201">
        <f t="shared" si="73"/>
        <v>3100.0000000000005</v>
      </c>
      <c r="AQ141" s="201">
        <f t="shared" si="74"/>
        <v>327.9633476325572</v>
      </c>
      <c r="AR141" s="201">
        <f t="shared" si="75"/>
        <v>1869.4999999999948</v>
      </c>
      <c r="AS141" s="201">
        <f t="shared" si="76"/>
        <v>0</v>
      </c>
      <c r="AT141" s="201">
        <f t="shared" si="77"/>
        <v>2998.0000000000005</v>
      </c>
      <c r="AU141" s="201">
        <f t="shared" si="78"/>
        <v>0</v>
      </c>
      <c r="AV141" s="41">
        <f t="shared" si="80"/>
        <v>1330.9952170176159</v>
      </c>
      <c r="AW141" s="41">
        <f t="shared" si="80"/>
        <v>1313.9541330638476</v>
      </c>
      <c r="AX141" s="41">
        <f t="shared" si="80"/>
        <v>1296.9130491100796</v>
      </c>
      <c r="AY141" s="41">
        <f t="shared" si="80"/>
        <v>1279.8719651563113</v>
      </c>
      <c r="AZ141" s="41">
        <f t="shared" si="80"/>
        <v>1262.830881202543</v>
      </c>
      <c r="BA141" s="41">
        <f t="shared" si="80"/>
        <v>1245.7897972487747</v>
      </c>
      <c r="BB141" s="41">
        <f t="shared" si="80"/>
        <v>1228.7487132950064</v>
      </c>
      <c r="BC141" s="41">
        <f t="shared" si="80"/>
        <v>1211.7076293412383</v>
      </c>
      <c r="BD141" s="41">
        <f t="shared" si="80"/>
        <v>1194.6665453874698</v>
      </c>
      <c r="BE141" s="41">
        <f t="shared" si="80"/>
        <v>1177.6254614337017</v>
      </c>
      <c r="BF141" s="41">
        <f t="shared" si="80"/>
        <v>1160.5843774799334</v>
      </c>
    </row>
    <row r="142" spans="1:58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O142" s="3"/>
      <c r="P142" s="3"/>
      <c r="Q142" s="3"/>
      <c r="R142" s="3"/>
      <c r="S142" s="3"/>
      <c r="T142" s="3"/>
      <c r="U142" s="3"/>
      <c r="V142" s="3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</row>
    <row r="143" spans="1:58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O143" s="3"/>
      <c r="P143" s="3"/>
      <c r="Q143" s="3"/>
      <c r="R143" s="3"/>
      <c r="S143" s="3"/>
      <c r="T143" s="3"/>
      <c r="U143" s="3"/>
      <c r="V143" s="3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</row>
    <row r="144" spans="1:58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O144" s="3"/>
      <c r="P144" s="3"/>
      <c r="Q144" s="3"/>
      <c r="R144" s="3"/>
      <c r="S144" s="3"/>
      <c r="T144" s="3"/>
      <c r="U144" s="3"/>
      <c r="V144" s="3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</row>
    <row r="145" spans="1:58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3" customFormat="1" ht="18">
      <c r="A146" s="1"/>
      <c r="B146" s="55"/>
      <c r="C146" s="55"/>
      <c r="D146" s="55"/>
      <c r="E146" s="55"/>
      <c r="F146" s="55"/>
      <c r="G146" s="55"/>
      <c r="H146" s="55"/>
      <c r="I146" s="39"/>
      <c r="J146" s="1"/>
      <c r="N146"/>
      <c r="O146"/>
      <c r="P146"/>
      <c r="Q146"/>
      <c r="R146"/>
      <c r="S146"/>
      <c r="T146"/>
      <c r="U146"/>
      <c r="V146"/>
    </row>
    <row r="147" spans="1:58" s="3" customFormat="1" ht="15.95" customHeight="1">
      <c r="B147" s="129" t="s">
        <v>5</v>
      </c>
      <c r="C147" s="59"/>
      <c r="D147" s="59"/>
      <c r="E147" s="59"/>
      <c r="F147" s="59"/>
      <c r="G147" s="59"/>
      <c r="H147" s="59"/>
      <c r="I147" s="59"/>
      <c r="J147" s="59"/>
      <c r="K147" s="59"/>
      <c r="L147" s="69" t="s">
        <v>32</v>
      </c>
      <c r="M147" s="59" t="str">
        <f>'Model parameters'!J150</f>
        <v>Regional growth rates applied to 2009 to 2017 weighted average</v>
      </c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69" t="s">
        <v>48</v>
      </c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</row>
    <row r="148" spans="1:58" s="60" customFormat="1">
      <c r="A148" s="60" t="s">
        <v>6</v>
      </c>
      <c r="B148" s="61">
        <f t="shared" ref="B148:K148" si="81">AVERAGEIF(B152:B164,"&lt;&gt;0")</f>
        <v>333.5974112426037</v>
      </c>
      <c r="C148" s="61">
        <f t="shared" si="81"/>
        <v>393.50986961756189</v>
      </c>
      <c r="D148" s="61">
        <f t="shared" si="81"/>
        <v>374.48400876016336</v>
      </c>
      <c r="E148" s="61">
        <f t="shared" si="81"/>
        <v>648.73316854086056</v>
      </c>
      <c r="F148" s="61">
        <f t="shared" si="81"/>
        <v>427.21092287342265</v>
      </c>
      <c r="G148" s="61">
        <f t="shared" si="81"/>
        <v>525.9393686233534</v>
      </c>
      <c r="H148" s="61">
        <f t="shared" si="81"/>
        <v>375.61480310481846</v>
      </c>
      <c r="I148" s="61">
        <f t="shared" si="81"/>
        <v>396.61619336748186</v>
      </c>
      <c r="J148" s="61">
        <f t="shared" si="81"/>
        <v>388.57203385100382</v>
      </c>
      <c r="K148" s="61">
        <f t="shared" si="81"/>
        <v>734.19624093854873</v>
      </c>
    </row>
    <row r="149" spans="1:58">
      <c r="B149" s="94"/>
      <c r="C149" s="94"/>
      <c r="D149" s="94"/>
      <c r="E149" s="94"/>
      <c r="F149" s="94"/>
      <c r="G149" s="94"/>
      <c r="H149" s="94"/>
      <c r="I149" s="94"/>
      <c r="J149" s="94"/>
      <c r="K149" s="68"/>
      <c r="L149" s="68">
        <f t="shared" ref="L149:V149" si="82">AVERAGEIF(L152:L163,"&lt;&gt;0")</f>
        <v>453.40058970634851</v>
      </c>
      <c r="M149" s="68">
        <f t="shared" si="82"/>
        <v>457.97775708152835</v>
      </c>
      <c r="N149" s="68">
        <f t="shared" si="82"/>
        <v>462.00483696822221</v>
      </c>
      <c r="O149" s="68">
        <f t="shared" si="82"/>
        <v>466.63428015776276</v>
      </c>
      <c r="P149" s="68">
        <f t="shared" si="82"/>
        <v>470.73746064271904</v>
      </c>
      <c r="Q149" s="68">
        <f t="shared" si="82"/>
        <v>474.5266037153113</v>
      </c>
      <c r="R149" s="68">
        <f t="shared" si="82"/>
        <v>478.37602516322903</v>
      </c>
      <c r="S149" s="68">
        <f t="shared" si="82"/>
        <v>483.03581445041294</v>
      </c>
      <c r="T149" s="68">
        <f t="shared" si="82"/>
        <v>486.78260985203019</v>
      </c>
      <c r="U149" s="68">
        <f t="shared" si="82"/>
        <v>490.44088716622883</v>
      </c>
      <c r="V149" s="68">
        <f t="shared" si="82"/>
        <v>494.1802608733733</v>
      </c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72"/>
      <c r="AM149" s="201"/>
      <c r="AN149" s="201"/>
      <c r="AO149" s="201"/>
      <c r="AP149" s="201"/>
      <c r="AQ149" s="201"/>
      <c r="AR149" s="201"/>
      <c r="AS149" s="201"/>
      <c r="AT149" s="201"/>
      <c r="AU149" s="68"/>
      <c r="AV149" s="68">
        <f t="shared" ref="AV149:BF149" si="83">AVERAGE(AV152:AV164)</f>
        <v>542.80062364262028</v>
      </c>
      <c r="AW149" s="68">
        <f t="shared" si="83"/>
        <v>558.95182033987737</v>
      </c>
      <c r="AX149" s="68">
        <f t="shared" si="83"/>
        <v>575.10301703713458</v>
      </c>
      <c r="AY149" s="68">
        <f t="shared" si="83"/>
        <v>591.25421373439156</v>
      </c>
      <c r="AZ149" s="68">
        <f t="shared" si="83"/>
        <v>607.40541043164876</v>
      </c>
      <c r="BA149" s="68">
        <f t="shared" si="83"/>
        <v>623.55660712890585</v>
      </c>
      <c r="BB149" s="68">
        <f t="shared" si="83"/>
        <v>639.70780382616294</v>
      </c>
      <c r="BC149" s="68">
        <f t="shared" si="83"/>
        <v>655.85900052341992</v>
      </c>
      <c r="BD149" s="68">
        <f t="shared" si="83"/>
        <v>672.01019722067701</v>
      </c>
      <c r="BE149" s="68">
        <f t="shared" si="83"/>
        <v>688.16139391793411</v>
      </c>
      <c r="BF149" s="68">
        <f t="shared" si="83"/>
        <v>704.31259061519131</v>
      </c>
    </row>
    <row r="150" spans="1:58">
      <c r="B150" s="94"/>
      <c r="C150" s="94"/>
      <c r="D150" s="94"/>
      <c r="E150" s="94"/>
      <c r="F150" s="94"/>
      <c r="G150" s="94"/>
      <c r="H150" s="94"/>
      <c r="I150" s="94"/>
      <c r="J150" s="94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72"/>
      <c r="AM150" s="201"/>
      <c r="AN150" s="201"/>
      <c r="AO150" s="201"/>
      <c r="AP150" s="201"/>
      <c r="AQ150" s="201"/>
      <c r="AR150" s="201"/>
      <c r="AS150" s="201"/>
      <c r="AT150" s="201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</row>
    <row r="151" spans="1:58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>
        <v>2018</v>
      </c>
      <c r="M151" s="1">
        <v>2019</v>
      </c>
      <c r="N151" s="1">
        <v>2020</v>
      </c>
      <c r="O151" s="1">
        <v>2021</v>
      </c>
      <c r="P151" s="1">
        <v>2022</v>
      </c>
      <c r="Q151" s="1">
        <v>2023</v>
      </c>
      <c r="R151" s="1">
        <v>2024</v>
      </c>
      <c r="S151" s="1">
        <v>2025</v>
      </c>
      <c r="T151" s="1">
        <v>2026</v>
      </c>
      <c r="U151" s="1">
        <v>2027</v>
      </c>
      <c r="V151" s="1">
        <v>2028</v>
      </c>
      <c r="AL151" s="200">
        <v>2008</v>
      </c>
      <c r="AM151" s="200">
        <v>2009</v>
      </c>
      <c r="AN151" s="200">
        <v>2010</v>
      </c>
      <c r="AO151" s="200">
        <v>2011</v>
      </c>
      <c r="AP151" s="200">
        <v>2012</v>
      </c>
      <c r="AQ151" s="200">
        <v>2013</v>
      </c>
      <c r="AR151" s="200">
        <v>2014</v>
      </c>
      <c r="AS151" s="200">
        <v>2015</v>
      </c>
      <c r="AT151" s="200">
        <v>2016</v>
      </c>
      <c r="AU151" s="200">
        <v>2017</v>
      </c>
      <c r="AV151" s="200">
        <v>2018</v>
      </c>
      <c r="AW151" s="200">
        <v>2019</v>
      </c>
      <c r="AX151" s="200">
        <v>2020</v>
      </c>
      <c r="AY151" s="200">
        <v>2021</v>
      </c>
      <c r="AZ151" s="200">
        <v>2022</v>
      </c>
      <c r="BA151" s="200">
        <v>2023</v>
      </c>
      <c r="BB151" s="200">
        <v>2024</v>
      </c>
      <c r="BC151" s="200">
        <v>2025</v>
      </c>
      <c r="BD151" s="200">
        <v>2026</v>
      </c>
      <c r="BE151" s="200">
        <v>2027</v>
      </c>
      <c r="BF151" s="200">
        <v>2028</v>
      </c>
    </row>
    <row r="152" spans="1:58">
      <c r="A152" s="53" t="s">
        <v>50</v>
      </c>
      <c r="B152" s="57">
        <f>'Historical Fault Information'!Z152</f>
        <v>338.20000000000022</v>
      </c>
      <c r="C152" s="57">
        <f>'Historical Fault Information'!AA152</f>
        <v>689.81818181818187</v>
      </c>
      <c r="D152" s="57">
        <f>'Historical Fault Information'!AB152</f>
        <v>327.12482771278974</v>
      </c>
      <c r="E152" s="57">
        <f>'Historical Fault Information'!AC152</f>
        <v>670.44444444444468</v>
      </c>
      <c r="F152" s="57">
        <f>'Historical Fault Information'!AD152</f>
        <v>498.80000000000007</v>
      </c>
      <c r="G152" s="57">
        <f>'Historical Fault Information'!AE152</f>
        <v>2348.7375109417026</v>
      </c>
      <c r="H152" s="57">
        <f>'Historical Fault Information'!AF152</f>
        <v>108.11111111111117</v>
      </c>
      <c r="I152" s="57">
        <f>'Historical Fault Information'!AG152</f>
        <v>893.75028508020534</v>
      </c>
      <c r="J152" s="57">
        <f>'Historical Fault Information'!AH152</f>
        <v>551.21253454577834</v>
      </c>
      <c r="K152" s="57">
        <f>'Historical Fault Information'!AI152</f>
        <v>193.28571428571431</v>
      </c>
      <c r="L152" s="71">
        <f>'Model parameters'!J152*(1+'Total ICPs'!$L$40)</f>
        <v>644.31222382374438</v>
      </c>
      <c r="M152" s="42">
        <f>L152*(1+'Total ICPs'!M$40)</f>
        <v>652.17219654507585</v>
      </c>
      <c r="N152" s="42">
        <f>M152*(1+'Total ICPs'!N$40)</f>
        <v>659.9819457985393</v>
      </c>
      <c r="O152" s="42">
        <f>N152*(1+'Total ICPs'!O$40)</f>
        <v>667.71635985020089</v>
      </c>
      <c r="P152" s="42">
        <f>O152*(1+'Total ICPs'!P$40)</f>
        <v>675.40055043399445</v>
      </c>
      <c r="Q152" s="42">
        <f>P152*(1+'Total ICPs'!Q$40)</f>
        <v>683.03451754992022</v>
      </c>
      <c r="R152" s="42">
        <f>Q152*(1+'Total ICPs'!R$40)</f>
        <v>688.08197607064733</v>
      </c>
      <c r="S152" s="42">
        <f>R152*(1+'Total ICPs'!S$40)</f>
        <v>695.61549625083717</v>
      </c>
      <c r="T152" s="42">
        <f>S152*(1+'Total ICPs'!T$40)</f>
        <v>703.0987929631591</v>
      </c>
      <c r="U152" s="42">
        <f>T152*(1+'Total ICPs'!U$40)</f>
        <v>710.53186620761312</v>
      </c>
      <c r="V152" s="42">
        <f>U152*(1+'Total ICPs'!V$40)</f>
        <v>715.45376605867045</v>
      </c>
      <c r="AL152" s="201">
        <f t="shared" ref="AL152:AL164" si="84">B152</f>
        <v>338.20000000000022</v>
      </c>
      <c r="AM152" s="201">
        <f t="shared" ref="AM152:AM164" si="85">C152</f>
        <v>689.81818181818187</v>
      </c>
      <c r="AN152" s="201">
        <f t="shared" ref="AN152:AN164" si="86">D152</f>
        <v>327.12482771278974</v>
      </c>
      <c r="AO152" s="201">
        <f t="shared" ref="AO152:AO164" si="87">E152</f>
        <v>670.44444444444468</v>
      </c>
      <c r="AP152" s="201">
        <f t="shared" ref="AP152:AP164" si="88">F152</f>
        <v>498.80000000000007</v>
      </c>
      <c r="AQ152" s="201">
        <f t="shared" ref="AQ152:AQ164" si="89">G152</f>
        <v>2348.7375109417026</v>
      </c>
      <c r="AR152" s="201">
        <f t="shared" ref="AR152:AR164" si="90">H152</f>
        <v>108.11111111111117</v>
      </c>
      <c r="AS152" s="201">
        <f t="shared" ref="AS152:AS164" si="91">I152</f>
        <v>893.75028508020534</v>
      </c>
      <c r="AT152" s="201">
        <f t="shared" ref="AT152:AT164" si="92">J152</f>
        <v>551.21253454577834</v>
      </c>
      <c r="AU152" s="201">
        <f t="shared" ref="AU152:AU164" si="93">K152</f>
        <v>193.28571428571431</v>
      </c>
      <c r="AV152" s="41">
        <f>LINEST($B152:$K152)*(AV$6-$AL$6+1)+INDEX(LINEST($B152:$K152,,TRUE,TRUE),1,2)</f>
        <v>686.00168417543898</v>
      </c>
      <c r="AW152" s="41">
        <f t="shared" ref="AW152:BF152" si="94">LINEST($B152:$K152)*(AW$6-$AL$6+1)+INDEX(LINEST($B152:$K152,,TRUE,TRUE),1,2)</f>
        <v>690.37499748115636</v>
      </c>
      <c r="AX152" s="41">
        <f t="shared" si="94"/>
        <v>694.74831078687384</v>
      </c>
      <c r="AY152" s="41">
        <f t="shared" si="94"/>
        <v>699.12162409259133</v>
      </c>
      <c r="AZ152" s="41">
        <f t="shared" si="94"/>
        <v>703.49493739830882</v>
      </c>
      <c r="BA152" s="41">
        <f t="shared" si="94"/>
        <v>707.86825070402631</v>
      </c>
      <c r="BB152" s="41">
        <f t="shared" si="94"/>
        <v>712.2415640097438</v>
      </c>
      <c r="BC152" s="41">
        <f t="shared" si="94"/>
        <v>716.61487731546129</v>
      </c>
      <c r="BD152" s="41">
        <f t="shared" si="94"/>
        <v>720.98819062117877</v>
      </c>
      <c r="BE152" s="41">
        <f t="shared" si="94"/>
        <v>725.36150392689615</v>
      </c>
      <c r="BF152" s="41">
        <f t="shared" si="94"/>
        <v>729.73481723261364</v>
      </c>
    </row>
    <row r="153" spans="1:58">
      <c r="A153" s="53" t="s">
        <v>56</v>
      </c>
      <c r="B153" s="57">
        <f>'Historical Fault Information'!Z153</f>
        <v>148.00000000000003</v>
      </c>
      <c r="C153" s="57">
        <f>'Historical Fault Information'!AA153</f>
        <v>473.99999999999989</v>
      </c>
      <c r="D153" s="57">
        <f>'Historical Fault Information'!AB153</f>
        <v>173.6665752014911</v>
      </c>
      <c r="E153" s="57">
        <f>'Historical Fault Information'!AC153</f>
        <v>296.85714285714283</v>
      </c>
      <c r="F153" s="57">
        <f>'Historical Fault Information'!AD153</f>
        <v>500.49999999999949</v>
      </c>
      <c r="G153" s="57">
        <f>'Historical Fault Information'!AE153</f>
        <v>843.40574307336112</v>
      </c>
      <c r="H153" s="57">
        <f>'Historical Fault Information'!AF153</f>
        <v>397.17647058823553</v>
      </c>
      <c r="I153" s="57">
        <f>'Historical Fault Information'!AG153</f>
        <v>244.54409359835171</v>
      </c>
      <c r="J153" s="57">
        <f>'Historical Fault Information'!AH153</f>
        <v>182.55748984901149</v>
      </c>
      <c r="K153" s="57">
        <f>'Historical Fault Information'!AI153</f>
        <v>277.54545454545445</v>
      </c>
      <c r="L153" s="71">
        <f>'Model parameters'!J153*(1+'Total ICPs'!$L$41)</f>
        <v>325.0030807234354</v>
      </c>
      <c r="M153" s="42">
        <f>L153*(1+'Total ICPs'!M$41)</f>
        <v>326.94931611131739</v>
      </c>
      <c r="N153" s="42">
        <f>M153*(1+'Total ICPs'!N$41)</f>
        <v>328.89555149919937</v>
      </c>
      <c r="O153" s="42">
        <f>N153*(1+'Total ICPs'!O$41)</f>
        <v>332.78802227496334</v>
      </c>
      <c r="P153" s="42">
        <f>O153*(1+'Total ICPs'!P$41)</f>
        <v>334.70898187858717</v>
      </c>
      <c r="Q153" s="42">
        <f>P153*(1+'Total ICPs'!Q$41)</f>
        <v>336.62994148221094</v>
      </c>
      <c r="R153" s="42">
        <f>Q153*(1+'Total ICPs'!R$41)</f>
        <v>338.55090108583471</v>
      </c>
      <c r="S153" s="42">
        <f>R153*(1+'Total ICPs'!S$41)</f>
        <v>342.39282029308231</v>
      </c>
      <c r="T153" s="42">
        <f>S153*(1+'Total ICPs'!T$41)</f>
        <v>344.28850411244792</v>
      </c>
      <c r="U153" s="42">
        <f>T153*(1+'Total ICPs'!U$41)</f>
        <v>346.18418793181348</v>
      </c>
      <c r="V153" s="42">
        <f>U153*(1+'Total ICPs'!V$41)</f>
        <v>348.07987175117904</v>
      </c>
      <c r="AL153" s="201">
        <f t="shared" si="84"/>
        <v>148.00000000000003</v>
      </c>
      <c r="AM153" s="201">
        <f t="shared" si="85"/>
        <v>473.99999999999989</v>
      </c>
      <c r="AN153" s="201">
        <f t="shared" si="86"/>
        <v>173.6665752014911</v>
      </c>
      <c r="AO153" s="201">
        <f t="shared" si="87"/>
        <v>296.85714285714283</v>
      </c>
      <c r="AP153" s="201">
        <f t="shared" si="88"/>
        <v>500.49999999999949</v>
      </c>
      <c r="AQ153" s="201">
        <f t="shared" si="89"/>
        <v>843.40574307336112</v>
      </c>
      <c r="AR153" s="201">
        <f t="shared" si="90"/>
        <v>397.17647058823553</v>
      </c>
      <c r="AS153" s="201">
        <f t="shared" si="91"/>
        <v>244.54409359835171</v>
      </c>
      <c r="AT153" s="201">
        <f t="shared" si="92"/>
        <v>182.55748984901149</v>
      </c>
      <c r="AU153" s="201">
        <f t="shared" si="93"/>
        <v>277.54545454545445</v>
      </c>
      <c r="AV153" s="41">
        <f t="shared" ref="AV153:BF164" si="95">LINEST($B153:$K153)*(AV$6-$AL$6+1)+INDEX(LINEST($B153:$K153,,TRUE,TRUE),1,2)</f>
        <v>357.96072490807524</v>
      </c>
      <c r="AW153" s="41">
        <f t="shared" si="95"/>
        <v>358.71262089657893</v>
      </c>
      <c r="AX153" s="41">
        <f t="shared" si="95"/>
        <v>359.46451688508267</v>
      </c>
      <c r="AY153" s="41">
        <f t="shared" si="95"/>
        <v>360.21641287358636</v>
      </c>
      <c r="AZ153" s="41">
        <f t="shared" si="95"/>
        <v>360.96830886209011</v>
      </c>
      <c r="BA153" s="41">
        <f t="shared" si="95"/>
        <v>361.72020485059386</v>
      </c>
      <c r="BB153" s="41">
        <f t="shared" si="95"/>
        <v>362.47210083909755</v>
      </c>
      <c r="BC153" s="41">
        <f t="shared" si="95"/>
        <v>363.2239968276013</v>
      </c>
      <c r="BD153" s="41">
        <f t="shared" si="95"/>
        <v>363.97589281610499</v>
      </c>
      <c r="BE153" s="41">
        <f t="shared" si="95"/>
        <v>364.72778880460874</v>
      </c>
      <c r="BF153" s="41">
        <f t="shared" si="95"/>
        <v>365.47968479311243</v>
      </c>
    </row>
    <row r="154" spans="1:58">
      <c r="A154" s="53" t="s">
        <v>51</v>
      </c>
      <c r="B154" s="57">
        <f>'Historical Fault Information'!Z154</f>
        <v>412.74999999999989</v>
      </c>
      <c r="C154" s="57">
        <f>'Historical Fault Information'!AA154</f>
        <v>868.00000000000068</v>
      </c>
      <c r="D154" s="57">
        <f>'Historical Fault Information'!AB154</f>
        <v>486.79974361661743</v>
      </c>
      <c r="E154" s="57">
        <f>'Historical Fault Information'!AC154</f>
        <v>808.49999999999955</v>
      </c>
      <c r="F154" s="57">
        <f>'Historical Fault Information'!AD154</f>
        <v>541</v>
      </c>
      <c r="G154" s="57">
        <f>'Historical Fault Information'!AE154</f>
        <v>171.64748377110485</v>
      </c>
      <c r="H154" s="57">
        <f>'Historical Fault Information'!AF154</f>
        <v>497.59999999999945</v>
      </c>
      <c r="I154" s="57">
        <f>'Historical Fault Information'!AG154</f>
        <v>787.16266702120618</v>
      </c>
      <c r="J154" s="57">
        <f>'Historical Fault Information'!AH154</f>
        <v>412.40231345279557</v>
      </c>
      <c r="K154" s="57">
        <f>'Historical Fault Information'!AI154</f>
        <v>699.87499999999966</v>
      </c>
      <c r="L154" s="71">
        <f>'Model parameters'!J154*(1+'Total ICPs'!$L$41)</f>
        <v>574.59427033555039</v>
      </c>
      <c r="M154" s="42">
        <f>L154*(1+'Total ICPs'!M$42)</f>
        <v>574.59427033555039</v>
      </c>
      <c r="N154" s="42">
        <f>M154*(1+'Total ICPs'!N$42)</f>
        <v>574.59427033555039</v>
      </c>
      <c r="O154" s="42">
        <f>N154*(1+'Total ICPs'!O$42)</f>
        <v>580.9924249344931</v>
      </c>
      <c r="P154" s="42">
        <f>O154*(1+'Total ICPs'!P$42)</f>
        <v>587.3063932887128</v>
      </c>
      <c r="Q154" s="42">
        <f>P154*(1+'Total ICPs'!Q$42)</f>
        <v>587.3063932887128</v>
      </c>
      <c r="R154" s="42">
        <f>Q154*(1+'Total ICPs'!R$42)</f>
        <v>593.53617539820959</v>
      </c>
      <c r="S154" s="42">
        <f>R154*(1+'Total ICPs'!S$42)</f>
        <v>599.7659575077065</v>
      </c>
      <c r="T154" s="42">
        <f>S154*(1+'Total ICPs'!T$42)</f>
        <v>599.7659575077065</v>
      </c>
      <c r="U154" s="42">
        <f>T154*(1+'Total ICPs'!U$42)</f>
        <v>605.91155337248028</v>
      </c>
      <c r="V154" s="42">
        <f>U154*(1+'Total ICPs'!V$42)</f>
        <v>612.05714923725418</v>
      </c>
      <c r="AL154" s="201">
        <f t="shared" si="84"/>
        <v>412.74999999999989</v>
      </c>
      <c r="AM154" s="201">
        <f t="shared" si="85"/>
        <v>868.00000000000068</v>
      </c>
      <c r="AN154" s="201">
        <f t="shared" si="86"/>
        <v>486.79974361661743</v>
      </c>
      <c r="AO154" s="201">
        <f t="shared" si="87"/>
        <v>808.49999999999955</v>
      </c>
      <c r="AP154" s="201">
        <f t="shared" si="88"/>
        <v>541</v>
      </c>
      <c r="AQ154" s="201">
        <f t="shared" si="89"/>
        <v>171.64748377110485</v>
      </c>
      <c r="AR154" s="201">
        <f t="shared" si="90"/>
        <v>497.59999999999945</v>
      </c>
      <c r="AS154" s="201">
        <f t="shared" si="91"/>
        <v>787.16266702120618</v>
      </c>
      <c r="AT154" s="201">
        <f t="shared" si="92"/>
        <v>412.40231345279557</v>
      </c>
      <c r="AU154" s="201">
        <f t="shared" si="93"/>
        <v>699.87499999999966</v>
      </c>
      <c r="AV154" s="41">
        <f t="shared" si="95"/>
        <v>555.06383061829263</v>
      </c>
      <c r="AW154" s="41">
        <f t="shared" si="95"/>
        <v>552.60748695140535</v>
      </c>
      <c r="AX154" s="41">
        <f t="shared" si="95"/>
        <v>550.15114328451818</v>
      </c>
      <c r="AY154" s="41">
        <f t="shared" si="95"/>
        <v>547.69479961763091</v>
      </c>
      <c r="AZ154" s="41">
        <f t="shared" si="95"/>
        <v>545.23845595074374</v>
      </c>
      <c r="BA154" s="41">
        <f t="shared" si="95"/>
        <v>542.78211228385658</v>
      </c>
      <c r="BB154" s="41">
        <f t="shared" si="95"/>
        <v>540.3257686169693</v>
      </c>
      <c r="BC154" s="41">
        <f t="shared" si="95"/>
        <v>537.86942495008213</v>
      </c>
      <c r="BD154" s="41">
        <f t="shared" si="95"/>
        <v>535.41308128319486</v>
      </c>
      <c r="BE154" s="41">
        <f t="shared" si="95"/>
        <v>532.95673761630769</v>
      </c>
      <c r="BF154" s="41">
        <f t="shared" si="95"/>
        <v>530.50039394942041</v>
      </c>
    </row>
    <row r="155" spans="1:58">
      <c r="A155" s="53" t="s">
        <v>54</v>
      </c>
      <c r="B155" s="57">
        <f>'Historical Fault Information'!Z155</f>
        <v>583.31250000000057</v>
      </c>
      <c r="C155" s="57">
        <f>'Historical Fault Information'!AA155</f>
        <v>1005.6666666666664</v>
      </c>
      <c r="D155" s="57">
        <f>'Historical Fault Information'!AB155</f>
        <v>587.70557282536936</v>
      </c>
      <c r="E155" s="57">
        <f>'Historical Fault Information'!AC155</f>
        <v>482.75000000000057</v>
      </c>
      <c r="F155" s="57">
        <f>'Historical Fault Information'!AD155</f>
        <v>586.92592592592553</v>
      </c>
      <c r="G155" s="57">
        <f>'Historical Fault Information'!AE155</f>
        <v>741.29810674960663</v>
      </c>
      <c r="H155" s="57">
        <f>'Historical Fault Information'!AF155</f>
        <v>774.19047619047626</v>
      </c>
      <c r="I155" s="57">
        <f>'Historical Fault Information'!AG155</f>
        <v>797.78377539941062</v>
      </c>
      <c r="J155" s="57">
        <f>'Historical Fault Information'!AH155</f>
        <v>820.27273335116399</v>
      </c>
      <c r="K155" s="57">
        <f>'Historical Fault Information'!AI155</f>
        <v>1582.3846153846148</v>
      </c>
      <c r="L155" s="71">
        <f>'Model parameters'!J155*(1+'Total ICPs'!$L$41)</f>
        <v>779.02837845805664</v>
      </c>
      <c r="M155" s="42">
        <f>L155*(1+'Total ICPs'!M$43)</f>
        <v>786.5929946118282</v>
      </c>
      <c r="N155" s="42">
        <f>M155*(1+'Total ICPs'!N$43)</f>
        <v>793.03910720978922</v>
      </c>
      <c r="O155" s="42">
        <f>N155*(1+'Total ICPs'!O$43)</f>
        <v>798.38143340398972</v>
      </c>
      <c r="P155" s="42">
        <f>O155*(1+'Total ICPs'!P$43)</f>
        <v>803.69432529409005</v>
      </c>
      <c r="Q155" s="42">
        <f>P155*(1+'Total ICPs'!Q$43)</f>
        <v>808.99250003214024</v>
      </c>
      <c r="R155" s="42">
        <f>Q155*(1+'Total ICPs'!R$43)</f>
        <v>814.26124046609004</v>
      </c>
      <c r="S155" s="42">
        <f>R155*(1+'Total ICPs'!S$43)</f>
        <v>820.57489869559981</v>
      </c>
      <c r="T155" s="42">
        <f>S155*(1+'Total ICPs'!T$43)</f>
        <v>825.79948767339931</v>
      </c>
      <c r="U155" s="42">
        <f>T155*(1+'Total ICPs'!U$43)</f>
        <v>831.00935949914867</v>
      </c>
      <c r="V155" s="42">
        <f>U155*(1+'Total ICPs'!V$43)</f>
        <v>836.18979702079764</v>
      </c>
      <c r="AL155" s="201">
        <f t="shared" si="84"/>
        <v>583.31250000000057</v>
      </c>
      <c r="AM155" s="201">
        <f t="shared" si="85"/>
        <v>1005.6666666666664</v>
      </c>
      <c r="AN155" s="201">
        <f t="shared" si="86"/>
        <v>587.70557282536936</v>
      </c>
      <c r="AO155" s="201">
        <f t="shared" si="87"/>
        <v>482.75000000000057</v>
      </c>
      <c r="AP155" s="201">
        <f t="shared" si="88"/>
        <v>586.92592592592553</v>
      </c>
      <c r="AQ155" s="201">
        <f t="shared" si="89"/>
        <v>741.29810674960663</v>
      </c>
      <c r="AR155" s="201">
        <f t="shared" si="90"/>
        <v>774.19047619047626</v>
      </c>
      <c r="AS155" s="201">
        <f t="shared" si="91"/>
        <v>797.78377539941062</v>
      </c>
      <c r="AT155" s="201">
        <f t="shared" si="92"/>
        <v>820.27273335116399</v>
      </c>
      <c r="AU155" s="201">
        <f t="shared" si="93"/>
        <v>1582.3846153846148</v>
      </c>
      <c r="AV155" s="41">
        <f t="shared" si="95"/>
        <v>1121.9949081666009</v>
      </c>
      <c r="AW155" s="41">
        <f t="shared" si="95"/>
        <v>1181.2250665151969</v>
      </c>
      <c r="AX155" s="41">
        <f t="shared" si="95"/>
        <v>1240.4552248637929</v>
      </c>
      <c r="AY155" s="41">
        <f t="shared" si="95"/>
        <v>1299.6853832123888</v>
      </c>
      <c r="AZ155" s="41">
        <f t="shared" si="95"/>
        <v>1358.9155415609848</v>
      </c>
      <c r="BA155" s="41">
        <f t="shared" si="95"/>
        <v>1418.1456999095806</v>
      </c>
      <c r="BB155" s="41">
        <f t="shared" si="95"/>
        <v>1477.3758582581763</v>
      </c>
      <c r="BC155" s="41">
        <f t="shared" si="95"/>
        <v>1536.6060166067723</v>
      </c>
      <c r="BD155" s="41">
        <f t="shared" si="95"/>
        <v>1595.8361749553683</v>
      </c>
      <c r="BE155" s="41">
        <f t="shared" si="95"/>
        <v>1655.0663333039643</v>
      </c>
      <c r="BF155" s="41">
        <f t="shared" si="95"/>
        <v>1714.2964916525602</v>
      </c>
    </row>
    <row r="156" spans="1:58">
      <c r="A156" s="53" t="s">
        <v>49</v>
      </c>
      <c r="B156" s="57">
        <f>'Historical Fault Information'!Z156</f>
        <v>480.66666666666697</v>
      </c>
      <c r="C156" s="57">
        <f>'Historical Fault Information'!AA156</f>
        <v>10.749999999999993</v>
      </c>
      <c r="D156" s="57">
        <f>'Historical Fault Information'!AB156</f>
        <v>270.28557193410023</v>
      </c>
      <c r="E156" s="57">
        <f>'Historical Fault Information'!AC156</f>
        <v>327.49999999999972</v>
      </c>
      <c r="F156" s="57">
        <f>'Historical Fault Information'!AD156</f>
        <v>110.19999999999996</v>
      </c>
      <c r="G156" s="57">
        <f>'Historical Fault Information'!AE156</f>
        <v>95.389339524835492</v>
      </c>
      <c r="H156" s="57">
        <f>'Historical Fault Information'!AF156</f>
        <v>50.636363636363747</v>
      </c>
      <c r="I156" s="57">
        <f>'Historical Fault Information'!AG156</f>
        <v>46.271089543309216</v>
      </c>
      <c r="J156" s="57">
        <f>'Historical Fault Information'!AH156</f>
        <v>162.64462423107781</v>
      </c>
      <c r="K156" s="57">
        <f>'Historical Fault Information'!AI156</f>
        <v>322.46153846153845</v>
      </c>
      <c r="L156" s="71">
        <f>'Model parameters'!J156*(1+'Total ICPs'!$L$41)</f>
        <v>185.56128938912275</v>
      </c>
      <c r="M156" s="42">
        <f>L156*(1+'Total ICPs'!M$44)</f>
        <v>187.67425881370755</v>
      </c>
      <c r="N156" s="42">
        <f>M156*(1+'Total ICPs'!N$44)</f>
        <v>189.77610734658398</v>
      </c>
      <c r="O156" s="42">
        <f>N156*(1+'Total ICPs'!O$44)</f>
        <v>191.44424110283515</v>
      </c>
      <c r="P156" s="42">
        <f>O156*(1+'Total ICPs'!P$44)</f>
        <v>193.51828740644075</v>
      </c>
      <c r="Q156" s="42">
        <f>P156*(1+'Total ICPs'!Q$44)</f>
        <v>195.1697398251294</v>
      </c>
      <c r="R156" s="42">
        <f>Q156*(1+'Total ICPs'!R$44)</f>
        <v>197.22154434531831</v>
      </c>
      <c r="S156" s="42">
        <f>R156*(1+'Total ICPs'!S$44)</f>
        <v>198.85075498059027</v>
      </c>
      <c r="T156" s="42">
        <f>S156*(1+'Total ICPs'!T$44)</f>
        <v>200.87475727150832</v>
      </c>
      <c r="U156" s="42">
        <f>T156*(1+'Total ICPs'!U$44)</f>
        <v>202.48728656921773</v>
      </c>
      <c r="V156" s="42">
        <f>U156*(1+'Total ICPs'!V$44)</f>
        <v>204.08869497521886</v>
      </c>
      <c r="AL156" s="201">
        <f t="shared" si="84"/>
        <v>480.66666666666697</v>
      </c>
      <c r="AM156" s="201">
        <f t="shared" si="85"/>
        <v>10.749999999999993</v>
      </c>
      <c r="AN156" s="201">
        <f t="shared" si="86"/>
        <v>270.28557193410023</v>
      </c>
      <c r="AO156" s="201">
        <f t="shared" si="87"/>
        <v>327.49999999999972</v>
      </c>
      <c r="AP156" s="201">
        <f t="shared" si="88"/>
        <v>110.19999999999996</v>
      </c>
      <c r="AQ156" s="201">
        <f t="shared" si="89"/>
        <v>95.389339524835492</v>
      </c>
      <c r="AR156" s="201">
        <f t="shared" si="90"/>
        <v>50.636363636363747</v>
      </c>
      <c r="AS156" s="201">
        <f t="shared" si="91"/>
        <v>46.271089543309216</v>
      </c>
      <c r="AT156" s="201">
        <f t="shared" si="92"/>
        <v>162.64462423107781</v>
      </c>
      <c r="AU156" s="201">
        <f t="shared" si="93"/>
        <v>322.46153846153845</v>
      </c>
      <c r="AV156" s="41">
        <f t="shared" si="95"/>
        <v>110.14526054150124</v>
      </c>
      <c r="AW156" s="41">
        <f t="shared" si="95"/>
        <v>96.047940749085257</v>
      </c>
      <c r="AX156" s="41">
        <f t="shared" si="95"/>
        <v>81.950620956669269</v>
      </c>
      <c r="AY156" s="41">
        <f t="shared" si="95"/>
        <v>67.853301164253281</v>
      </c>
      <c r="AZ156" s="41">
        <f t="shared" si="95"/>
        <v>53.755981371837294</v>
      </c>
      <c r="BA156" s="41">
        <f t="shared" si="95"/>
        <v>39.658661579421306</v>
      </c>
      <c r="BB156" s="41">
        <f t="shared" si="95"/>
        <v>25.561341787005318</v>
      </c>
      <c r="BC156" s="41">
        <f t="shared" si="95"/>
        <v>11.464021994589331</v>
      </c>
      <c r="BD156" s="41">
        <f t="shared" si="95"/>
        <v>-2.6332977978266854</v>
      </c>
      <c r="BE156" s="41">
        <f t="shared" si="95"/>
        <v>-16.730617590242673</v>
      </c>
      <c r="BF156" s="41">
        <f t="shared" si="95"/>
        <v>-30.827937382658661</v>
      </c>
    </row>
    <row r="157" spans="1:58">
      <c r="A157" s="53" t="s">
        <v>59</v>
      </c>
      <c r="B157" s="57">
        <f>'Historical Fault Information'!Z157</f>
        <v>275.49999999999989</v>
      </c>
      <c r="C157" s="57">
        <f>'Historical Fault Information'!AA157</f>
        <v>61.599999999999966</v>
      </c>
      <c r="D157" s="57">
        <f>'Historical Fault Information'!AB157</f>
        <v>329.99982619861117</v>
      </c>
      <c r="E157" s="57">
        <f>'Historical Fault Information'!AC157</f>
        <v>1113.9999999999993</v>
      </c>
      <c r="F157" s="57">
        <f>'Historical Fault Information'!AD157</f>
        <v>665.99999999999943</v>
      </c>
      <c r="G157" s="57">
        <f>'Historical Fault Information'!AE157</f>
        <v>201.97742750541647</v>
      </c>
      <c r="H157" s="57">
        <f>'Historical Fault Information'!AF157</f>
        <v>385.99999999999989</v>
      </c>
      <c r="I157" s="57">
        <f>'Historical Fault Information'!AG157</f>
        <v>152.61147377517773</v>
      </c>
      <c r="J157" s="57">
        <f>'Historical Fault Information'!AH157</f>
        <v>308.92407729339413</v>
      </c>
      <c r="K157" s="57">
        <f>'Historical Fault Information'!AI157</f>
        <v>1007.3333333333331</v>
      </c>
      <c r="L157" s="71">
        <f>'Model parameters'!J157*(1+'Total ICPs'!$L$41)</f>
        <v>379.99341459980457</v>
      </c>
      <c r="M157" s="42">
        <f>L157*(1+'Total ICPs'!M$45)</f>
        <v>382.50577340073193</v>
      </c>
      <c r="N157" s="42">
        <f>M157*(1+'Total ICPs'!N$45)</f>
        <v>384.982241361646</v>
      </c>
      <c r="O157" s="42">
        <f>N157*(1+'Total ICPs'!O$45)</f>
        <v>387.45870932256008</v>
      </c>
      <c r="P157" s="42">
        <f>O157*(1+'Total ICPs'!P$45)</f>
        <v>389.9351772834741</v>
      </c>
      <c r="Q157" s="42">
        <f>P157*(1+'Total ICPs'!Q$45)</f>
        <v>392.41164524438824</v>
      </c>
      <c r="R157" s="42">
        <f>Q157*(1+'Total ICPs'!R$45)</f>
        <v>394.88811320530232</v>
      </c>
      <c r="S157" s="42">
        <f>R157*(1+'Total ICPs'!S$45)</f>
        <v>399.80515828711719</v>
      </c>
      <c r="T157" s="42">
        <f>S157*(1+'Total ICPs'!T$45)</f>
        <v>402.24573540801805</v>
      </c>
      <c r="U157" s="42">
        <f>T157*(1+'Total ICPs'!U$45)</f>
        <v>404.6863125289189</v>
      </c>
      <c r="V157" s="42">
        <f>U157*(1+'Total ICPs'!V$45)</f>
        <v>407.12688964981976</v>
      </c>
      <c r="AL157" s="201">
        <f t="shared" si="84"/>
        <v>275.49999999999989</v>
      </c>
      <c r="AM157" s="201">
        <f t="shared" si="85"/>
        <v>61.599999999999966</v>
      </c>
      <c r="AN157" s="201">
        <f t="shared" si="86"/>
        <v>329.99982619861117</v>
      </c>
      <c r="AO157" s="201">
        <f t="shared" si="87"/>
        <v>1113.9999999999993</v>
      </c>
      <c r="AP157" s="201">
        <f t="shared" si="88"/>
        <v>665.99999999999943</v>
      </c>
      <c r="AQ157" s="201">
        <f t="shared" si="89"/>
        <v>201.97742750541647</v>
      </c>
      <c r="AR157" s="201">
        <f t="shared" si="90"/>
        <v>385.99999999999989</v>
      </c>
      <c r="AS157" s="201">
        <f t="shared" si="91"/>
        <v>152.61147377517773</v>
      </c>
      <c r="AT157" s="201">
        <f t="shared" si="92"/>
        <v>308.92407729339413</v>
      </c>
      <c r="AU157" s="201">
        <f t="shared" si="93"/>
        <v>1007.3333333333331</v>
      </c>
      <c r="AV157" s="41">
        <f t="shared" si="95"/>
        <v>609.82142069199347</v>
      </c>
      <c r="AW157" s="41">
        <f t="shared" si="95"/>
        <v>638.80811285224809</v>
      </c>
      <c r="AX157" s="41">
        <f t="shared" si="95"/>
        <v>667.79480501250271</v>
      </c>
      <c r="AY157" s="41">
        <f t="shared" si="95"/>
        <v>696.78149717275733</v>
      </c>
      <c r="AZ157" s="41">
        <f t="shared" si="95"/>
        <v>725.76818933301183</v>
      </c>
      <c r="BA157" s="41">
        <f t="shared" si="95"/>
        <v>754.75488149326657</v>
      </c>
      <c r="BB157" s="41">
        <f t="shared" si="95"/>
        <v>783.74157365352107</v>
      </c>
      <c r="BC157" s="41">
        <f t="shared" si="95"/>
        <v>812.72826581377569</v>
      </c>
      <c r="BD157" s="41">
        <f t="shared" si="95"/>
        <v>841.71495797403031</v>
      </c>
      <c r="BE157" s="41">
        <f t="shared" si="95"/>
        <v>870.70165013428493</v>
      </c>
      <c r="BF157" s="41">
        <f t="shared" si="95"/>
        <v>899.68834229453955</v>
      </c>
    </row>
    <row r="158" spans="1:58">
      <c r="A158" s="53" t="s">
        <v>57</v>
      </c>
      <c r="B158" s="57">
        <f>'Historical Fault Information'!Z158</f>
        <v>471.15384615384625</v>
      </c>
      <c r="C158" s="57">
        <f>'Historical Fault Information'!AA158</f>
        <v>216.81818181818196</v>
      </c>
      <c r="D158" s="57">
        <f>'Historical Fault Information'!AB158</f>
        <v>318.9410084935592</v>
      </c>
      <c r="E158" s="57">
        <f>'Historical Fault Information'!AC158</f>
        <v>405.66666666666669</v>
      </c>
      <c r="F158" s="57">
        <f>'Historical Fault Information'!AD158</f>
        <v>506.37500000000023</v>
      </c>
      <c r="G158" s="57">
        <f>'Historical Fault Information'!AE158</f>
        <v>355.18252790693992</v>
      </c>
      <c r="H158" s="57">
        <f>'Historical Fault Information'!AF158</f>
        <v>461.76923076923043</v>
      </c>
      <c r="I158" s="57">
        <f>'Historical Fault Information'!AG158</f>
        <v>347.17170777105662</v>
      </c>
      <c r="J158" s="57">
        <f>'Historical Fault Information'!AH158</f>
        <v>213.07093187636116</v>
      </c>
      <c r="K158" s="57">
        <f>'Historical Fault Information'!AI158</f>
        <v>355.0714285714285</v>
      </c>
      <c r="L158" s="71">
        <f>'Model parameters'!J158*(1+'Total ICPs'!$L$41)</f>
        <v>338.36814337501659</v>
      </c>
      <c r="M158" s="42">
        <f>L158*(1+'Total ICPs'!M$46)</f>
        <v>341.01255470960274</v>
      </c>
      <c r="N158" s="42">
        <f>M158*(1+'Total ICPs'!N$46)</f>
        <v>344.16878759281849</v>
      </c>
      <c r="O158" s="42">
        <f>N158*(1+'Total ICPs'!O$46)</f>
        <v>346.77765576430534</v>
      </c>
      <c r="P158" s="42">
        <f>O158*(1+'Total ICPs'!P$46)</f>
        <v>348.853376489303</v>
      </c>
      <c r="Q158" s="42">
        <f>P158*(1+'Total ICPs'!Q$46)</f>
        <v>351.44091876293032</v>
      </c>
      <c r="R158" s="42">
        <f>Q158*(1+'Total ICPs'!R$46)</f>
        <v>353.50242222268838</v>
      </c>
      <c r="S158" s="42">
        <f>R158*(1+'Total ICPs'!S$46)</f>
        <v>356.07574723107598</v>
      </c>
      <c r="T158" s="42">
        <f>S158*(1+'Total ICPs'!T$46)</f>
        <v>358.627746341604</v>
      </c>
      <c r="U158" s="42">
        <f>T158*(1+'Total ICPs'!U$46)</f>
        <v>361.17974545213207</v>
      </c>
      <c r="V158" s="42">
        <f>U158*(1+'Total ICPs'!V$46)</f>
        <v>363.20570574879076</v>
      </c>
      <c r="AL158" s="201">
        <f t="shared" si="84"/>
        <v>471.15384615384625</v>
      </c>
      <c r="AM158" s="201">
        <f t="shared" si="85"/>
        <v>216.81818181818196</v>
      </c>
      <c r="AN158" s="201">
        <f t="shared" si="86"/>
        <v>318.9410084935592</v>
      </c>
      <c r="AO158" s="201">
        <f t="shared" si="87"/>
        <v>405.66666666666669</v>
      </c>
      <c r="AP158" s="201">
        <f t="shared" si="88"/>
        <v>506.37500000000023</v>
      </c>
      <c r="AQ158" s="201">
        <f t="shared" si="89"/>
        <v>355.18252790693992</v>
      </c>
      <c r="AR158" s="201">
        <f t="shared" si="90"/>
        <v>461.76923076923043</v>
      </c>
      <c r="AS158" s="201">
        <f t="shared" si="91"/>
        <v>347.17170777105662</v>
      </c>
      <c r="AT158" s="201">
        <f t="shared" si="92"/>
        <v>213.07093187636116</v>
      </c>
      <c r="AU158" s="201">
        <f t="shared" si="93"/>
        <v>355.0714285714285</v>
      </c>
      <c r="AV158" s="41">
        <f t="shared" si="95"/>
        <v>334.69859329498087</v>
      </c>
      <c r="AW158" s="41">
        <f t="shared" si="95"/>
        <v>329.16705516629975</v>
      </c>
      <c r="AX158" s="41">
        <f t="shared" si="95"/>
        <v>323.63551703761863</v>
      </c>
      <c r="AY158" s="41">
        <f t="shared" si="95"/>
        <v>318.10397890893751</v>
      </c>
      <c r="AZ158" s="41">
        <f t="shared" si="95"/>
        <v>312.57244078025639</v>
      </c>
      <c r="BA158" s="41">
        <f t="shared" si="95"/>
        <v>307.04090265157527</v>
      </c>
      <c r="BB158" s="41">
        <f t="shared" si="95"/>
        <v>301.50936452289415</v>
      </c>
      <c r="BC158" s="41">
        <f t="shared" si="95"/>
        <v>295.97782639421303</v>
      </c>
      <c r="BD158" s="41">
        <f t="shared" si="95"/>
        <v>290.44628826553185</v>
      </c>
      <c r="BE158" s="41">
        <f t="shared" si="95"/>
        <v>284.91475013685078</v>
      </c>
      <c r="BF158" s="41">
        <f t="shared" si="95"/>
        <v>279.38321200816961</v>
      </c>
    </row>
    <row r="159" spans="1:58">
      <c r="A159" s="53" t="s">
        <v>55</v>
      </c>
      <c r="B159" s="57">
        <f>'Historical Fault Information'!Z159</f>
        <v>111.00000000000006</v>
      </c>
      <c r="C159" s="57">
        <f>'Historical Fault Information'!AA159</f>
        <v>25.000000000000011</v>
      </c>
      <c r="D159" s="57">
        <f>'Historical Fault Information'!AB159</f>
        <v>174.99990783259705</v>
      </c>
      <c r="E159" s="57">
        <f>'Historical Fault Information'!AC159</f>
        <v>8.0000000000000089</v>
      </c>
      <c r="F159" s="57">
        <f>'Historical Fault Information'!AD159</f>
        <v>114.99999999999993</v>
      </c>
      <c r="G159" s="57">
        <f>'Historical Fault Information'!AE159</f>
        <v>19.997765099546186</v>
      </c>
      <c r="H159" s="57">
        <f>'Historical Fault Information'!AF159</f>
        <v>0</v>
      </c>
      <c r="I159" s="57">
        <f>'Historical Fault Information'!AG159</f>
        <v>3.3248687096988641</v>
      </c>
      <c r="J159" s="57">
        <f>'Historical Fault Information'!AH159</f>
        <v>0</v>
      </c>
      <c r="K159" s="57">
        <f>'Historical Fault Information'!AI159</f>
        <v>77.666666666666671</v>
      </c>
      <c r="L159" s="71">
        <f>'Model parameters'!J159*(1+'Total ICPs'!$L$41)</f>
        <v>85.521418876846042</v>
      </c>
      <c r="M159" s="42">
        <f>L159*(1+'Total ICPs'!M$47)</f>
        <v>85.521418876846042</v>
      </c>
      <c r="N159" s="42">
        <f>M159*(1+'Total ICPs'!N$47)</f>
        <v>85.521418876846042</v>
      </c>
      <c r="O159" s="42">
        <f>N159*(1+'Total ICPs'!O$47)</f>
        <v>87.495720855563491</v>
      </c>
      <c r="P159" s="42">
        <f>O159*(1+'Total ICPs'!P$47)</f>
        <v>87.495720855563491</v>
      </c>
      <c r="Q159" s="42">
        <f>P159*(1+'Total ICPs'!Q$47)</f>
        <v>87.495720855563491</v>
      </c>
      <c r="R159" s="42">
        <f>Q159*(1+'Total ICPs'!R$47)</f>
        <v>87.495720855563491</v>
      </c>
      <c r="S159" s="42">
        <f>R159*(1+'Total ICPs'!S$47)</f>
        <v>87.495720855563491</v>
      </c>
      <c r="T159" s="42">
        <f>S159*(1+'Total ICPs'!T$47)</f>
        <v>89.431311030776683</v>
      </c>
      <c r="U159" s="42">
        <f>T159*(1+'Total ICPs'!U$47)</f>
        <v>89.431311030776683</v>
      </c>
      <c r="V159" s="42">
        <f>U159*(1+'Total ICPs'!V$47)</f>
        <v>89.431311030776683</v>
      </c>
      <c r="AL159" s="201">
        <f t="shared" si="84"/>
        <v>111.00000000000006</v>
      </c>
      <c r="AM159" s="201">
        <f t="shared" si="85"/>
        <v>25.000000000000011</v>
      </c>
      <c r="AN159" s="201">
        <f t="shared" si="86"/>
        <v>174.99990783259705</v>
      </c>
      <c r="AO159" s="201">
        <f t="shared" si="87"/>
        <v>8.0000000000000089</v>
      </c>
      <c r="AP159" s="201">
        <f t="shared" si="88"/>
        <v>114.99999999999993</v>
      </c>
      <c r="AQ159" s="201">
        <f t="shared" si="89"/>
        <v>19.997765099546186</v>
      </c>
      <c r="AR159" s="201">
        <f t="shared" si="90"/>
        <v>0</v>
      </c>
      <c r="AS159" s="201">
        <f t="shared" si="91"/>
        <v>3.3248687096988641</v>
      </c>
      <c r="AT159" s="201">
        <f t="shared" si="92"/>
        <v>0</v>
      </c>
      <c r="AU159" s="201">
        <f t="shared" si="93"/>
        <v>77.666666666666671</v>
      </c>
      <c r="AV159" s="41">
        <f t="shared" si="95"/>
        <v>5.0863398136860383</v>
      </c>
      <c r="AW159" s="41">
        <f t="shared" si="95"/>
        <v>-3.7159476439803001</v>
      </c>
      <c r="AX159" s="41">
        <f t="shared" si="95"/>
        <v>-12.518235101646638</v>
      </c>
      <c r="AY159" s="41">
        <f t="shared" si="95"/>
        <v>-21.320522559312963</v>
      </c>
      <c r="AZ159" s="41">
        <f t="shared" si="95"/>
        <v>-30.122810016979315</v>
      </c>
      <c r="BA159" s="41">
        <f t="shared" si="95"/>
        <v>-38.925097474645639</v>
      </c>
      <c r="BB159" s="41">
        <f t="shared" si="95"/>
        <v>-47.727384932311963</v>
      </c>
      <c r="BC159" s="41">
        <f t="shared" si="95"/>
        <v>-56.529672389978316</v>
      </c>
      <c r="BD159" s="41">
        <f t="shared" si="95"/>
        <v>-65.33195984764464</v>
      </c>
      <c r="BE159" s="41">
        <f t="shared" si="95"/>
        <v>-74.134247305310993</v>
      </c>
      <c r="BF159" s="41">
        <f t="shared" si="95"/>
        <v>-82.936534762977317</v>
      </c>
    </row>
    <row r="160" spans="1:58">
      <c r="A160" s="53" t="s">
        <v>47</v>
      </c>
      <c r="B160" s="57">
        <f>'Historical Fault Information'!Z160</f>
        <v>446.7333333333338</v>
      </c>
      <c r="C160" s="57">
        <f>'Historical Fault Information'!AA160</f>
        <v>465.25000000000063</v>
      </c>
      <c r="D160" s="57">
        <f>'Historical Fault Information'!AB160</f>
        <v>629.29966856601663</v>
      </c>
      <c r="E160" s="57">
        <f>'Historical Fault Information'!AC160</f>
        <v>226.65384615384608</v>
      </c>
      <c r="F160" s="57">
        <f>'Historical Fault Information'!AD160</f>
        <v>519.31249999999932</v>
      </c>
      <c r="G160" s="57">
        <f>'Historical Fault Information'!AE160</f>
        <v>375.59438814238615</v>
      </c>
      <c r="H160" s="57">
        <f>'Historical Fault Information'!AF160</f>
        <v>353.73684210526318</v>
      </c>
      <c r="I160" s="57">
        <f>'Historical Fault Information'!AG160</f>
        <v>378.81819364199447</v>
      </c>
      <c r="J160" s="57">
        <f>'Historical Fault Information'!AH160</f>
        <v>259.63673760491088</v>
      </c>
      <c r="K160" s="57">
        <f>'Historical Fault Information'!AI160</f>
        <v>831.04166666666663</v>
      </c>
      <c r="L160" s="71">
        <f>'Model parameters'!J160*(1+'Total ICPs'!$L$41)</f>
        <v>445.77448767795431</v>
      </c>
      <c r="M160" s="42">
        <f>L160*(1+'Total ICPs'!M$48)</f>
        <v>450.58073301213585</v>
      </c>
      <c r="N160" s="42">
        <f>M160*(1+'Total ICPs'!N$48)</f>
        <v>455.36104536789554</v>
      </c>
      <c r="O160" s="42">
        <f>N160*(1+'Total ICPs'!O$48)</f>
        <v>460.10678041909273</v>
      </c>
      <c r="P160" s="42">
        <f>O160*(1+'Total ICPs'!P$48)</f>
        <v>464.2301239881657</v>
      </c>
      <c r="Q160" s="42">
        <f>P160*(1+'Total ICPs'!Q$48)</f>
        <v>468.92399308251925</v>
      </c>
      <c r="R160" s="42">
        <f>Q160*(1+'Total ICPs'!R$48)</f>
        <v>473.00411502088917</v>
      </c>
      <c r="S160" s="42">
        <f>R160*(1+'Total ICPs'!S$48)</f>
        <v>477.63747383225842</v>
      </c>
      <c r="T160" s="42">
        <f>S160*(1+'Total ICPs'!T$48)</f>
        <v>482.23625533906522</v>
      </c>
      <c r="U160" s="42">
        <f>T160*(1+'Total ICPs'!U$48)</f>
        <v>486.23857834216966</v>
      </c>
      <c r="V160" s="42">
        <f>U160*(1+'Total ICPs'!V$48)</f>
        <v>490.22361269299279</v>
      </c>
      <c r="AL160" s="201">
        <f t="shared" si="84"/>
        <v>446.7333333333338</v>
      </c>
      <c r="AM160" s="201">
        <f t="shared" si="85"/>
        <v>465.25000000000063</v>
      </c>
      <c r="AN160" s="201">
        <f t="shared" si="86"/>
        <v>629.29966856601663</v>
      </c>
      <c r="AO160" s="201">
        <f t="shared" si="87"/>
        <v>226.65384615384608</v>
      </c>
      <c r="AP160" s="201">
        <f t="shared" si="88"/>
        <v>519.31249999999932</v>
      </c>
      <c r="AQ160" s="201">
        <f t="shared" si="89"/>
        <v>375.59438814238615</v>
      </c>
      <c r="AR160" s="201">
        <f t="shared" si="90"/>
        <v>353.73684210526318</v>
      </c>
      <c r="AS160" s="201">
        <f t="shared" si="91"/>
        <v>378.81819364199447</v>
      </c>
      <c r="AT160" s="201">
        <f t="shared" si="92"/>
        <v>259.63673760491088</v>
      </c>
      <c r="AU160" s="201">
        <f t="shared" si="93"/>
        <v>831.04166666666663</v>
      </c>
      <c r="AV160" s="41">
        <f t="shared" si="95"/>
        <v>482.09457310847165</v>
      </c>
      <c r="AW160" s="41">
        <f t="shared" si="95"/>
        <v>488.18309228793169</v>
      </c>
      <c r="AX160" s="41">
        <f t="shared" si="95"/>
        <v>494.27161146739161</v>
      </c>
      <c r="AY160" s="41">
        <f t="shared" si="95"/>
        <v>500.36013064685159</v>
      </c>
      <c r="AZ160" s="41">
        <f t="shared" si="95"/>
        <v>506.44864982631157</v>
      </c>
      <c r="BA160" s="41">
        <f t="shared" si="95"/>
        <v>512.53716900577149</v>
      </c>
      <c r="BB160" s="41">
        <f t="shared" si="95"/>
        <v>518.62568818523152</v>
      </c>
      <c r="BC160" s="41">
        <f t="shared" si="95"/>
        <v>524.71420736469145</v>
      </c>
      <c r="BD160" s="41">
        <f t="shared" si="95"/>
        <v>530.80272654415137</v>
      </c>
      <c r="BE160" s="41">
        <f t="shared" si="95"/>
        <v>536.89124572361141</v>
      </c>
      <c r="BF160" s="41">
        <f t="shared" si="95"/>
        <v>542.97976490307133</v>
      </c>
    </row>
    <row r="161" spans="1:58">
      <c r="A161" s="53" t="s">
        <v>52</v>
      </c>
      <c r="B161" s="57">
        <f>'Historical Fault Information'!Z161</f>
        <v>237.74999999999983</v>
      </c>
      <c r="C161" s="57">
        <f>'Historical Fault Information'!AA161</f>
        <v>164.15384615384605</v>
      </c>
      <c r="D161" s="57">
        <f>'Historical Fault Information'!AB161</f>
        <v>124.2856488280482</v>
      </c>
      <c r="E161" s="57">
        <f>'Historical Fault Information'!AC161</f>
        <v>707.14285714285722</v>
      </c>
      <c r="F161" s="57">
        <f>'Historical Fault Information'!AD161</f>
        <v>460.59999999999957</v>
      </c>
      <c r="G161" s="57">
        <f>'Historical Fault Information'!AE161</f>
        <v>477.58299015007111</v>
      </c>
      <c r="H161" s="57">
        <f>'Historical Fault Information'!AF161</f>
        <v>481.79999999999984</v>
      </c>
      <c r="I161" s="57">
        <f>'Historical Fault Information'!AG161</f>
        <v>11.221431895233671</v>
      </c>
      <c r="J161" s="57">
        <f>'Historical Fault Information'!AH161</f>
        <v>629.97898076782792</v>
      </c>
      <c r="K161" s="57">
        <f>'Historical Fault Information'!AI161</f>
        <v>782.6</v>
      </c>
      <c r="L161" s="71">
        <f>'Model parameters'!J161*(1+'Total ICPs'!$L$41)</f>
        <v>428.83608903958486</v>
      </c>
      <c r="M161" s="42">
        <f>L161*(1+'Total ICPs'!M$49)</f>
        <v>434.12933049233942</v>
      </c>
      <c r="N161" s="42">
        <f>M161*(1+'Total ICPs'!N$49)</f>
        <v>439.40533011625763</v>
      </c>
      <c r="O161" s="42">
        <f>N161*(1+'Total ICPs'!O$49)</f>
        <v>444.6296042536668</v>
      </c>
      <c r="P161" s="42">
        <f>O161*(1+'Total ICPs'!P$49)</f>
        <v>448.5262575706783</v>
      </c>
      <c r="Q161" s="42">
        <f>P161*(1+'Total ICPs'!Q$49)</f>
        <v>453.69880622157854</v>
      </c>
      <c r="R161" s="42">
        <f>Q161*(1+'Total ICPs'!R$49)</f>
        <v>457.54373405208105</v>
      </c>
      <c r="S161" s="42">
        <f>R161*(1+'Total ICPs'!S$49)</f>
        <v>462.64731538763584</v>
      </c>
      <c r="T161" s="42">
        <f>S161*(1+'Total ICPs'!T$49)</f>
        <v>466.44051773162931</v>
      </c>
      <c r="U161" s="42">
        <f>T161*(1+'Total ICPs'!U$49)</f>
        <v>471.47513175183889</v>
      </c>
      <c r="V161" s="42">
        <f>U161*(1+'Total ICPs'!V$49)</f>
        <v>475.21660860932337</v>
      </c>
      <c r="AL161" s="201">
        <f t="shared" si="84"/>
        <v>237.74999999999983</v>
      </c>
      <c r="AM161" s="201">
        <f t="shared" si="85"/>
        <v>164.15384615384605</v>
      </c>
      <c r="AN161" s="201">
        <f t="shared" si="86"/>
        <v>124.2856488280482</v>
      </c>
      <c r="AO161" s="201">
        <f t="shared" si="87"/>
        <v>707.14285714285722</v>
      </c>
      <c r="AP161" s="201">
        <f t="shared" si="88"/>
        <v>460.59999999999957</v>
      </c>
      <c r="AQ161" s="201">
        <f t="shared" si="89"/>
        <v>477.58299015007111</v>
      </c>
      <c r="AR161" s="201">
        <f t="shared" si="90"/>
        <v>481.79999999999984</v>
      </c>
      <c r="AS161" s="201">
        <f t="shared" si="91"/>
        <v>11.221431895233671</v>
      </c>
      <c r="AT161" s="201">
        <f t="shared" si="92"/>
        <v>629.97898076782792</v>
      </c>
      <c r="AU161" s="201">
        <f t="shared" si="93"/>
        <v>782.6</v>
      </c>
      <c r="AV161" s="41">
        <f t="shared" si="95"/>
        <v>639.04688470563167</v>
      </c>
      <c r="AW161" s="41">
        <f t="shared" si="95"/>
        <v>681.107850016876</v>
      </c>
      <c r="AX161" s="41">
        <f t="shared" si="95"/>
        <v>723.16881532812022</v>
      </c>
      <c r="AY161" s="41">
        <f t="shared" si="95"/>
        <v>765.22978063936444</v>
      </c>
      <c r="AZ161" s="41">
        <f t="shared" si="95"/>
        <v>807.29074595060877</v>
      </c>
      <c r="BA161" s="41">
        <f t="shared" si="95"/>
        <v>849.35171126185298</v>
      </c>
      <c r="BB161" s="41">
        <f t="shared" si="95"/>
        <v>891.4126765730972</v>
      </c>
      <c r="BC161" s="41">
        <f t="shared" si="95"/>
        <v>933.47364188434153</v>
      </c>
      <c r="BD161" s="41">
        <f t="shared" si="95"/>
        <v>975.53460719558575</v>
      </c>
      <c r="BE161" s="41">
        <f t="shared" si="95"/>
        <v>1017.59557250683</v>
      </c>
      <c r="BF161" s="41">
        <f t="shared" si="95"/>
        <v>1059.6565378180742</v>
      </c>
    </row>
    <row r="162" spans="1:58">
      <c r="A162" s="53" t="s">
        <v>53</v>
      </c>
      <c r="B162" s="57">
        <f>'Historical Fault Information'!Z162</f>
        <v>641.50000000000011</v>
      </c>
      <c r="C162" s="57">
        <f>'Historical Fault Information'!AA162</f>
        <v>719.99999999999898</v>
      </c>
      <c r="D162" s="57">
        <f>'Historical Fault Information'!AB162</f>
        <v>532.14257687871213</v>
      </c>
      <c r="E162" s="57">
        <f>'Historical Fault Information'!AC162</f>
        <v>2707.2499999999973</v>
      </c>
      <c r="F162" s="57">
        <f>'Historical Fault Information'!AD162</f>
        <v>303.14285714285717</v>
      </c>
      <c r="G162" s="57">
        <f>'Historical Fault Information'!AE162</f>
        <v>189.47882431820008</v>
      </c>
      <c r="H162" s="57">
        <f>'Historical Fault Information'!AF162</f>
        <v>671.85714285714209</v>
      </c>
      <c r="I162" s="57">
        <f>'Historical Fault Information'!AG162</f>
        <v>944.26271355447727</v>
      </c>
      <c r="J162" s="57">
        <f>'Historical Fault Information'!AH162</f>
        <v>398.20238031559217</v>
      </c>
      <c r="K162" s="57">
        <f>'Historical Fault Information'!AI162</f>
        <v>2879.2000000000016</v>
      </c>
      <c r="L162" s="71">
        <f>'Model parameters'!J162*(1+'Total ICPs'!$L$41)</f>
        <v>991.37164339348101</v>
      </c>
      <c r="M162" s="42">
        <f>L162*(1+'Total ICPs'!M$50)</f>
        <v>1008.4897447437826</v>
      </c>
      <c r="N162" s="42">
        <f>M162*(1+'Total ICPs'!N$50)</f>
        <v>1019.7640804607054</v>
      </c>
      <c r="O162" s="42">
        <f>N162*(1+'Total ICPs'!O$50)</f>
        <v>1030.9793882419374</v>
      </c>
      <c r="P162" s="42">
        <f>O162*(1+'Total ICPs'!P$50)</f>
        <v>1042.0766401517881</v>
      </c>
      <c r="Q162" s="42">
        <f>P162*(1+'Total ICPs'!Q$50)</f>
        <v>1053.1148641259481</v>
      </c>
      <c r="R162" s="42">
        <f>Q162*(1+'Total ICPs'!R$50)</f>
        <v>1064.0940601644174</v>
      </c>
      <c r="S162" s="42">
        <f>R162*(1+'Total ICPs'!S$50)</f>
        <v>1075.0142282671961</v>
      </c>
      <c r="T162" s="42">
        <f>S162*(1+'Total ICPs'!T$50)</f>
        <v>1085.8163404985933</v>
      </c>
      <c r="U162" s="42">
        <f>T162*(1+'Total ICPs'!U$50)</f>
        <v>1091.1878826464465</v>
      </c>
      <c r="V162" s="42">
        <f>U162*(1+'Total ICPs'!V$50)</f>
        <v>1101.930966942153</v>
      </c>
      <c r="AL162" s="201">
        <f t="shared" si="84"/>
        <v>641.50000000000011</v>
      </c>
      <c r="AM162" s="201">
        <f t="shared" si="85"/>
        <v>719.99999999999898</v>
      </c>
      <c r="AN162" s="201">
        <f t="shared" si="86"/>
        <v>532.14257687871213</v>
      </c>
      <c r="AO162" s="201">
        <f t="shared" si="87"/>
        <v>2707.2499999999973</v>
      </c>
      <c r="AP162" s="201">
        <f t="shared" si="88"/>
        <v>303.14285714285717</v>
      </c>
      <c r="AQ162" s="201">
        <f t="shared" si="89"/>
        <v>189.47882431820008</v>
      </c>
      <c r="AR162" s="201">
        <f t="shared" si="90"/>
        <v>671.85714285714209</v>
      </c>
      <c r="AS162" s="201">
        <f t="shared" si="91"/>
        <v>944.26271355447727</v>
      </c>
      <c r="AT162" s="201">
        <f t="shared" si="92"/>
        <v>398.20238031559217</v>
      </c>
      <c r="AU162" s="201">
        <f t="shared" si="93"/>
        <v>2879.2000000000016</v>
      </c>
      <c r="AV162" s="41">
        <f t="shared" si="95"/>
        <v>1456.2861408845238</v>
      </c>
      <c r="AW162" s="41">
        <f t="shared" si="95"/>
        <v>1539.4829574986738</v>
      </c>
      <c r="AX162" s="41">
        <f t="shared" si="95"/>
        <v>1622.6797741128239</v>
      </c>
      <c r="AY162" s="41">
        <f t="shared" si="95"/>
        <v>1705.876590726974</v>
      </c>
      <c r="AZ162" s="41">
        <f t="shared" si="95"/>
        <v>1789.073407341124</v>
      </c>
      <c r="BA162" s="41">
        <f t="shared" si="95"/>
        <v>1872.2702239552741</v>
      </c>
      <c r="BB162" s="41">
        <f t="shared" si="95"/>
        <v>1955.4670405694242</v>
      </c>
      <c r="BC162" s="41">
        <f t="shared" si="95"/>
        <v>2038.6638571835742</v>
      </c>
      <c r="BD162" s="41">
        <f t="shared" si="95"/>
        <v>2121.8606737977248</v>
      </c>
      <c r="BE162" s="41">
        <f t="shared" si="95"/>
        <v>2205.0574904118748</v>
      </c>
      <c r="BF162" s="41">
        <f t="shared" si="95"/>
        <v>2288.2543070260249</v>
      </c>
    </row>
    <row r="163" spans="1:58">
      <c r="A163" s="53" t="s">
        <v>58</v>
      </c>
      <c r="B163" s="57">
        <f>'Historical Fault Information'!Z163</f>
        <v>94.200000000000017</v>
      </c>
      <c r="C163" s="57">
        <f>'Historical Fault Information'!AA163</f>
        <v>135.57142857142844</v>
      </c>
      <c r="D163" s="57">
        <f>'Historical Fault Information'!AB163</f>
        <v>284.66651674102388</v>
      </c>
      <c r="E163" s="57">
        <f>'Historical Fault Information'!AC163</f>
        <v>356.90909090909105</v>
      </c>
      <c r="F163" s="57">
        <f>'Historical Fault Information'!AD163</f>
        <v>489.60000000000025</v>
      </c>
      <c r="G163" s="57">
        <f>'Historical Fault Information'!AE163</f>
        <v>306.79904623553836</v>
      </c>
      <c r="H163" s="57">
        <f>'Historical Fault Information'!AF163</f>
        <v>182.7</v>
      </c>
      <c r="I163" s="57">
        <f>'Historical Fault Information'!AG163</f>
        <v>115.81626005451035</v>
      </c>
      <c r="J163" s="57">
        <f>'Historical Fault Information'!AH163</f>
        <v>209.67560845145744</v>
      </c>
      <c r="K163" s="57">
        <f>'Historical Fault Information'!AI163</f>
        <v>259.28571428571428</v>
      </c>
      <c r="L163" s="71">
        <f>'Model parameters'!J163*(1+'Total ICPs'!$L$41)</f>
        <v>262.4426367835851</v>
      </c>
      <c r="M163" s="42">
        <f>L163*(1+'Total ICPs'!M$51)</f>
        <v>265.51049332542243</v>
      </c>
      <c r="N163" s="42">
        <f>M163*(1+'Total ICPs'!N$51)</f>
        <v>268.568157652835</v>
      </c>
      <c r="O163" s="42">
        <f>N163*(1+'Total ICPs'!O$51)</f>
        <v>270.84102146954501</v>
      </c>
      <c r="P163" s="42">
        <f>O163*(1+'Total ICPs'!P$51)</f>
        <v>273.10369307183038</v>
      </c>
      <c r="Q163" s="42">
        <f>P163*(1+'Total ICPs'!Q$51)</f>
        <v>276.10020411269471</v>
      </c>
      <c r="R163" s="42">
        <f>Q163*(1+'Total ICPs'!R$51)</f>
        <v>278.3322990717059</v>
      </c>
      <c r="S163" s="42">
        <f>R163*(1+'Total ICPs'!S$51)</f>
        <v>280.55420181629239</v>
      </c>
      <c r="T163" s="42">
        <f>S163*(1+'Total ICPs'!T$51)</f>
        <v>282.76591234645417</v>
      </c>
      <c r="U163" s="42">
        <f>T163*(1+'Total ICPs'!U$51)</f>
        <v>284.96743066219125</v>
      </c>
      <c r="V163" s="42">
        <f>U163*(1+'Total ICPs'!V$51)</f>
        <v>287.15875676350362</v>
      </c>
      <c r="AL163" s="201">
        <f t="shared" si="84"/>
        <v>94.200000000000017</v>
      </c>
      <c r="AM163" s="201">
        <f t="shared" si="85"/>
        <v>135.57142857142844</v>
      </c>
      <c r="AN163" s="201">
        <f t="shared" si="86"/>
        <v>284.66651674102388</v>
      </c>
      <c r="AO163" s="201">
        <f t="shared" si="87"/>
        <v>356.90909090909105</v>
      </c>
      <c r="AP163" s="201">
        <f t="shared" si="88"/>
        <v>489.60000000000025</v>
      </c>
      <c r="AQ163" s="201">
        <f t="shared" si="89"/>
        <v>306.79904623553836</v>
      </c>
      <c r="AR163" s="201">
        <f t="shared" si="90"/>
        <v>182.7</v>
      </c>
      <c r="AS163" s="201">
        <f t="shared" si="91"/>
        <v>115.81626005451035</v>
      </c>
      <c r="AT163" s="201">
        <f t="shared" si="92"/>
        <v>209.67560845145744</v>
      </c>
      <c r="AU163" s="201">
        <f t="shared" si="93"/>
        <v>259.28571428571428</v>
      </c>
      <c r="AV163" s="41">
        <f t="shared" si="95"/>
        <v>258.68307245178738</v>
      </c>
      <c r="AW163" s="41">
        <f t="shared" si="95"/>
        <v>261.43956443849845</v>
      </c>
      <c r="AX163" s="41">
        <f t="shared" si="95"/>
        <v>264.19605642520952</v>
      </c>
      <c r="AY163" s="41">
        <f t="shared" si="95"/>
        <v>266.95254841192065</v>
      </c>
      <c r="AZ163" s="41">
        <f t="shared" si="95"/>
        <v>269.70904039863171</v>
      </c>
      <c r="BA163" s="41">
        <f t="shared" si="95"/>
        <v>272.46553238534278</v>
      </c>
      <c r="BB163" s="41">
        <f t="shared" si="95"/>
        <v>275.22202437205385</v>
      </c>
      <c r="BC163" s="41">
        <f t="shared" si="95"/>
        <v>277.97851635876498</v>
      </c>
      <c r="BD163" s="41">
        <f t="shared" si="95"/>
        <v>280.73500834547605</v>
      </c>
      <c r="BE163" s="41">
        <f t="shared" si="95"/>
        <v>283.49150033218712</v>
      </c>
      <c r="BF163" s="41">
        <f t="shared" si="95"/>
        <v>286.24799231889818</v>
      </c>
    </row>
    <row r="164" spans="1:58">
      <c r="A164" s="53" t="s">
        <v>60</v>
      </c>
      <c r="B164" s="57">
        <f>'Historical Fault Information'!Z164</f>
        <v>96.000000000000071</v>
      </c>
      <c r="C164" s="57">
        <f>'Historical Fault Information'!AA164</f>
        <v>278.99999999999972</v>
      </c>
      <c r="D164" s="57">
        <f>'Historical Fault Information'!AB164</f>
        <v>628.37466905318729</v>
      </c>
      <c r="E164" s="57">
        <f>'Historical Fault Information'!AC164</f>
        <v>321.85714285714266</v>
      </c>
      <c r="F164" s="57">
        <f>'Historical Fault Information'!AD164</f>
        <v>256.28571428571428</v>
      </c>
      <c r="G164" s="57">
        <f>'Historical Fault Information'!AE164</f>
        <v>710.12063868488531</v>
      </c>
      <c r="H164" s="57">
        <f>'Historical Fault Information'!AF164</f>
        <v>141.80000000000001</v>
      </c>
      <c r="I164" s="57">
        <f>'Historical Fault Information'!AG164</f>
        <v>433.27195373263265</v>
      </c>
      <c r="J164" s="57">
        <f>'Historical Fault Information'!AH164</f>
        <v>514.28599447267504</v>
      </c>
      <c r="K164" s="57">
        <f>'Historical Fault Information'!AI164</f>
        <v>276.79999999999984</v>
      </c>
      <c r="L164" s="71">
        <f>'Model parameters'!J164*(1+'Total ICPs'!$L$41)</f>
        <v>410.67510087344994</v>
      </c>
      <c r="M164" s="42">
        <f>L164*(1+'Total ICPs'!M$52)</f>
        <v>414.49125518395095</v>
      </c>
      <c r="N164" s="42">
        <f>M164*(1+'Total ICPs'!N$52)</f>
        <v>418.27378698951367</v>
      </c>
      <c r="O164" s="42">
        <f>N164*(1+'Total ICPs'!O$52)</f>
        <v>422.05631879507638</v>
      </c>
      <c r="P164" s="42">
        <f>O164*(1+'Total ICPs'!P$52)</f>
        <v>424.56119541298233</v>
      </c>
      <c r="Q164" s="42">
        <f>P164*(1+'Total ICPs'!Q$52)</f>
        <v>428.31010471360662</v>
      </c>
      <c r="R164" s="42">
        <f>Q164*(1+'Total ICPs'!R$52)</f>
        <v>430.79817007904342</v>
      </c>
      <c r="S164" s="42">
        <f>R164*(1+'Total ICPs'!S$52)</f>
        <v>434.5134568747294</v>
      </c>
      <c r="T164" s="42">
        <f>S164*(1+'Total ICPs'!T$52)</f>
        <v>438.19512116547702</v>
      </c>
      <c r="U164" s="42">
        <f>T164*(1+'Total ICPs'!U$52)</f>
        <v>440.63275277350635</v>
      </c>
      <c r="V164" s="42">
        <f>U164*(1+'Total ICPs'!V$52)</f>
        <v>443.05357312906642</v>
      </c>
      <c r="AL164" s="201">
        <f t="shared" si="84"/>
        <v>96.000000000000071</v>
      </c>
      <c r="AM164" s="201">
        <f t="shared" si="85"/>
        <v>278.99999999999972</v>
      </c>
      <c r="AN164" s="201">
        <f t="shared" si="86"/>
        <v>628.37466905318729</v>
      </c>
      <c r="AO164" s="201">
        <f t="shared" si="87"/>
        <v>321.85714285714266</v>
      </c>
      <c r="AP164" s="201">
        <f t="shared" si="88"/>
        <v>256.28571428571428</v>
      </c>
      <c r="AQ164" s="201">
        <f t="shared" si="89"/>
        <v>710.12063868488531</v>
      </c>
      <c r="AR164" s="201">
        <f t="shared" si="90"/>
        <v>141.80000000000001</v>
      </c>
      <c r="AS164" s="201">
        <f t="shared" si="91"/>
        <v>433.27195373263265</v>
      </c>
      <c r="AT164" s="201">
        <f t="shared" si="92"/>
        <v>514.28599447267504</v>
      </c>
      <c r="AU164" s="201">
        <f t="shared" si="93"/>
        <v>276.79999999999984</v>
      </c>
      <c r="AV164" s="41">
        <f t="shared" si="95"/>
        <v>439.52467399308023</v>
      </c>
      <c r="AW164" s="41">
        <f t="shared" si="95"/>
        <v>452.93286720843594</v>
      </c>
      <c r="AX164" s="41">
        <f t="shared" si="95"/>
        <v>466.34106042379165</v>
      </c>
      <c r="AY164" s="41">
        <f t="shared" si="95"/>
        <v>479.74925363914735</v>
      </c>
      <c r="AZ164" s="41">
        <f t="shared" si="95"/>
        <v>493.15744685450312</v>
      </c>
      <c r="BA164" s="41">
        <f t="shared" si="95"/>
        <v>506.56564006985889</v>
      </c>
      <c r="BB164" s="41">
        <f t="shared" si="95"/>
        <v>519.9738332852146</v>
      </c>
      <c r="BC164" s="41">
        <f t="shared" si="95"/>
        <v>533.3820265005703</v>
      </c>
      <c r="BD164" s="41">
        <f t="shared" si="95"/>
        <v>546.79021971592601</v>
      </c>
      <c r="BE164" s="41">
        <f t="shared" si="95"/>
        <v>560.19841293128184</v>
      </c>
      <c r="BF164" s="41">
        <f t="shared" si="95"/>
        <v>573.60660614663755</v>
      </c>
    </row>
    <row r="165" spans="1:58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</row>
    <row r="166" spans="1:58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</row>
    <row r="167" spans="1:58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O167" s="3"/>
      <c r="P167" s="3"/>
      <c r="Q167" s="3"/>
      <c r="R167" s="3"/>
      <c r="S167" s="3"/>
      <c r="T167" s="3"/>
      <c r="U167" s="3"/>
      <c r="V167" s="3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</row>
    <row r="168" spans="1:58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3" customFormat="1" ht="18">
      <c r="A169" s="1"/>
      <c r="B169" s="55"/>
      <c r="C169" s="55"/>
      <c r="D169" s="55"/>
      <c r="E169" s="55"/>
      <c r="F169" s="55"/>
      <c r="G169" s="55"/>
      <c r="H169" s="55"/>
      <c r="I169" s="39"/>
      <c r="J169" s="1"/>
      <c r="N169"/>
      <c r="O169"/>
      <c r="P169"/>
      <c r="Q169"/>
      <c r="R169"/>
      <c r="S169"/>
      <c r="T169"/>
      <c r="U169"/>
      <c r="V169"/>
    </row>
    <row r="170" spans="1:58" s="3" customFormat="1" ht="15.95" customHeight="1">
      <c r="B170" s="129" t="s">
        <v>5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69" t="s">
        <v>32</v>
      </c>
      <c r="M170" s="59" t="str">
        <f>'Model parameters'!J173</f>
        <v>Regional growth rates applied to 2009 to 2017 weighted average</v>
      </c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69" t="s">
        <v>48</v>
      </c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</row>
    <row r="171" spans="1:58" s="60" customFormat="1">
      <c r="A171" s="60" t="s">
        <v>6</v>
      </c>
      <c r="B171" s="61">
        <f t="shared" ref="B171:K171" si="96">AVERAGEIF(B175:B187,"&lt;&gt;0")</f>
        <v>374.53286975675798</v>
      </c>
      <c r="C171" s="61">
        <f t="shared" si="96"/>
        <v>299.84230079230059</v>
      </c>
      <c r="D171" s="61">
        <f t="shared" si="96"/>
        <v>277.42403097586828</v>
      </c>
      <c r="E171" s="61">
        <f t="shared" si="96"/>
        <v>384.06313125010695</v>
      </c>
      <c r="F171" s="61">
        <f t="shared" si="96"/>
        <v>396.67539358804908</v>
      </c>
      <c r="G171" s="61">
        <f t="shared" si="96"/>
        <v>310.43331779978831</v>
      </c>
      <c r="H171" s="61">
        <f t="shared" si="96"/>
        <v>226.90931745831961</v>
      </c>
      <c r="I171" s="61">
        <f t="shared" si="96"/>
        <v>424.22583225057338</v>
      </c>
      <c r="J171" s="61">
        <f t="shared" si="96"/>
        <v>225.43190719788001</v>
      </c>
      <c r="K171" s="61">
        <f t="shared" si="96"/>
        <v>291.25551689014162</v>
      </c>
    </row>
    <row r="172" spans="1:58">
      <c r="B172" s="94"/>
      <c r="C172" s="94"/>
      <c r="D172" s="94"/>
      <c r="E172" s="94"/>
      <c r="F172" s="94"/>
      <c r="G172" s="94"/>
      <c r="H172" s="94"/>
      <c r="I172" s="94"/>
      <c r="J172" s="94"/>
      <c r="K172" s="68"/>
      <c r="L172" s="68">
        <f t="shared" ref="L172:V172" si="97">AVERAGEIF(L175:L186,"&lt;&gt;0")</f>
        <v>325.77459144693074</v>
      </c>
      <c r="M172" s="68">
        <f t="shared" si="97"/>
        <v>329.00146374642355</v>
      </c>
      <c r="N172" s="68">
        <f t="shared" si="97"/>
        <v>332.03338793809729</v>
      </c>
      <c r="O172" s="68">
        <f t="shared" si="97"/>
        <v>335.41170865267014</v>
      </c>
      <c r="P172" s="68">
        <f t="shared" si="97"/>
        <v>338.32939515438039</v>
      </c>
      <c r="Q172" s="68">
        <f t="shared" si="97"/>
        <v>341.15748619651481</v>
      </c>
      <c r="R172" s="68">
        <f t="shared" si="97"/>
        <v>343.83276755865342</v>
      </c>
      <c r="S172" s="68">
        <f t="shared" si="97"/>
        <v>347.0944850466754</v>
      </c>
      <c r="T172" s="68">
        <f t="shared" si="97"/>
        <v>350.01407435631978</v>
      </c>
      <c r="U172" s="68">
        <f t="shared" si="97"/>
        <v>352.75269903997156</v>
      </c>
      <c r="V172" s="68">
        <f t="shared" si="97"/>
        <v>355.31701084577202</v>
      </c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72"/>
      <c r="AM172" s="201"/>
      <c r="AN172" s="201"/>
      <c r="AO172" s="201"/>
      <c r="AP172" s="201"/>
      <c r="AQ172" s="201"/>
      <c r="AR172" s="201"/>
      <c r="AS172" s="201"/>
      <c r="AT172" s="201"/>
      <c r="AU172" s="68"/>
      <c r="AV172" s="68">
        <f t="shared" ref="AV172:BF172" si="98">AVERAGE(AV175:AV187)</f>
        <v>286.03326774263002</v>
      </c>
      <c r="AW172" s="68">
        <f t="shared" si="98"/>
        <v>280.04925627974978</v>
      </c>
      <c r="AX172" s="68">
        <f t="shared" si="98"/>
        <v>274.06524481686938</v>
      </c>
      <c r="AY172" s="68">
        <f t="shared" si="98"/>
        <v>268.08123335398909</v>
      </c>
      <c r="AZ172" s="68">
        <f t="shared" si="98"/>
        <v>262.09722189110875</v>
      </c>
      <c r="BA172" s="68">
        <f t="shared" si="98"/>
        <v>256.1132104282284</v>
      </c>
      <c r="BB172" s="68">
        <f t="shared" si="98"/>
        <v>250.12919896534817</v>
      </c>
      <c r="BC172" s="68">
        <f t="shared" si="98"/>
        <v>244.14518750246773</v>
      </c>
      <c r="BD172" s="68">
        <f t="shared" si="98"/>
        <v>238.16117603958739</v>
      </c>
      <c r="BE172" s="68">
        <f t="shared" si="98"/>
        <v>232.1771645767071</v>
      </c>
      <c r="BF172" s="68">
        <f t="shared" si="98"/>
        <v>226.19315311382678</v>
      </c>
    </row>
    <row r="173" spans="1:58">
      <c r="B173" s="94"/>
      <c r="C173" s="94"/>
      <c r="D173" s="94"/>
      <c r="E173" s="94"/>
      <c r="F173" s="94"/>
      <c r="G173" s="94"/>
      <c r="H173" s="94"/>
      <c r="I173" s="94"/>
      <c r="J173" s="94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72"/>
      <c r="AM173" s="201"/>
      <c r="AN173" s="201"/>
      <c r="AO173" s="201"/>
      <c r="AP173" s="201"/>
      <c r="AQ173" s="201"/>
      <c r="AR173" s="201"/>
      <c r="AS173" s="201"/>
      <c r="AT173" s="201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</row>
    <row r="174" spans="1:58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>
        <v>2018</v>
      </c>
      <c r="M174" s="1">
        <v>2019</v>
      </c>
      <c r="N174" s="1">
        <v>2020</v>
      </c>
      <c r="O174" s="1">
        <v>2021</v>
      </c>
      <c r="P174" s="1">
        <v>2022</v>
      </c>
      <c r="Q174" s="1">
        <v>2023</v>
      </c>
      <c r="R174" s="1">
        <v>2024</v>
      </c>
      <c r="S174" s="1">
        <v>2025</v>
      </c>
      <c r="T174" s="1">
        <v>2026</v>
      </c>
      <c r="U174" s="1">
        <v>2027</v>
      </c>
      <c r="V174" s="1">
        <v>2028</v>
      </c>
      <c r="AL174" s="200">
        <v>2008</v>
      </c>
      <c r="AM174" s="200">
        <v>2009</v>
      </c>
      <c r="AN174" s="200">
        <v>2010</v>
      </c>
      <c r="AO174" s="200">
        <v>2011</v>
      </c>
      <c r="AP174" s="200">
        <v>2012</v>
      </c>
      <c r="AQ174" s="200">
        <v>2013</v>
      </c>
      <c r="AR174" s="200">
        <v>2014</v>
      </c>
      <c r="AS174" s="200">
        <v>2015</v>
      </c>
      <c r="AT174" s="200">
        <v>2016</v>
      </c>
      <c r="AU174" s="200">
        <v>2017</v>
      </c>
      <c r="AV174" s="200">
        <v>2018</v>
      </c>
      <c r="AW174" s="200">
        <v>2019</v>
      </c>
      <c r="AX174" s="200">
        <v>2020</v>
      </c>
      <c r="AY174" s="200">
        <v>2021</v>
      </c>
      <c r="AZ174" s="200">
        <v>2022</v>
      </c>
      <c r="BA174" s="200">
        <v>2023</v>
      </c>
      <c r="BB174" s="200">
        <v>2024</v>
      </c>
      <c r="BC174" s="200">
        <v>2025</v>
      </c>
      <c r="BD174" s="200">
        <v>2026</v>
      </c>
      <c r="BE174" s="200">
        <v>2027</v>
      </c>
      <c r="BF174" s="200">
        <v>2028</v>
      </c>
    </row>
    <row r="175" spans="1:58">
      <c r="A175" s="53" t="s">
        <v>50</v>
      </c>
      <c r="B175" s="57">
        <f>'Historical Fault Information'!Z175</f>
        <v>746.88235294117737</v>
      </c>
      <c r="C175" s="57">
        <f>'Historical Fault Information'!AA175</f>
        <v>421.66666666666606</v>
      </c>
      <c r="D175" s="57">
        <f>'Historical Fault Information'!AB175</f>
        <v>505.41640047842748</v>
      </c>
      <c r="E175" s="57">
        <f>'Historical Fault Information'!AC175</f>
        <v>1147.8000000000004</v>
      </c>
      <c r="F175" s="57">
        <f>'Historical Fault Information'!AD175</f>
        <v>493.52631578947387</v>
      </c>
      <c r="G175" s="57">
        <f>'Historical Fault Information'!AE175</f>
        <v>307.46563840552307</v>
      </c>
      <c r="H175" s="57">
        <f>'Historical Fault Information'!AF175</f>
        <v>355.14285714285745</v>
      </c>
      <c r="I175" s="57">
        <f>'Historical Fault Information'!AG175</f>
        <v>1266.6839851170741</v>
      </c>
      <c r="J175" s="57">
        <f>'Historical Fault Information'!AH175</f>
        <v>283.15384615384608</v>
      </c>
      <c r="K175" s="57">
        <f>'Historical Fault Information'!AI175</f>
        <v>540.61111111111018</v>
      </c>
      <c r="L175" s="71">
        <f>'Model parameters'!J175*(1+'Total ICPs'!$L$40)</f>
        <v>645.66196461233676</v>
      </c>
      <c r="M175" s="42">
        <f>L175*(1+'Total ICPs'!M$40)</f>
        <v>653.53840283810371</v>
      </c>
      <c r="N175" s="42">
        <f>M175*(1+'Total ICPs'!N$40)</f>
        <v>661.36451238511165</v>
      </c>
      <c r="O175" s="42">
        <f>N175*(1+'Total ICPs'!O$40)</f>
        <v>669.11512891398138</v>
      </c>
      <c r="P175" s="42">
        <f>O175*(1+'Total ICPs'!P$40)</f>
        <v>676.81541676409211</v>
      </c>
      <c r="Q175" s="42">
        <f>P175*(1+'Total ICPs'!Q$40)</f>
        <v>684.46537593544406</v>
      </c>
      <c r="R175" s="42">
        <f>Q175*(1+'Total ICPs'!R$40)</f>
        <v>689.52340815071284</v>
      </c>
      <c r="S175" s="42">
        <f>R175*(1+'Total ICPs'!S$40)</f>
        <v>697.0727099645469</v>
      </c>
      <c r="T175" s="42">
        <f>S175*(1+'Total ICPs'!T$40)</f>
        <v>704.57168309962208</v>
      </c>
      <c r="U175" s="42">
        <f>T175*(1+'Total ICPs'!U$40)</f>
        <v>712.02032755593837</v>
      </c>
      <c r="V175" s="42">
        <f>U175*(1+'Total ICPs'!V$40)</f>
        <v>716.95253807430993</v>
      </c>
      <c r="AL175" s="201">
        <f t="shared" ref="AL175:AL187" si="99">B175</f>
        <v>746.88235294117737</v>
      </c>
      <c r="AM175" s="201">
        <f t="shared" ref="AM175:AM187" si="100">C175</f>
        <v>421.66666666666606</v>
      </c>
      <c r="AN175" s="201">
        <f t="shared" ref="AN175:AN187" si="101">D175</f>
        <v>505.41640047842748</v>
      </c>
      <c r="AO175" s="201">
        <f t="shared" ref="AO175:AO187" si="102">E175</f>
        <v>1147.8000000000004</v>
      </c>
      <c r="AP175" s="201">
        <f t="shared" ref="AP175:AP187" si="103">F175</f>
        <v>493.52631578947387</v>
      </c>
      <c r="AQ175" s="201">
        <f t="shared" ref="AQ175:AQ187" si="104">G175</f>
        <v>307.46563840552307</v>
      </c>
      <c r="AR175" s="201">
        <f t="shared" ref="AR175:AR187" si="105">H175</f>
        <v>355.14285714285745</v>
      </c>
      <c r="AS175" s="201">
        <f t="shared" ref="AS175:AS187" si="106">I175</f>
        <v>1266.6839851170741</v>
      </c>
      <c r="AT175" s="201">
        <f t="shared" ref="AT175:AT187" si="107">J175</f>
        <v>283.15384615384608</v>
      </c>
      <c r="AU175" s="201">
        <f t="shared" ref="AU175:AU187" si="108">K175</f>
        <v>540.61111111111018</v>
      </c>
      <c r="AV175" s="41">
        <f>LINEST($B175:$K175)*(AV$6-$AL$6+1)+INDEX(LINEST($B175:$K175,,TRUE,TRUE),1,2)</f>
        <v>554.04408061986589</v>
      </c>
      <c r="AW175" s="41">
        <f t="shared" ref="AW175:BF175" si="109">LINEST($B175:$K175)*(AW$6-$AL$6+1)+INDEX(LINEST($B175:$K175,,TRUE,TRUE),1,2)</f>
        <v>544.44574666336598</v>
      </c>
      <c r="AX175" s="41">
        <f t="shared" si="109"/>
        <v>534.84741270686607</v>
      </c>
      <c r="AY175" s="41">
        <f t="shared" si="109"/>
        <v>525.24907875036615</v>
      </c>
      <c r="AZ175" s="41">
        <f t="shared" si="109"/>
        <v>515.65074479386612</v>
      </c>
      <c r="BA175" s="41">
        <f t="shared" si="109"/>
        <v>506.05241083736621</v>
      </c>
      <c r="BB175" s="41">
        <f t="shared" si="109"/>
        <v>496.4540768808663</v>
      </c>
      <c r="BC175" s="41">
        <f t="shared" si="109"/>
        <v>486.85574292436638</v>
      </c>
      <c r="BD175" s="41">
        <f t="shared" si="109"/>
        <v>477.25740896786647</v>
      </c>
      <c r="BE175" s="41">
        <f t="shared" si="109"/>
        <v>467.6590750113665</v>
      </c>
      <c r="BF175" s="41">
        <f t="shared" si="109"/>
        <v>458.06074105486658</v>
      </c>
    </row>
    <row r="176" spans="1:58">
      <c r="A176" s="53" t="s">
        <v>56</v>
      </c>
      <c r="B176" s="57">
        <f>'Historical Fault Information'!Z176</f>
        <v>12.666666666666655</v>
      </c>
      <c r="C176" s="57">
        <f>'Historical Fault Information'!AA176</f>
        <v>83.28571428571415</v>
      </c>
      <c r="D176" s="57">
        <f>'Historical Fault Information'!AB176</f>
        <v>0</v>
      </c>
      <c r="E176" s="57">
        <f>'Historical Fault Information'!AC176</f>
        <v>435.88235294117561</v>
      </c>
      <c r="F176" s="57">
        <f>'Historical Fault Information'!AD176</f>
        <v>289.95238095238028</v>
      </c>
      <c r="G176" s="57">
        <f>'Historical Fault Information'!AE176</f>
        <v>265.30368365397942</v>
      </c>
      <c r="H176" s="57">
        <f>'Historical Fault Information'!AF176</f>
        <v>190.57894736842135</v>
      </c>
      <c r="I176" s="57">
        <f>'Historical Fault Information'!AG176</f>
        <v>135.10335339140332</v>
      </c>
      <c r="J176" s="57">
        <f>'Historical Fault Information'!AH176</f>
        <v>234.83333333333383</v>
      </c>
      <c r="K176" s="57">
        <f>'Historical Fault Information'!AI176</f>
        <v>138.52941176470583</v>
      </c>
      <c r="L176" s="71">
        <f>'Model parameters'!J176*(1+'Total ICPs'!$L$41)</f>
        <v>231.61163194606073</v>
      </c>
      <c r="M176" s="42">
        <f>L176*(1+'Total ICPs'!M$41)</f>
        <v>232.99860573515571</v>
      </c>
      <c r="N176" s="42">
        <f>M176*(1+'Total ICPs'!N$41)</f>
        <v>234.38557952425069</v>
      </c>
      <c r="O176" s="42">
        <f>N176*(1+'Total ICPs'!O$41)</f>
        <v>237.15952710244062</v>
      </c>
      <c r="P176" s="42">
        <f>O176*(1+'Total ICPs'!P$41)</f>
        <v>238.52848824492401</v>
      </c>
      <c r="Q176" s="42">
        <f>P176*(1+'Total ICPs'!Q$41)</f>
        <v>239.89744938740736</v>
      </c>
      <c r="R176" s="42">
        <f>Q176*(1+'Total ICPs'!R$41)</f>
        <v>241.26641052989069</v>
      </c>
      <c r="S176" s="42">
        <f>R176*(1+'Total ICPs'!S$41)</f>
        <v>244.00433281485743</v>
      </c>
      <c r="T176" s="42">
        <f>S176*(1+'Total ICPs'!T$41)</f>
        <v>245.3552813107292</v>
      </c>
      <c r="U176" s="42">
        <f>T176*(1+'Total ICPs'!U$41)</f>
        <v>246.70622980660093</v>
      </c>
      <c r="V176" s="42">
        <f>U176*(1+'Total ICPs'!V$41)</f>
        <v>248.05717830247264</v>
      </c>
      <c r="AL176" s="201">
        <f t="shared" si="99"/>
        <v>12.666666666666655</v>
      </c>
      <c r="AM176" s="201">
        <f t="shared" si="100"/>
        <v>83.28571428571415</v>
      </c>
      <c r="AN176" s="201">
        <f t="shared" si="101"/>
        <v>0</v>
      </c>
      <c r="AO176" s="201">
        <f t="shared" si="102"/>
        <v>435.88235294117561</v>
      </c>
      <c r="AP176" s="201">
        <f t="shared" si="103"/>
        <v>289.95238095238028</v>
      </c>
      <c r="AQ176" s="201">
        <f t="shared" si="104"/>
        <v>265.30368365397942</v>
      </c>
      <c r="AR176" s="201">
        <f t="shared" si="105"/>
        <v>190.57894736842135</v>
      </c>
      <c r="AS176" s="201">
        <f t="shared" si="106"/>
        <v>135.10335339140332</v>
      </c>
      <c r="AT176" s="201">
        <f t="shared" si="107"/>
        <v>234.83333333333383</v>
      </c>
      <c r="AU176" s="201">
        <f t="shared" si="108"/>
        <v>138.52941176470583</v>
      </c>
      <c r="AV176" s="41">
        <f t="shared" ref="AV176:BF187" si="110">LINEST($B176:$K176)*(AV$6-$AL$6+1)+INDEX(LINEST($B176:$K176,,TRUE,TRUE),1,2)</f>
        <v>248.8987808409795</v>
      </c>
      <c r="AW176" s="41">
        <f t="shared" si="110"/>
        <v>261.67790746010701</v>
      </c>
      <c r="AX176" s="41">
        <f t="shared" si="110"/>
        <v>274.45703407923457</v>
      </c>
      <c r="AY176" s="41">
        <f t="shared" si="110"/>
        <v>287.23616069836214</v>
      </c>
      <c r="AZ176" s="41">
        <f t="shared" si="110"/>
        <v>300.01528731748965</v>
      </c>
      <c r="BA176" s="41">
        <f t="shared" si="110"/>
        <v>312.79441393661716</v>
      </c>
      <c r="BB176" s="41">
        <f t="shared" si="110"/>
        <v>325.57354055574473</v>
      </c>
      <c r="BC176" s="41">
        <f t="shared" si="110"/>
        <v>338.35266717487229</v>
      </c>
      <c r="BD176" s="41">
        <f t="shared" si="110"/>
        <v>351.1317937939998</v>
      </c>
      <c r="BE176" s="41">
        <f t="shared" si="110"/>
        <v>363.91092041312731</v>
      </c>
      <c r="BF176" s="41">
        <f t="shared" si="110"/>
        <v>376.69004703225488</v>
      </c>
    </row>
    <row r="177" spans="1:58">
      <c r="A177" s="53" t="s">
        <v>51</v>
      </c>
      <c r="B177" s="57">
        <f>'Historical Fault Information'!Z177</f>
        <v>272.60000000000014</v>
      </c>
      <c r="C177" s="57">
        <f>'Historical Fault Information'!AA177</f>
        <v>546.99999999999955</v>
      </c>
      <c r="D177" s="57">
        <f>'Historical Fault Information'!AB177</f>
        <v>311.99983567868679</v>
      </c>
      <c r="E177" s="57">
        <f>'Historical Fault Information'!AC177</f>
        <v>483</v>
      </c>
      <c r="F177" s="57">
        <f>'Historical Fault Information'!AD177</f>
        <v>215.74999999999974</v>
      </c>
      <c r="G177" s="57">
        <f>'Historical Fault Information'!AE177</f>
        <v>318.96435333776174</v>
      </c>
      <c r="H177" s="57">
        <f>'Historical Fault Information'!AF177</f>
        <v>134.6666666666666</v>
      </c>
      <c r="I177" s="57">
        <f>'Historical Fault Information'!AG177</f>
        <v>322.27028697968774</v>
      </c>
      <c r="J177" s="57">
        <f>'Historical Fault Information'!AH177</f>
        <v>104.33333333333327</v>
      </c>
      <c r="K177" s="57">
        <f>'Historical Fault Information'!AI177</f>
        <v>128.50000000000006</v>
      </c>
      <c r="L177" s="71">
        <f>'Model parameters'!J177*(1+'Total ICPs'!$L$41)</f>
        <v>261.28165290638782</v>
      </c>
      <c r="M177" s="42">
        <f>L177*(1+'Total ICPs'!M$42)</f>
        <v>261.28165290638782</v>
      </c>
      <c r="N177" s="42">
        <f>M177*(1+'Total ICPs'!N$42)</f>
        <v>261.28165290638782</v>
      </c>
      <c r="O177" s="42">
        <f>N177*(1+'Total ICPs'!O$42)</f>
        <v>264.19104566484003</v>
      </c>
      <c r="P177" s="42">
        <f>O177*(1+'Total ICPs'!P$42)</f>
        <v>267.06215693962832</v>
      </c>
      <c r="Q177" s="42">
        <f>P177*(1+'Total ICPs'!Q$42)</f>
        <v>267.06215693962832</v>
      </c>
      <c r="R177" s="42">
        <f>Q177*(1+'Total ICPs'!R$42)</f>
        <v>269.89498673075281</v>
      </c>
      <c r="S177" s="42">
        <f>R177*(1+'Total ICPs'!S$42)</f>
        <v>272.72781652187729</v>
      </c>
      <c r="T177" s="42">
        <f>S177*(1+'Total ICPs'!T$42)</f>
        <v>272.72781652187729</v>
      </c>
      <c r="U177" s="42">
        <f>T177*(1+'Total ICPs'!U$42)</f>
        <v>275.5223648293379</v>
      </c>
      <c r="V177" s="42">
        <f>U177*(1+'Total ICPs'!V$42)</f>
        <v>278.31691313679852</v>
      </c>
      <c r="AL177" s="201">
        <f t="shared" si="99"/>
        <v>272.60000000000014</v>
      </c>
      <c r="AM177" s="201">
        <f t="shared" si="100"/>
        <v>546.99999999999955</v>
      </c>
      <c r="AN177" s="201">
        <f t="shared" si="101"/>
        <v>311.99983567868679</v>
      </c>
      <c r="AO177" s="201">
        <f t="shared" si="102"/>
        <v>483</v>
      </c>
      <c r="AP177" s="201">
        <f t="shared" si="103"/>
        <v>215.74999999999974</v>
      </c>
      <c r="AQ177" s="201">
        <f t="shared" si="104"/>
        <v>318.96435333776174</v>
      </c>
      <c r="AR177" s="201">
        <f t="shared" si="105"/>
        <v>134.6666666666666</v>
      </c>
      <c r="AS177" s="201">
        <f t="shared" si="106"/>
        <v>322.27028697968774</v>
      </c>
      <c r="AT177" s="201">
        <f t="shared" si="107"/>
        <v>104.33333333333327</v>
      </c>
      <c r="AU177" s="201">
        <f t="shared" si="108"/>
        <v>128.50000000000006</v>
      </c>
      <c r="AV177" s="41">
        <f t="shared" si="110"/>
        <v>107.7084457054836</v>
      </c>
      <c r="AW177" s="41">
        <f t="shared" si="110"/>
        <v>75.672081724732664</v>
      </c>
      <c r="AX177" s="41">
        <f t="shared" si="110"/>
        <v>43.635717743981729</v>
      </c>
      <c r="AY177" s="41">
        <f t="shared" si="110"/>
        <v>11.599353763230852</v>
      </c>
      <c r="AZ177" s="41">
        <f t="shared" si="110"/>
        <v>-20.437010217520026</v>
      </c>
      <c r="BA177" s="41">
        <f t="shared" si="110"/>
        <v>-52.47337419827096</v>
      </c>
      <c r="BB177" s="41">
        <f t="shared" si="110"/>
        <v>-84.509738179021895</v>
      </c>
      <c r="BC177" s="41">
        <f t="shared" si="110"/>
        <v>-116.54610215977283</v>
      </c>
      <c r="BD177" s="41">
        <f t="shared" si="110"/>
        <v>-148.58246614052365</v>
      </c>
      <c r="BE177" s="41">
        <f t="shared" si="110"/>
        <v>-180.61883012127458</v>
      </c>
      <c r="BF177" s="41">
        <f t="shared" si="110"/>
        <v>-212.65519410202552</v>
      </c>
    </row>
    <row r="178" spans="1:58">
      <c r="A178" s="53" t="s">
        <v>54</v>
      </c>
      <c r="B178" s="57">
        <f>'Historical Fault Information'!Z178</f>
        <v>407.11111111110949</v>
      </c>
      <c r="C178" s="57">
        <f>'Historical Fault Information'!AA178</f>
        <v>401.90909090909099</v>
      </c>
      <c r="D178" s="57">
        <f>'Historical Fault Information'!AB178</f>
        <v>671.3680674624369</v>
      </c>
      <c r="E178" s="57">
        <f>'Historical Fault Information'!AC178</f>
        <v>536.40000000000066</v>
      </c>
      <c r="F178" s="57">
        <f>'Historical Fault Information'!AD178</f>
        <v>500.66666666666669</v>
      </c>
      <c r="G178" s="57">
        <f>'Historical Fault Information'!AE178</f>
        <v>383.25716813280252</v>
      </c>
      <c r="H178" s="57">
        <f>'Historical Fault Information'!AF178</f>
        <v>483.49999999999937</v>
      </c>
      <c r="I178" s="57">
        <f>'Historical Fault Information'!AG178</f>
        <v>356.90293686746639</v>
      </c>
      <c r="J178" s="57">
        <f>'Historical Fault Information'!AH178</f>
        <v>471.15384615384551</v>
      </c>
      <c r="K178" s="57">
        <f>'Historical Fault Information'!AI178</f>
        <v>365.95000000000067</v>
      </c>
      <c r="L178" s="71">
        <f>'Model parameters'!J178*(1+'Total ICPs'!$L$41)</f>
        <v>474.05528517506752</v>
      </c>
      <c r="M178" s="42">
        <f>L178*(1+'Total ICPs'!M$43)</f>
        <v>478.65851448888793</v>
      </c>
      <c r="N178" s="42">
        <f>M178*(1+'Total ICPs'!N$43)</f>
        <v>482.58111067459481</v>
      </c>
      <c r="O178" s="42">
        <f>N178*(1+'Total ICPs'!O$43)</f>
        <v>485.83202943124229</v>
      </c>
      <c r="P178" s="42">
        <f>O178*(1+'Total ICPs'!P$43)</f>
        <v>489.06503678978152</v>
      </c>
      <c r="Q178" s="42">
        <f>P178*(1+'Total ICPs'!Q$43)</f>
        <v>492.28908844926667</v>
      </c>
      <c r="R178" s="42">
        <f>Q178*(1+'Total ICPs'!R$43)</f>
        <v>495.49522871064352</v>
      </c>
      <c r="S178" s="42">
        <f>R178*(1+'Total ICPs'!S$43)</f>
        <v>499.33722360486331</v>
      </c>
      <c r="T178" s="42">
        <f>S178*(1+'Total ICPs'!T$43)</f>
        <v>502.51649676907783</v>
      </c>
      <c r="U178" s="42">
        <f>T178*(1+'Total ICPs'!U$43)</f>
        <v>505.68681423423823</v>
      </c>
      <c r="V178" s="42">
        <f>U178*(1+'Total ICPs'!V$43)</f>
        <v>508.83922030129031</v>
      </c>
      <c r="AL178" s="201">
        <f t="shared" si="99"/>
        <v>407.11111111110949</v>
      </c>
      <c r="AM178" s="201">
        <f t="shared" si="100"/>
        <v>401.90909090909099</v>
      </c>
      <c r="AN178" s="201">
        <f t="shared" si="101"/>
        <v>671.3680674624369</v>
      </c>
      <c r="AO178" s="201">
        <f t="shared" si="102"/>
        <v>536.40000000000066</v>
      </c>
      <c r="AP178" s="201">
        <f t="shared" si="103"/>
        <v>500.66666666666669</v>
      </c>
      <c r="AQ178" s="201">
        <f t="shared" si="104"/>
        <v>383.25716813280252</v>
      </c>
      <c r="AR178" s="201">
        <f t="shared" si="105"/>
        <v>483.49999999999937</v>
      </c>
      <c r="AS178" s="201">
        <f t="shared" si="106"/>
        <v>356.90293686746639</v>
      </c>
      <c r="AT178" s="201">
        <f t="shared" si="107"/>
        <v>471.15384615384551</v>
      </c>
      <c r="AU178" s="201">
        <f t="shared" si="108"/>
        <v>365.95000000000067</v>
      </c>
      <c r="AV178" s="41">
        <f t="shared" si="110"/>
        <v>400.01615990382794</v>
      </c>
      <c r="AW178" s="41">
        <f t="shared" si="110"/>
        <v>389.50602738991631</v>
      </c>
      <c r="AX178" s="41">
        <f t="shared" si="110"/>
        <v>378.99589487600468</v>
      </c>
      <c r="AY178" s="41">
        <f t="shared" si="110"/>
        <v>368.48576236209306</v>
      </c>
      <c r="AZ178" s="41">
        <f t="shared" si="110"/>
        <v>357.97562984818143</v>
      </c>
      <c r="BA178" s="41">
        <f t="shared" si="110"/>
        <v>347.4654973342698</v>
      </c>
      <c r="BB178" s="41">
        <f t="shared" si="110"/>
        <v>336.95536482035817</v>
      </c>
      <c r="BC178" s="41">
        <f t="shared" si="110"/>
        <v>326.44523230644654</v>
      </c>
      <c r="BD178" s="41">
        <f t="shared" si="110"/>
        <v>315.93509979253491</v>
      </c>
      <c r="BE178" s="41">
        <f t="shared" si="110"/>
        <v>305.42496727862328</v>
      </c>
      <c r="BF178" s="41">
        <f t="shared" si="110"/>
        <v>294.91483476471166</v>
      </c>
    </row>
    <row r="179" spans="1:58">
      <c r="A179" s="53" t="s">
        <v>49</v>
      </c>
      <c r="B179" s="57">
        <f>'Historical Fault Information'!Z179</f>
        <v>592.28571428571468</v>
      </c>
      <c r="C179" s="57">
        <f>'Historical Fault Information'!AA179</f>
        <v>410.33333333333451</v>
      </c>
      <c r="D179" s="57">
        <f>'Historical Fault Information'!AB179</f>
        <v>99.499947596247424</v>
      </c>
      <c r="E179" s="57">
        <f>'Historical Fault Information'!AC179</f>
        <v>197.37500000000009</v>
      </c>
      <c r="F179" s="57">
        <f>'Historical Fault Information'!AD179</f>
        <v>248.99999999999949</v>
      </c>
      <c r="G179" s="57">
        <f>'Historical Fault Information'!AE179</f>
        <v>379.0826346682727</v>
      </c>
      <c r="H179" s="57">
        <f>'Historical Fault Information'!AF179</f>
        <v>104.75000000000004</v>
      </c>
      <c r="I179" s="57">
        <f>'Historical Fault Information'!AG179</f>
        <v>730.32317135664971</v>
      </c>
      <c r="J179" s="57">
        <f>'Historical Fault Information'!AH179</f>
        <v>201.09090909090926</v>
      </c>
      <c r="K179" s="57">
        <f>'Historical Fault Information'!AI179</f>
        <v>211.13636363636323</v>
      </c>
      <c r="L179" s="71">
        <f>'Model parameters'!J179*(1+'Total ICPs'!$L$41)</f>
        <v>307.24218661132142</v>
      </c>
      <c r="M179" s="42">
        <f>L179*(1+'Total ICPs'!M$44)</f>
        <v>310.74072527953979</v>
      </c>
      <c r="N179" s="42">
        <f>M179*(1+'Total ICPs'!N$44)</f>
        <v>314.22085058634644</v>
      </c>
      <c r="O179" s="42">
        <f>N179*(1+'Total ICPs'!O$44)</f>
        <v>316.98285479809778</v>
      </c>
      <c r="P179" s="42">
        <f>O179*(1+'Total ICPs'!P$44)</f>
        <v>320.41694670137525</v>
      </c>
      <c r="Q179" s="42">
        <f>P179*(1+'Total ICPs'!Q$44)</f>
        <v>323.15133087100907</v>
      </c>
      <c r="R179" s="42">
        <f>Q179*(1+'Total ICPs'!R$44)</f>
        <v>326.54859605146316</v>
      </c>
      <c r="S179" s="42">
        <f>R179*(1+'Total ICPs'!S$44)</f>
        <v>329.24615349827366</v>
      </c>
      <c r="T179" s="42">
        <f>S179*(1+'Total ICPs'!T$44)</f>
        <v>332.59738527519858</v>
      </c>
      <c r="U179" s="42">
        <f>T179*(1+'Total ICPs'!U$44)</f>
        <v>335.26732267989149</v>
      </c>
      <c r="V179" s="42">
        <f>U179*(1+'Total ICPs'!V$44)</f>
        <v>337.91884672317275</v>
      </c>
      <c r="AL179" s="201">
        <f t="shared" si="99"/>
        <v>592.28571428571468</v>
      </c>
      <c r="AM179" s="201">
        <f t="shared" si="100"/>
        <v>410.33333333333451</v>
      </c>
      <c r="AN179" s="201">
        <f t="shared" si="101"/>
        <v>99.499947596247424</v>
      </c>
      <c r="AO179" s="201">
        <f t="shared" si="102"/>
        <v>197.37500000000009</v>
      </c>
      <c r="AP179" s="201">
        <f t="shared" si="103"/>
        <v>248.99999999999949</v>
      </c>
      <c r="AQ179" s="201">
        <f t="shared" si="104"/>
        <v>379.0826346682727</v>
      </c>
      <c r="AR179" s="201">
        <f t="shared" si="105"/>
        <v>104.75000000000004</v>
      </c>
      <c r="AS179" s="201">
        <f t="shared" si="106"/>
        <v>730.32317135664971</v>
      </c>
      <c r="AT179" s="201">
        <f t="shared" si="107"/>
        <v>201.09090909090926</v>
      </c>
      <c r="AU179" s="201">
        <f t="shared" si="108"/>
        <v>211.13636363636323</v>
      </c>
      <c r="AV179" s="41">
        <f t="shared" si="110"/>
        <v>254.53046166105395</v>
      </c>
      <c r="AW179" s="41">
        <f t="shared" si="110"/>
        <v>243.08368970910936</v>
      </c>
      <c r="AX179" s="41">
        <f t="shared" si="110"/>
        <v>231.63691775716481</v>
      </c>
      <c r="AY179" s="41">
        <f t="shared" si="110"/>
        <v>220.19014580522023</v>
      </c>
      <c r="AZ179" s="41">
        <f t="shared" si="110"/>
        <v>208.74337385327567</v>
      </c>
      <c r="BA179" s="41">
        <f t="shared" si="110"/>
        <v>197.29660190133109</v>
      </c>
      <c r="BB179" s="41">
        <f t="shared" si="110"/>
        <v>185.8498299493865</v>
      </c>
      <c r="BC179" s="41">
        <f t="shared" si="110"/>
        <v>174.40305799744195</v>
      </c>
      <c r="BD179" s="41">
        <f t="shared" si="110"/>
        <v>162.95628604549736</v>
      </c>
      <c r="BE179" s="41">
        <f t="shared" si="110"/>
        <v>151.50951409355281</v>
      </c>
      <c r="BF179" s="41">
        <f t="shared" si="110"/>
        <v>140.06274214160823</v>
      </c>
    </row>
    <row r="180" spans="1:58">
      <c r="A180" s="53" t="s">
        <v>59</v>
      </c>
      <c r="B180" s="57">
        <f>'Historical Fault Information'!Z180</f>
        <v>228.46153846153837</v>
      </c>
      <c r="C180" s="57">
        <f>'Historical Fault Information'!AA180</f>
        <v>61.249999999999986</v>
      </c>
      <c r="D180" s="57">
        <f>'Historical Fault Information'!AB180</f>
        <v>178.42847745543921</v>
      </c>
      <c r="E180" s="57">
        <f>'Historical Fault Information'!AC180</f>
        <v>184.76666666666705</v>
      </c>
      <c r="F180" s="57">
        <f>'Historical Fault Information'!AD180</f>
        <v>255.7941176470591</v>
      </c>
      <c r="G180" s="57">
        <f>'Historical Fault Information'!AE180</f>
        <v>333.11661786974912</v>
      </c>
      <c r="H180" s="57">
        <f>'Historical Fault Information'!AF180</f>
        <v>171.26923076923097</v>
      </c>
      <c r="I180" s="57">
        <f>'Historical Fault Information'!AG180</f>
        <v>184.63302155741496</v>
      </c>
      <c r="J180" s="57">
        <f>'Historical Fault Information'!AH180</f>
        <v>223.14285714285714</v>
      </c>
      <c r="K180" s="57">
        <f>'Historical Fault Information'!AI180</f>
        <v>121.09999999999994</v>
      </c>
      <c r="L180" s="71">
        <f>'Model parameters'!J180*(1+'Total ICPs'!$L$41)</f>
        <v>198.94321639513578</v>
      </c>
      <c r="M180" s="42">
        <f>L180*(1+'Total ICPs'!M$45)</f>
        <v>200.25854640189786</v>
      </c>
      <c r="N180" s="42">
        <f>M180*(1+'Total ICPs'!N$45)</f>
        <v>201.5550859799919</v>
      </c>
      <c r="O180" s="42">
        <f>N180*(1+'Total ICPs'!O$45)</f>
        <v>202.85162555808597</v>
      </c>
      <c r="P180" s="42">
        <f>O180*(1+'Total ICPs'!P$45)</f>
        <v>204.14816513618001</v>
      </c>
      <c r="Q180" s="42">
        <f>P180*(1+'Total ICPs'!Q$45)</f>
        <v>205.44470471427408</v>
      </c>
      <c r="R180" s="42">
        <f>Q180*(1+'Total ICPs'!R$45)</f>
        <v>206.74124429236815</v>
      </c>
      <c r="S180" s="42">
        <f>R180*(1+'Total ICPs'!S$45)</f>
        <v>209.31553301988822</v>
      </c>
      <c r="T180" s="42">
        <f>S180*(1+'Total ICPs'!T$45)</f>
        <v>210.59328216931425</v>
      </c>
      <c r="U180" s="42">
        <f>T180*(1+'Total ICPs'!U$45)</f>
        <v>211.87103131874028</v>
      </c>
      <c r="V180" s="42">
        <f>U180*(1+'Total ICPs'!V$45)</f>
        <v>213.14878046816631</v>
      </c>
      <c r="AL180" s="201">
        <f t="shared" si="99"/>
        <v>228.46153846153837</v>
      </c>
      <c r="AM180" s="201">
        <f t="shared" si="100"/>
        <v>61.249999999999986</v>
      </c>
      <c r="AN180" s="201">
        <f t="shared" si="101"/>
        <v>178.42847745543921</v>
      </c>
      <c r="AO180" s="201">
        <f t="shared" si="102"/>
        <v>184.76666666666705</v>
      </c>
      <c r="AP180" s="201">
        <f t="shared" si="103"/>
        <v>255.7941176470591</v>
      </c>
      <c r="AQ180" s="201">
        <f t="shared" si="104"/>
        <v>333.11661786974912</v>
      </c>
      <c r="AR180" s="201">
        <f t="shared" si="105"/>
        <v>171.26923076923097</v>
      </c>
      <c r="AS180" s="201">
        <f t="shared" si="106"/>
        <v>184.63302155741496</v>
      </c>
      <c r="AT180" s="201">
        <f t="shared" si="107"/>
        <v>223.14285714285714</v>
      </c>
      <c r="AU180" s="201">
        <f t="shared" si="108"/>
        <v>121.09999999999994</v>
      </c>
      <c r="AV180" s="41">
        <f t="shared" si="110"/>
        <v>202.02455498654271</v>
      </c>
      <c r="AW180" s="41">
        <f t="shared" si="110"/>
        <v>203.44788266464221</v>
      </c>
      <c r="AX180" s="41">
        <f t="shared" si="110"/>
        <v>204.8712103427417</v>
      </c>
      <c r="AY180" s="41">
        <f t="shared" si="110"/>
        <v>206.29453802084117</v>
      </c>
      <c r="AZ180" s="41">
        <f t="shared" si="110"/>
        <v>207.71786569894067</v>
      </c>
      <c r="BA180" s="41">
        <f t="shared" si="110"/>
        <v>209.14119337704014</v>
      </c>
      <c r="BB180" s="41">
        <f t="shared" si="110"/>
        <v>210.56452105513964</v>
      </c>
      <c r="BC180" s="41">
        <f t="shared" si="110"/>
        <v>211.9878487332391</v>
      </c>
      <c r="BD180" s="41">
        <f t="shared" si="110"/>
        <v>213.4111764113386</v>
      </c>
      <c r="BE180" s="41">
        <f t="shared" si="110"/>
        <v>214.8345040894381</v>
      </c>
      <c r="BF180" s="41">
        <f t="shared" si="110"/>
        <v>216.25783176753757</v>
      </c>
    </row>
    <row r="181" spans="1:58">
      <c r="A181" s="53" t="s">
        <v>57</v>
      </c>
      <c r="B181" s="57">
        <f>'Historical Fault Information'!Z181</f>
        <v>306.38888888888823</v>
      </c>
      <c r="C181" s="57">
        <f>'Historical Fault Information'!AA181</f>
        <v>324.1499999999993</v>
      </c>
      <c r="D181" s="57">
        <f>'Historical Fault Information'!AB181</f>
        <v>245.33320412341214</v>
      </c>
      <c r="E181" s="57">
        <f>'Historical Fault Information'!AC181</f>
        <v>326.51851851851887</v>
      </c>
      <c r="F181" s="57">
        <f>'Historical Fault Information'!AD181</f>
        <v>335.18644067796617</v>
      </c>
      <c r="G181" s="57">
        <f>'Historical Fault Information'!AE181</f>
        <v>340.1725094828069</v>
      </c>
      <c r="H181" s="57">
        <f>'Historical Fault Information'!AF181</f>
        <v>323.09375000000017</v>
      </c>
      <c r="I181" s="57">
        <f>'Historical Fault Information'!AG181</f>
        <v>326.99857690448613</v>
      </c>
      <c r="J181" s="57">
        <f>'Historical Fault Information'!AH181</f>
        <v>144.3599999999999</v>
      </c>
      <c r="K181" s="57">
        <f>'Historical Fault Information'!AI181</f>
        <v>255.11904761904802</v>
      </c>
      <c r="L181" s="71">
        <f>'Model parameters'!J181*(1+'Total ICPs'!$L$41)</f>
        <v>299.55664669935896</v>
      </c>
      <c r="M181" s="42">
        <f>L181*(1+'Total ICPs'!M$46)</f>
        <v>301.89773881276295</v>
      </c>
      <c r="N181" s="42">
        <f>M181*(1+'Total ICPs'!N$46)</f>
        <v>304.69194552876127</v>
      </c>
      <c r="O181" s="42">
        <f>N181*(1+'Total ICPs'!O$46)</f>
        <v>307.00157135031839</v>
      </c>
      <c r="P181" s="42">
        <f>O181*(1+'Total ICPs'!P$46)</f>
        <v>308.8392027941731</v>
      </c>
      <c r="Q181" s="42">
        <f>P181*(1+'Total ICPs'!Q$46)</f>
        <v>311.12994884062221</v>
      </c>
      <c r="R181" s="42">
        <f>Q181*(1+'Total ICPs'!R$46)</f>
        <v>312.95499376773824</v>
      </c>
      <c r="S181" s="42">
        <f>R181*(1+'Total ICPs'!S$46)</f>
        <v>315.23315329744855</v>
      </c>
      <c r="T181" s="42">
        <f>S181*(1+'Total ICPs'!T$46)</f>
        <v>317.49243305205079</v>
      </c>
      <c r="U181" s="42">
        <f>T181*(1+'Total ICPs'!U$46)</f>
        <v>319.75171280665307</v>
      </c>
      <c r="V181" s="42">
        <f>U181*(1+'Total ICPs'!V$46)</f>
        <v>321.54529144192225</v>
      </c>
      <c r="AL181" s="201">
        <f t="shared" si="99"/>
        <v>306.38888888888823</v>
      </c>
      <c r="AM181" s="201">
        <f t="shared" si="100"/>
        <v>324.1499999999993</v>
      </c>
      <c r="AN181" s="201">
        <f t="shared" si="101"/>
        <v>245.33320412341214</v>
      </c>
      <c r="AO181" s="201">
        <f t="shared" si="102"/>
        <v>326.51851851851887</v>
      </c>
      <c r="AP181" s="201">
        <f t="shared" si="103"/>
        <v>335.18644067796617</v>
      </c>
      <c r="AQ181" s="201">
        <f t="shared" si="104"/>
        <v>340.1725094828069</v>
      </c>
      <c r="AR181" s="201">
        <f t="shared" si="105"/>
        <v>323.09375000000017</v>
      </c>
      <c r="AS181" s="201">
        <f t="shared" si="106"/>
        <v>326.99857690448613</v>
      </c>
      <c r="AT181" s="201">
        <f t="shared" si="107"/>
        <v>144.3599999999999</v>
      </c>
      <c r="AU181" s="201">
        <f t="shared" si="108"/>
        <v>255.11904761904802</v>
      </c>
      <c r="AV181" s="41">
        <f t="shared" si="110"/>
        <v>248.83476214571581</v>
      </c>
      <c r="AW181" s="41">
        <f t="shared" si="110"/>
        <v>240.8534291501164</v>
      </c>
      <c r="AX181" s="41">
        <f t="shared" si="110"/>
        <v>232.87209615451698</v>
      </c>
      <c r="AY181" s="41">
        <f t="shared" si="110"/>
        <v>224.89076315891759</v>
      </c>
      <c r="AZ181" s="41">
        <f t="shared" si="110"/>
        <v>216.90943016331818</v>
      </c>
      <c r="BA181" s="41">
        <f t="shared" si="110"/>
        <v>208.92809716771876</v>
      </c>
      <c r="BB181" s="41">
        <f t="shared" si="110"/>
        <v>200.94676417211934</v>
      </c>
      <c r="BC181" s="41">
        <f t="shared" si="110"/>
        <v>192.96543117651993</v>
      </c>
      <c r="BD181" s="41">
        <f t="shared" si="110"/>
        <v>184.98409818092051</v>
      </c>
      <c r="BE181" s="41">
        <f t="shared" si="110"/>
        <v>177.0027651853211</v>
      </c>
      <c r="BF181" s="41">
        <f t="shared" si="110"/>
        <v>169.02143218972168</v>
      </c>
    </row>
    <row r="182" spans="1:58">
      <c r="A182" s="53" t="s">
        <v>55</v>
      </c>
      <c r="B182" s="57">
        <f>'Historical Fault Information'!Z182</f>
        <v>381.33333333333343</v>
      </c>
      <c r="C182" s="57">
        <f>'Historical Fault Information'!AA182</f>
        <v>101.6666666666667</v>
      </c>
      <c r="D182" s="57">
        <f>'Historical Fault Information'!AB182</f>
        <v>87.545408437813137</v>
      </c>
      <c r="E182" s="57">
        <f>'Historical Fault Information'!AC182</f>
        <v>67.10000000000008</v>
      </c>
      <c r="F182" s="57">
        <f>'Historical Fault Information'!AD182</f>
        <v>115.69999999999997</v>
      </c>
      <c r="G182" s="57">
        <f>'Historical Fault Information'!AE182</f>
        <v>77.213593023247668</v>
      </c>
      <c r="H182" s="57">
        <f>'Historical Fault Information'!AF182</f>
        <v>118.9285714285713</v>
      </c>
      <c r="I182" s="57">
        <f>'Historical Fault Information'!AG182</f>
        <v>124.42868223153972</v>
      </c>
      <c r="J182" s="57">
        <f>'Historical Fault Information'!AH182</f>
        <v>62.133333333333475</v>
      </c>
      <c r="K182" s="57">
        <f>'Historical Fault Information'!AI182</f>
        <v>181.91666666666677</v>
      </c>
      <c r="L182" s="71">
        <f>'Model parameters'!J182*(1+'Total ICPs'!$L$41)</f>
        <v>108.18377934658076</v>
      </c>
      <c r="M182" s="42">
        <f>L182*(1+'Total ICPs'!M$47)</f>
        <v>108.18377934658076</v>
      </c>
      <c r="N182" s="42">
        <f>M182*(1+'Total ICPs'!N$47)</f>
        <v>108.18377934658076</v>
      </c>
      <c r="O182" s="42">
        <f>N182*(1+'Total ICPs'!O$47)</f>
        <v>110.68125252270592</v>
      </c>
      <c r="P182" s="42">
        <f>O182*(1+'Total ICPs'!P$47)</f>
        <v>110.68125252270592</v>
      </c>
      <c r="Q182" s="42">
        <f>P182*(1+'Total ICPs'!Q$47)</f>
        <v>110.68125252270592</v>
      </c>
      <c r="R182" s="42">
        <f>Q182*(1+'Total ICPs'!R$47)</f>
        <v>110.68125252270592</v>
      </c>
      <c r="S182" s="42">
        <f>R182*(1+'Total ICPs'!S$47)</f>
        <v>110.68125252270592</v>
      </c>
      <c r="T182" s="42">
        <f>S182*(1+'Total ICPs'!T$47)</f>
        <v>113.12975563655412</v>
      </c>
      <c r="U182" s="42">
        <f>T182*(1+'Total ICPs'!U$47)</f>
        <v>113.12975563655412</v>
      </c>
      <c r="V182" s="42">
        <f>U182*(1+'Total ICPs'!V$47)</f>
        <v>113.12975563655412</v>
      </c>
      <c r="AL182" s="201">
        <f t="shared" si="99"/>
        <v>381.33333333333343</v>
      </c>
      <c r="AM182" s="201">
        <f t="shared" si="100"/>
        <v>101.6666666666667</v>
      </c>
      <c r="AN182" s="201">
        <f t="shared" si="101"/>
        <v>87.545408437813137</v>
      </c>
      <c r="AO182" s="201">
        <f t="shared" si="102"/>
        <v>67.10000000000008</v>
      </c>
      <c r="AP182" s="201">
        <f t="shared" si="103"/>
        <v>115.69999999999997</v>
      </c>
      <c r="AQ182" s="201">
        <f t="shared" si="104"/>
        <v>77.213593023247668</v>
      </c>
      <c r="AR182" s="201">
        <f t="shared" si="105"/>
        <v>118.9285714285713</v>
      </c>
      <c r="AS182" s="201">
        <f t="shared" si="106"/>
        <v>124.42868223153972</v>
      </c>
      <c r="AT182" s="201">
        <f t="shared" si="107"/>
        <v>62.133333333333475</v>
      </c>
      <c r="AU182" s="201">
        <f t="shared" si="108"/>
        <v>181.91666666666677</v>
      </c>
      <c r="AV182" s="41">
        <f t="shared" si="110"/>
        <v>72.794370276925974</v>
      </c>
      <c r="AW182" s="41">
        <f t="shared" si="110"/>
        <v>62.066687506891213</v>
      </c>
      <c r="AX182" s="41">
        <f t="shared" si="110"/>
        <v>51.339004736856424</v>
      </c>
      <c r="AY182" s="41">
        <f t="shared" si="110"/>
        <v>40.611321966821663</v>
      </c>
      <c r="AZ182" s="41">
        <f t="shared" si="110"/>
        <v>29.883639196786874</v>
      </c>
      <c r="BA182" s="41">
        <f t="shared" si="110"/>
        <v>19.155956426752113</v>
      </c>
      <c r="BB182" s="41">
        <f t="shared" si="110"/>
        <v>8.4282736567173515</v>
      </c>
      <c r="BC182" s="41">
        <f t="shared" si="110"/>
        <v>-2.2994091133174379</v>
      </c>
      <c r="BD182" s="41">
        <f t="shared" si="110"/>
        <v>-13.027091883352199</v>
      </c>
      <c r="BE182" s="41">
        <f t="shared" si="110"/>
        <v>-23.754774653386988</v>
      </c>
      <c r="BF182" s="41">
        <f t="shared" si="110"/>
        <v>-34.482457423421749</v>
      </c>
    </row>
    <row r="183" spans="1:58">
      <c r="A183" s="53" t="s">
        <v>47</v>
      </c>
      <c r="B183" s="57">
        <f>'Historical Fault Information'!Z183</f>
        <v>506.66666666666828</v>
      </c>
      <c r="C183" s="57">
        <f>'Historical Fault Information'!AA183</f>
        <v>713.38888888888869</v>
      </c>
      <c r="D183" s="57">
        <f>'Historical Fault Information'!AB183</f>
        <v>275.9998546388382</v>
      </c>
      <c r="E183" s="57">
        <f>'Historical Fault Information'!AC183</f>
        <v>265.076923076924</v>
      </c>
      <c r="F183" s="57">
        <f>'Historical Fault Information'!AD183</f>
        <v>1088.7241379310349</v>
      </c>
      <c r="G183" s="57">
        <f>'Historical Fault Information'!AE183</f>
        <v>450.14969239078385</v>
      </c>
      <c r="H183" s="57">
        <f>'Historical Fault Information'!AF183</f>
        <v>292.73913043478308</v>
      </c>
      <c r="I183" s="57">
        <f>'Historical Fault Information'!AG183</f>
        <v>629.71282266011747</v>
      </c>
      <c r="J183" s="57">
        <f>'Historical Fault Information'!AH183</f>
        <v>427.54545454545473</v>
      </c>
      <c r="K183" s="57">
        <f>'Historical Fault Information'!AI183</f>
        <v>351.27999999999986</v>
      </c>
      <c r="L183" s="71">
        <f>'Model parameters'!J183*(1+'Total ICPs'!$L$41)</f>
        <v>567.14673816445156</v>
      </c>
      <c r="M183" s="42">
        <f>L183*(1+'Total ICPs'!M$48)</f>
        <v>573.26159318520013</v>
      </c>
      <c r="N183" s="42">
        <f>M183*(1+'Total ICPs'!N$48)</f>
        <v>579.34345438389437</v>
      </c>
      <c r="O183" s="42">
        <f>N183*(1+'Total ICPs'!O$48)</f>
        <v>585.38132381984929</v>
      </c>
      <c r="P183" s="42">
        <f>O183*(1+'Total ICPs'!P$48)</f>
        <v>590.62734152649864</v>
      </c>
      <c r="Q183" s="42">
        <f>P183*(1+'Total ICPs'!Q$48)</f>
        <v>596.5992233183448</v>
      </c>
      <c r="R183" s="42">
        <f>Q183*(1+'Total ICPs'!R$48)</f>
        <v>601.79025132157017</v>
      </c>
      <c r="S183" s="42">
        <f>R183*(1+'Total ICPs'!S$48)</f>
        <v>607.68514752862279</v>
      </c>
      <c r="T183" s="42">
        <f>S183*(1+'Total ICPs'!T$48)</f>
        <v>613.53605197293621</v>
      </c>
      <c r="U183" s="42">
        <f>T183*(1+'Total ICPs'!U$48)</f>
        <v>618.62809850999849</v>
      </c>
      <c r="V183" s="42">
        <f>U183*(1+'Total ICPs'!V$48)</f>
        <v>623.69814916569112</v>
      </c>
      <c r="AL183" s="201">
        <f t="shared" si="99"/>
        <v>506.66666666666828</v>
      </c>
      <c r="AM183" s="201">
        <f t="shared" si="100"/>
        <v>713.38888888888869</v>
      </c>
      <c r="AN183" s="201">
        <f t="shared" si="101"/>
        <v>275.9998546388382</v>
      </c>
      <c r="AO183" s="201">
        <f t="shared" si="102"/>
        <v>265.076923076924</v>
      </c>
      <c r="AP183" s="201">
        <f t="shared" si="103"/>
        <v>1088.7241379310349</v>
      </c>
      <c r="AQ183" s="201">
        <f t="shared" si="104"/>
        <v>450.14969239078385</v>
      </c>
      <c r="AR183" s="201">
        <f t="shared" si="105"/>
        <v>292.73913043478308</v>
      </c>
      <c r="AS183" s="201">
        <f t="shared" si="106"/>
        <v>629.71282266011747</v>
      </c>
      <c r="AT183" s="201">
        <f t="shared" si="107"/>
        <v>427.54545454545473</v>
      </c>
      <c r="AU183" s="201">
        <f t="shared" si="108"/>
        <v>351.27999999999986</v>
      </c>
      <c r="AV183" s="41">
        <f t="shared" si="110"/>
        <v>427.24812299787163</v>
      </c>
      <c r="AW183" s="41">
        <f t="shared" si="110"/>
        <v>413.99717133869387</v>
      </c>
      <c r="AX183" s="41">
        <f t="shared" si="110"/>
        <v>400.74621967951612</v>
      </c>
      <c r="AY183" s="41">
        <f t="shared" si="110"/>
        <v>387.49526802033836</v>
      </c>
      <c r="AZ183" s="41">
        <f t="shared" si="110"/>
        <v>374.2443163611606</v>
      </c>
      <c r="BA183" s="41">
        <f t="shared" si="110"/>
        <v>360.99336470198284</v>
      </c>
      <c r="BB183" s="41">
        <f t="shared" si="110"/>
        <v>347.74241304280508</v>
      </c>
      <c r="BC183" s="41">
        <f t="shared" si="110"/>
        <v>334.49146138362727</v>
      </c>
      <c r="BD183" s="41">
        <f t="shared" si="110"/>
        <v>321.24050972444951</v>
      </c>
      <c r="BE183" s="41">
        <f t="shared" si="110"/>
        <v>307.98955806527175</v>
      </c>
      <c r="BF183" s="41">
        <f t="shared" si="110"/>
        <v>294.73860640609399</v>
      </c>
    </row>
    <row r="184" spans="1:58">
      <c r="A184" s="53" t="s">
        <v>52</v>
      </c>
      <c r="B184" s="57">
        <f>'Historical Fault Information'!Z184</f>
        <v>316.35000000000036</v>
      </c>
      <c r="C184" s="57">
        <f>'Historical Fault Information'!AA184</f>
        <v>351.83333333333206</v>
      </c>
      <c r="D184" s="57">
        <f>'Historical Fault Information'!AB184</f>
        <v>198.35283670975275</v>
      </c>
      <c r="E184" s="57">
        <f>'Historical Fault Information'!AC184</f>
        <v>261.00000000000011</v>
      </c>
      <c r="F184" s="57">
        <f>'Historical Fault Information'!AD184</f>
        <v>322.18518518518476</v>
      </c>
      <c r="G184" s="57">
        <f>'Historical Fault Information'!AE184</f>
        <v>373.95820736151467</v>
      </c>
      <c r="H184" s="57">
        <f>'Historical Fault Information'!AF184</f>
        <v>169.57142857142844</v>
      </c>
      <c r="I184" s="57">
        <f>'Historical Fault Information'!AG184</f>
        <v>312.15008749152338</v>
      </c>
      <c r="J184" s="57">
        <f>'Historical Fault Information'!AH184</f>
        <v>163.21428571428564</v>
      </c>
      <c r="K184" s="57">
        <f>'Historical Fault Information'!AI184</f>
        <v>383.91666666666737</v>
      </c>
      <c r="L184" s="71">
        <f>'Model parameters'!J184*(1+'Total ICPs'!$L$41)</f>
        <v>284.04857742619106</v>
      </c>
      <c r="M184" s="42">
        <f>L184*(1+'Total ICPs'!M$49)</f>
        <v>287.55466691599025</v>
      </c>
      <c r="N184" s="42">
        <f>M184*(1+'Total ICPs'!N$49)</f>
        <v>291.04933591885197</v>
      </c>
      <c r="O184" s="42">
        <f>N184*(1+'Total ICPs'!O$49)</f>
        <v>294.50974346090129</v>
      </c>
      <c r="P184" s="42">
        <f>O184*(1+'Total ICPs'!P$49)</f>
        <v>297.09077350876646</v>
      </c>
      <c r="Q184" s="42">
        <f>P184*(1+'Total ICPs'!Q$49)</f>
        <v>300.51691959000345</v>
      </c>
      <c r="R184" s="42">
        <f>Q184*(1+'Total ICPs'!R$49)</f>
        <v>303.06368817705629</v>
      </c>
      <c r="S184" s="42">
        <f>R184*(1+'Total ICPs'!S$49)</f>
        <v>306.44415231054342</v>
      </c>
      <c r="T184" s="42">
        <f>S184*(1+'Total ICPs'!T$49)</f>
        <v>308.95665943678387</v>
      </c>
      <c r="U184" s="42">
        <f>T184*(1+'Total ICPs'!U$49)</f>
        <v>312.29144162252123</v>
      </c>
      <c r="V184" s="42">
        <f>U184*(1+'Total ICPs'!V$49)</f>
        <v>314.7696872879493</v>
      </c>
      <c r="AL184" s="201">
        <f t="shared" si="99"/>
        <v>316.35000000000036</v>
      </c>
      <c r="AM184" s="201">
        <f t="shared" si="100"/>
        <v>351.83333333333206</v>
      </c>
      <c r="AN184" s="201">
        <f t="shared" si="101"/>
        <v>198.35283670975275</v>
      </c>
      <c r="AO184" s="201">
        <f t="shared" si="102"/>
        <v>261.00000000000011</v>
      </c>
      <c r="AP184" s="201">
        <f t="shared" si="103"/>
        <v>322.18518518518476</v>
      </c>
      <c r="AQ184" s="201">
        <f t="shared" si="104"/>
        <v>373.95820736151467</v>
      </c>
      <c r="AR184" s="201">
        <f t="shared" si="105"/>
        <v>169.57142857142844</v>
      </c>
      <c r="AS184" s="201">
        <f t="shared" si="106"/>
        <v>312.15008749152338</v>
      </c>
      <c r="AT184" s="201">
        <f t="shared" si="107"/>
        <v>163.21428571428564</v>
      </c>
      <c r="AU184" s="201">
        <f t="shared" si="108"/>
        <v>383.91666666666737</v>
      </c>
      <c r="AV184" s="41">
        <f t="shared" si="110"/>
        <v>273.06121071890715</v>
      </c>
      <c r="AW184" s="41">
        <f t="shared" si="110"/>
        <v>270.84448483082315</v>
      </c>
      <c r="AX184" s="41">
        <f t="shared" si="110"/>
        <v>268.62775894273921</v>
      </c>
      <c r="AY184" s="41">
        <f t="shared" si="110"/>
        <v>266.41103305465526</v>
      </c>
      <c r="AZ184" s="41">
        <f t="shared" si="110"/>
        <v>264.19430716657126</v>
      </c>
      <c r="BA184" s="41">
        <f t="shared" si="110"/>
        <v>261.97758127848732</v>
      </c>
      <c r="BB184" s="41">
        <f t="shared" si="110"/>
        <v>259.76085539040332</v>
      </c>
      <c r="BC184" s="41">
        <f t="shared" si="110"/>
        <v>257.54412950231938</v>
      </c>
      <c r="BD184" s="41">
        <f t="shared" si="110"/>
        <v>255.32740361423541</v>
      </c>
      <c r="BE184" s="41">
        <f t="shared" si="110"/>
        <v>253.11067772615144</v>
      </c>
      <c r="BF184" s="41">
        <f t="shared" si="110"/>
        <v>250.89395183806749</v>
      </c>
    </row>
    <row r="185" spans="1:58">
      <c r="A185" s="53" t="s">
        <v>53</v>
      </c>
      <c r="B185" s="57">
        <f>'Historical Fault Information'!Z185</f>
        <v>709.99999999999773</v>
      </c>
      <c r="C185" s="57">
        <f>'Historical Fault Information'!AA185</f>
        <v>162.25000000000006</v>
      </c>
      <c r="D185" s="57">
        <f>'Historical Fault Information'!AB185</f>
        <v>463.24975601971676</v>
      </c>
      <c r="E185" s="57">
        <f>'Historical Fault Information'!AC185</f>
        <v>638.33333333333303</v>
      </c>
      <c r="F185" s="57">
        <f>'Historical Fault Information'!AD185</f>
        <v>751.33333333333314</v>
      </c>
      <c r="G185" s="57">
        <f>'Historical Fault Information'!AE185</f>
        <v>260.70419768108366</v>
      </c>
      <c r="H185" s="57">
        <f>'Historical Fault Information'!AF185</f>
        <v>81.700000000000045</v>
      </c>
      <c r="I185" s="57">
        <f>'Historical Fault Information'!AG185</f>
        <v>612.81125999033259</v>
      </c>
      <c r="J185" s="57">
        <f>'Historical Fault Information'!AH185</f>
        <v>103.88888888888893</v>
      </c>
      <c r="K185" s="57">
        <f>'Historical Fault Information'!AI185</f>
        <v>550.55555555555566</v>
      </c>
      <c r="L185" s="71">
        <f>'Model parameters'!J185*(1+'Total ICPs'!$L$41)</f>
        <v>334.58645333068301</v>
      </c>
      <c r="M185" s="42">
        <f>L185*(1+'Total ICPs'!M$50)</f>
        <v>340.36378704475544</v>
      </c>
      <c r="N185" s="42">
        <f>M185*(1+'Total ICPs'!N$50)</f>
        <v>344.16885855988596</v>
      </c>
      <c r="O185" s="42">
        <f>N185*(1+'Total ICPs'!O$50)</f>
        <v>347.95400823462307</v>
      </c>
      <c r="P185" s="42">
        <f>O185*(1+'Total ICPs'!P$50)</f>
        <v>351.69931422857348</v>
      </c>
      <c r="Q185" s="42">
        <f>P185*(1+'Total ICPs'!Q$50)</f>
        <v>355.42469838213054</v>
      </c>
      <c r="R185" s="42">
        <f>Q185*(1+'Total ICPs'!R$50)</f>
        <v>359.13016069529431</v>
      </c>
      <c r="S185" s="42">
        <f>R185*(1+'Total ICPs'!S$50)</f>
        <v>362.81570116806466</v>
      </c>
      <c r="T185" s="42">
        <f>S185*(1+'Total ICPs'!T$50)</f>
        <v>366.46139796004832</v>
      </c>
      <c r="U185" s="42">
        <f>T185*(1+'Total ICPs'!U$50)</f>
        <v>368.27428543584347</v>
      </c>
      <c r="V185" s="42">
        <f>U185*(1+'Total ICPs'!V$50)</f>
        <v>371.90006038743377</v>
      </c>
      <c r="AL185" s="201">
        <f t="shared" si="99"/>
        <v>709.99999999999773</v>
      </c>
      <c r="AM185" s="201">
        <f t="shared" si="100"/>
        <v>162.25000000000006</v>
      </c>
      <c r="AN185" s="201">
        <f t="shared" si="101"/>
        <v>463.24975601971676</v>
      </c>
      <c r="AO185" s="201">
        <f t="shared" si="102"/>
        <v>638.33333333333303</v>
      </c>
      <c r="AP185" s="201">
        <f t="shared" si="103"/>
        <v>751.33333333333314</v>
      </c>
      <c r="AQ185" s="201">
        <f t="shared" si="104"/>
        <v>260.70419768108366</v>
      </c>
      <c r="AR185" s="201">
        <f t="shared" si="105"/>
        <v>81.700000000000045</v>
      </c>
      <c r="AS185" s="201">
        <f t="shared" si="106"/>
        <v>612.81125999033259</v>
      </c>
      <c r="AT185" s="201">
        <f t="shared" si="107"/>
        <v>103.88888888888893</v>
      </c>
      <c r="AU185" s="201">
        <f t="shared" si="108"/>
        <v>550.55555555555566</v>
      </c>
      <c r="AV185" s="41">
        <f t="shared" si="110"/>
        <v>324.94098602765996</v>
      </c>
      <c r="AW185" s="41">
        <f t="shared" si="110"/>
        <v>305.20614121810286</v>
      </c>
      <c r="AX185" s="41">
        <f t="shared" si="110"/>
        <v>285.4712964085457</v>
      </c>
      <c r="AY185" s="41">
        <f t="shared" si="110"/>
        <v>265.73645159898859</v>
      </c>
      <c r="AZ185" s="41">
        <f t="shared" si="110"/>
        <v>246.00160678943143</v>
      </c>
      <c r="BA185" s="41">
        <f t="shared" si="110"/>
        <v>226.26676197987433</v>
      </c>
      <c r="BB185" s="41">
        <f t="shared" si="110"/>
        <v>206.53191717031723</v>
      </c>
      <c r="BC185" s="41">
        <f t="shared" si="110"/>
        <v>186.79707236076007</v>
      </c>
      <c r="BD185" s="41">
        <f t="shared" si="110"/>
        <v>167.06222755120297</v>
      </c>
      <c r="BE185" s="41">
        <f t="shared" si="110"/>
        <v>147.32738274164581</v>
      </c>
      <c r="BF185" s="41">
        <f t="shared" si="110"/>
        <v>127.5925379320887</v>
      </c>
    </row>
    <row r="186" spans="1:58">
      <c r="A186" s="53" t="s">
        <v>58</v>
      </c>
      <c r="B186" s="57">
        <f>'Historical Fault Information'!Z186</f>
        <v>84.931034482758605</v>
      </c>
      <c r="C186" s="57">
        <f>'Historical Fault Information'!AA186</f>
        <v>109.2162162162163</v>
      </c>
      <c r="D186" s="57">
        <f>'Historical Fault Information'!AB186</f>
        <v>204.89462893001487</v>
      </c>
      <c r="E186" s="57">
        <f>'Historical Fault Information'!AC186</f>
        <v>164.72580645161261</v>
      </c>
      <c r="F186" s="57">
        <f>'Historical Fault Information'!AD186</f>
        <v>168.96153846153871</v>
      </c>
      <c r="G186" s="57">
        <f>'Historical Fault Information'!AE186</f>
        <v>105.58819972560396</v>
      </c>
      <c r="H186" s="57">
        <f>'Historical Fault Information'!AF186</f>
        <v>280.14141414141403</v>
      </c>
      <c r="I186" s="57">
        <f>'Historical Fault Information'!AG186</f>
        <v>225.12141204245526</v>
      </c>
      <c r="J186" s="57">
        <f>'Historical Fault Information'!AH186</f>
        <v>157.88235294117666</v>
      </c>
      <c r="K186" s="57">
        <f>'Historical Fault Information'!AI186</f>
        <v>207.32758620689674</v>
      </c>
      <c r="L186" s="71">
        <f>'Model parameters'!J186*(1+'Total ICPs'!$L$41)</f>
        <v>196.97696474959426</v>
      </c>
      <c r="M186" s="42">
        <f>L186*(1+'Total ICPs'!M$51)</f>
        <v>199.27955200181967</v>
      </c>
      <c r="N186" s="42">
        <f>M186*(1+'Total ICPs'!N$51)</f>
        <v>201.5744894625094</v>
      </c>
      <c r="O186" s="42">
        <f>N186*(1+'Total ICPs'!O$51)</f>
        <v>203.28039297495545</v>
      </c>
      <c r="P186" s="42">
        <f>O186*(1+'Total ICPs'!P$51)</f>
        <v>204.97864669586588</v>
      </c>
      <c r="Q186" s="42">
        <f>P186*(1+'Total ICPs'!Q$51)</f>
        <v>207.22768540734182</v>
      </c>
      <c r="R186" s="42">
        <f>Q186*(1+'Total ICPs'!R$51)</f>
        <v>208.90298975364533</v>
      </c>
      <c r="S186" s="42">
        <f>R186*(1+'Total ICPs'!S$51)</f>
        <v>210.57064430841322</v>
      </c>
      <c r="T186" s="42">
        <f>S186*(1+'Total ICPs'!T$51)</f>
        <v>212.23064907164547</v>
      </c>
      <c r="U186" s="42">
        <f>T186*(1+'Total ICPs'!U$51)</f>
        <v>213.88300404334208</v>
      </c>
      <c r="V186" s="42">
        <f>U186*(1+'Total ICPs'!V$51)</f>
        <v>215.52770922350308</v>
      </c>
      <c r="AL186" s="201">
        <f t="shared" si="99"/>
        <v>84.931034482758605</v>
      </c>
      <c r="AM186" s="201">
        <f t="shared" si="100"/>
        <v>109.2162162162163</v>
      </c>
      <c r="AN186" s="201">
        <f t="shared" si="101"/>
        <v>204.89462893001487</v>
      </c>
      <c r="AO186" s="201">
        <f t="shared" si="102"/>
        <v>164.72580645161261</v>
      </c>
      <c r="AP186" s="201">
        <f t="shared" si="103"/>
        <v>168.96153846153871</v>
      </c>
      <c r="AQ186" s="201">
        <f t="shared" si="104"/>
        <v>105.58819972560396</v>
      </c>
      <c r="AR186" s="201">
        <f t="shared" si="105"/>
        <v>280.14141414141403</v>
      </c>
      <c r="AS186" s="201">
        <f t="shared" si="106"/>
        <v>225.12141204245526</v>
      </c>
      <c r="AT186" s="201">
        <f t="shared" si="107"/>
        <v>157.88235294117666</v>
      </c>
      <c r="AU186" s="201">
        <f t="shared" si="108"/>
        <v>207.32758620689674</v>
      </c>
      <c r="AV186" s="41">
        <f t="shared" si="110"/>
        <v>231.75366304289003</v>
      </c>
      <c r="AW186" s="41">
        <f t="shared" si="110"/>
        <v>242.82178014887569</v>
      </c>
      <c r="AX186" s="41">
        <f t="shared" si="110"/>
        <v>253.88989725486138</v>
      </c>
      <c r="AY186" s="41">
        <f t="shared" si="110"/>
        <v>264.95801436084707</v>
      </c>
      <c r="AZ186" s="41">
        <f t="shared" si="110"/>
        <v>276.02613146683274</v>
      </c>
      <c r="BA186" s="41">
        <f t="shared" si="110"/>
        <v>287.0942485728184</v>
      </c>
      <c r="BB186" s="41">
        <f t="shared" si="110"/>
        <v>298.16236567880412</v>
      </c>
      <c r="BC186" s="41">
        <f t="shared" si="110"/>
        <v>309.23048278478979</v>
      </c>
      <c r="BD186" s="41">
        <f t="shared" si="110"/>
        <v>320.29859989077545</v>
      </c>
      <c r="BE186" s="41">
        <f t="shared" si="110"/>
        <v>331.36671699676117</v>
      </c>
      <c r="BF186" s="41">
        <f t="shared" si="110"/>
        <v>342.43483410274683</v>
      </c>
    </row>
    <row r="187" spans="1:58">
      <c r="A187" s="53" t="s">
        <v>60</v>
      </c>
      <c r="B187" s="57">
        <f>'Historical Fault Information'!Z187</f>
        <v>303.25000000000017</v>
      </c>
      <c r="C187" s="57">
        <f>'Historical Fault Information'!AA187</f>
        <v>209.99999999999997</v>
      </c>
      <c r="D187" s="57">
        <f>'Historical Fault Information'!AB187</f>
        <v>86.999954179633718</v>
      </c>
      <c r="E187" s="57">
        <f>'Historical Fault Information'!AC187</f>
        <v>284.84210526315792</v>
      </c>
      <c r="F187" s="57">
        <f>'Historical Fault Information'!AD187</f>
        <v>370.00000000000051</v>
      </c>
      <c r="G187" s="57">
        <f>'Historical Fault Information'!AE187</f>
        <v>440.65663566411808</v>
      </c>
      <c r="H187" s="57">
        <f>'Historical Fault Information'!AF187</f>
        <v>243.73913043478206</v>
      </c>
      <c r="I187" s="57">
        <f>'Historical Fault Information'!AG187</f>
        <v>287.7962226673028</v>
      </c>
      <c r="J187" s="57">
        <f>'Historical Fault Information'!AH187</f>
        <v>353.88235294117561</v>
      </c>
      <c r="K187" s="57">
        <f>'Historical Fault Information'!AI187</f>
        <v>350.37931034482716</v>
      </c>
      <c r="L187" s="71">
        <f>'Model parameters'!J187*(1+'Total ICPs'!$L$41)</f>
        <v>309.33161535402428</v>
      </c>
      <c r="M187" s="42">
        <f>L187*(1+'Total ICPs'!M$52)</f>
        <v>312.20604619922727</v>
      </c>
      <c r="N187" s="42">
        <f>M187*(1+'Total ICPs'!N$52)</f>
        <v>315.05515166253423</v>
      </c>
      <c r="O187" s="42">
        <f>N187*(1+'Total ICPs'!O$52)</f>
        <v>317.90425712584118</v>
      </c>
      <c r="P187" s="42">
        <f>O187*(1+'Total ICPs'!P$52)</f>
        <v>319.79099807709775</v>
      </c>
      <c r="Q187" s="42">
        <f>P187*(1+'Total ICPs'!Q$52)</f>
        <v>322.61477815850861</v>
      </c>
      <c r="R187" s="42">
        <f>Q187*(1+'Total ICPs'!R$52)</f>
        <v>324.48885641881719</v>
      </c>
      <c r="S187" s="42">
        <f>R187*(1+'Total ICPs'!S$52)</f>
        <v>327.28731111833201</v>
      </c>
      <c r="T187" s="42">
        <f>S187*(1+'Total ICPs'!T$52)</f>
        <v>330.06044043595074</v>
      </c>
      <c r="U187" s="42">
        <f>T187*(1+'Total ICPs'!U$52)</f>
        <v>331.89653062341523</v>
      </c>
      <c r="V187" s="42">
        <f>U187*(1+'Total ICPs'!V$52)</f>
        <v>333.71995811993168</v>
      </c>
      <c r="AL187" s="201">
        <f t="shared" si="99"/>
        <v>303.25000000000017</v>
      </c>
      <c r="AM187" s="201">
        <f t="shared" si="100"/>
        <v>209.99999999999997</v>
      </c>
      <c r="AN187" s="201">
        <f t="shared" si="101"/>
        <v>86.999954179633718</v>
      </c>
      <c r="AO187" s="201">
        <f t="shared" si="102"/>
        <v>284.84210526315792</v>
      </c>
      <c r="AP187" s="201">
        <f t="shared" si="103"/>
        <v>370.00000000000051</v>
      </c>
      <c r="AQ187" s="201">
        <f t="shared" si="104"/>
        <v>440.65663566411808</v>
      </c>
      <c r="AR187" s="201">
        <f t="shared" si="105"/>
        <v>243.73913043478206</v>
      </c>
      <c r="AS187" s="201">
        <f t="shared" si="106"/>
        <v>287.7962226673028</v>
      </c>
      <c r="AT187" s="201">
        <f t="shared" si="107"/>
        <v>353.88235294117561</v>
      </c>
      <c r="AU187" s="201">
        <f t="shared" si="108"/>
        <v>350.37931034482716</v>
      </c>
      <c r="AV187" s="41">
        <f t="shared" si="110"/>
        <v>372.57688172646669</v>
      </c>
      <c r="AW187" s="41">
        <f t="shared" si="110"/>
        <v>387.01730183136982</v>
      </c>
      <c r="AX187" s="41">
        <f t="shared" si="110"/>
        <v>401.45772193627289</v>
      </c>
      <c r="AY187" s="41">
        <f t="shared" si="110"/>
        <v>415.89814204117602</v>
      </c>
      <c r="AZ187" s="41">
        <f t="shared" si="110"/>
        <v>430.33856214607908</v>
      </c>
      <c r="BA187" s="41">
        <f t="shared" si="110"/>
        <v>444.77898225098215</v>
      </c>
      <c r="BB187" s="41">
        <f t="shared" si="110"/>
        <v>459.21940235588522</v>
      </c>
      <c r="BC187" s="41">
        <f t="shared" si="110"/>
        <v>473.65982246078829</v>
      </c>
      <c r="BD187" s="41">
        <f t="shared" si="110"/>
        <v>488.10024256569136</v>
      </c>
      <c r="BE187" s="41">
        <f t="shared" si="110"/>
        <v>502.54066267059454</v>
      </c>
      <c r="BF187" s="41">
        <f t="shared" si="110"/>
        <v>516.98108277549761</v>
      </c>
    </row>
    <row r="188" spans="1:58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O188" s="3"/>
      <c r="P188" s="3"/>
      <c r="Q188" s="3"/>
      <c r="R188" s="3"/>
      <c r="S188" s="3"/>
      <c r="T188" s="3"/>
      <c r="U188" s="3"/>
      <c r="V188" s="3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</row>
    <row r="189" spans="1:58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O189" s="3"/>
      <c r="P189" s="3"/>
      <c r="Q189" s="3"/>
      <c r="R189" s="3"/>
      <c r="S189" s="3"/>
      <c r="T189" s="3"/>
      <c r="U189" s="3"/>
      <c r="V189" s="3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</row>
    <row r="190" spans="1:58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O190" s="3"/>
      <c r="P190" s="3"/>
      <c r="Q190" s="3"/>
      <c r="R190" s="3"/>
      <c r="S190" s="3"/>
      <c r="T190" s="3"/>
      <c r="U190" s="3"/>
      <c r="V190" s="3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</row>
    <row r="191" spans="1:58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3" customFormat="1" ht="18">
      <c r="A192" s="1"/>
      <c r="B192" s="55"/>
      <c r="C192" s="55"/>
      <c r="D192" s="55"/>
      <c r="E192" s="55"/>
      <c r="F192" s="55"/>
      <c r="G192" s="55"/>
      <c r="H192" s="55"/>
      <c r="I192" s="39"/>
      <c r="J192" s="1"/>
      <c r="N192"/>
      <c r="O192"/>
      <c r="P192"/>
      <c r="Q192"/>
      <c r="R192"/>
      <c r="S192"/>
      <c r="T192"/>
      <c r="U192"/>
      <c r="V192"/>
    </row>
    <row r="193" spans="1:58" s="3" customFormat="1" ht="15.95" customHeight="1">
      <c r="B193" s="129" t="s">
        <v>5</v>
      </c>
      <c r="C193" s="59"/>
      <c r="D193" s="59"/>
      <c r="E193" s="59"/>
      <c r="F193" s="59"/>
      <c r="G193" s="59"/>
      <c r="H193" s="59"/>
      <c r="I193" s="59"/>
      <c r="J193" s="59"/>
      <c r="K193" s="59"/>
      <c r="L193" s="69" t="s">
        <v>32</v>
      </c>
      <c r="M193" s="59" t="str">
        <f>'Model parameters'!J196</f>
        <v>Regional growth rates applied to 2010 to 2017 average</v>
      </c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69" t="s">
        <v>48</v>
      </c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</row>
    <row r="194" spans="1:58" s="60" customFormat="1">
      <c r="A194" s="60" t="s">
        <v>6</v>
      </c>
      <c r="B194" s="61">
        <f t="shared" ref="B194:K194" si="111">AVERAGEIF(B198:B210,"&lt;&gt;0")</f>
        <v>390.07248692003679</v>
      </c>
      <c r="C194" s="61">
        <f t="shared" si="111"/>
        <v>403.56403175570807</v>
      </c>
      <c r="D194" s="61">
        <f t="shared" si="111"/>
        <v>428.3945864112996</v>
      </c>
      <c r="E194" s="61">
        <f t="shared" si="111"/>
        <v>454.56428824443549</v>
      </c>
      <c r="F194" s="61">
        <f t="shared" si="111"/>
        <v>423.19905622699747</v>
      </c>
      <c r="G194" s="61">
        <f t="shared" si="111"/>
        <v>210.51856901368078</v>
      </c>
      <c r="H194" s="61">
        <f t="shared" si="111"/>
        <v>333.2577172405135</v>
      </c>
      <c r="I194" s="61">
        <f t="shared" si="111"/>
        <v>200.20715704050014</v>
      </c>
      <c r="J194" s="61">
        <f t="shared" si="111"/>
        <v>99.137537707390692</v>
      </c>
      <c r="K194" s="61">
        <f t="shared" si="111"/>
        <v>292.7451381299914</v>
      </c>
    </row>
    <row r="195" spans="1:58">
      <c r="B195" s="94"/>
      <c r="C195" s="94"/>
      <c r="D195" s="94"/>
      <c r="E195" s="94"/>
      <c r="F195" s="94"/>
      <c r="G195" s="94"/>
      <c r="H195" s="94"/>
      <c r="I195" s="94"/>
      <c r="J195" s="94"/>
      <c r="K195" s="68"/>
      <c r="L195" s="68">
        <f t="shared" ref="L195:V195" si="112">AVERAGEIF(L198:L209,"&lt;&gt;0")</f>
        <v>301.86556186156747</v>
      </c>
      <c r="M195" s="68">
        <f t="shared" si="112"/>
        <v>305.01806086247285</v>
      </c>
      <c r="N195" s="68">
        <f t="shared" si="112"/>
        <v>307.88276794416885</v>
      </c>
      <c r="O195" s="68">
        <f t="shared" si="112"/>
        <v>311.13179912664515</v>
      </c>
      <c r="P195" s="68">
        <f t="shared" si="112"/>
        <v>313.87935664082255</v>
      </c>
      <c r="Q195" s="68">
        <f t="shared" si="112"/>
        <v>316.59679211977726</v>
      </c>
      <c r="R195" s="68">
        <f t="shared" si="112"/>
        <v>319.09640262624498</v>
      </c>
      <c r="S195" s="68">
        <f t="shared" si="112"/>
        <v>322.17811454324243</v>
      </c>
      <c r="T195" s="68">
        <f t="shared" si="112"/>
        <v>325.02507300829819</v>
      </c>
      <c r="U195" s="68">
        <f t="shared" si="112"/>
        <v>327.49557082819263</v>
      </c>
      <c r="V195" s="68">
        <f t="shared" si="112"/>
        <v>329.9072026021135</v>
      </c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72"/>
      <c r="AM195" s="201"/>
      <c r="AN195" s="201"/>
      <c r="AO195" s="201"/>
      <c r="AP195" s="201"/>
      <c r="AQ195" s="201"/>
      <c r="AR195" s="201"/>
      <c r="AS195" s="201"/>
      <c r="AT195" s="201"/>
      <c r="AU195" s="68"/>
      <c r="AV195" s="68">
        <f t="shared" ref="AV195:BF195" si="113">AVERAGE(AV198:AV210)</f>
        <v>170.24952073708408</v>
      </c>
      <c r="AW195" s="68">
        <f t="shared" si="113"/>
        <v>144.12925217378023</v>
      </c>
      <c r="AX195" s="68">
        <f t="shared" si="113"/>
        <v>118.00898361047635</v>
      </c>
      <c r="AY195" s="68">
        <f t="shared" si="113"/>
        <v>91.888715047172525</v>
      </c>
      <c r="AZ195" s="68">
        <f t="shared" si="113"/>
        <v>65.768446483868644</v>
      </c>
      <c r="BA195" s="68">
        <f t="shared" si="113"/>
        <v>39.64817792056477</v>
      </c>
      <c r="BB195" s="68">
        <f t="shared" si="113"/>
        <v>13.527909357260929</v>
      </c>
      <c r="BC195" s="68">
        <f t="shared" si="113"/>
        <v>-12.59235920604295</v>
      </c>
      <c r="BD195" s="68">
        <f t="shared" si="113"/>
        <v>-38.712627769346831</v>
      </c>
      <c r="BE195" s="68">
        <f t="shared" si="113"/>
        <v>-64.832896332650705</v>
      </c>
      <c r="BF195" s="68">
        <f t="shared" si="113"/>
        <v>-90.953164895954586</v>
      </c>
    </row>
    <row r="196" spans="1:58">
      <c r="B196" s="94"/>
      <c r="C196" s="94"/>
      <c r="D196" s="94"/>
      <c r="E196" s="94"/>
      <c r="F196" s="94"/>
      <c r="G196" s="94"/>
      <c r="H196" s="94"/>
      <c r="I196" s="94"/>
      <c r="J196" s="94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72"/>
      <c r="AM196" s="201"/>
      <c r="AN196" s="201"/>
      <c r="AO196" s="201"/>
      <c r="AP196" s="201"/>
      <c r="AQ196" s="201"/>
      <c r="AR196" s="201"/>
      <c r="AS196" s="201"/>
      <c r="AT196" s="201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</row>
    <row r="197" spans="1:58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>
        <v>2018</v>
      </c>
      <c r="M197" s="1">
        <v>2019</v>
      </c>
      <c r="N197" s="1">
        <v>2020</v>
      </c>
      <c r="O197" s="1">
        <v>2021</v>
      </c>
      <c r="P197" s="1">
        <v>2022</v>
      </c>
      <c r="Q197" s="1">
        <v>2023</v>
      </c>
      <c r="R197" s="1">
        <v>2024</v>
      </c>
      <c r="S197" s="1">
        <v>2025</v>
      </c>
      <c r="T197" s="1">
        <v>2026</v>
      </c>
      <c r="U197" s="1">
        <v>2027</v>
      </c>
      <c r="V197" s="1">
        <v>2028</v>
      </c>
      <c r="AL197" s="200">
        <v>2008</v>
      </c>
      <c r="AM197" s="200">
        <v>2009</v>
      </c>
      <c r="AN197" s="200">
        <v>2010</v>
      </c>
      <c r="AO197" s="200">
        <v>2011</v>
      </c>
      <c r="AP197" s="200">
        <v>2012</v>
      </c>
      <c r="AQ197" s="200">
        <v>2013</v>
      </c>
      <c r="AR197" s="200">
        <v>2014</v>
      </c>
      <c r="AS197" s="200">
        <v>2015</v>
      </c>
      <c r="AT197" s="200">
        <v>2016</v>
      </c>
      <c r="AU197" s="200">
        <v>2017</v>
      </c>
      <c r="AV197" s="200">
        <v>2018</v>
      </c>
      <c r="AW197" s="200">
        <v>2019</v>
      </c>
      <c r="AX197" s="200">
        <v>2020</v>
      </c>
      <c r="AY197" s="200">
        <v>2021</v>
      </c>
      <c r="AZ197" s="200">
        <v>2022</v>
      </c>
      <c r="BA197" s="200">
        <v>2023</v>
      </c>
      <c r="BB197" s="200">
        <v>2024</v>
      </c>
      <c r="BC197" s="200">
        <v>2025</v>
      </c>
      <c r="BD197" s="200">
        <v>2026</v>
      </c>
      <c r="BE197" s="200">
        <v>2027</v>
      </c>
      <c r="BF197" s="200">
        <v>2028</v>
      </c>
    </row>
    <row r="198" spans="1:58">
      <c r="A198" s="53" t="s">
        <v>50</v>
      </c>
      <c r="B198" s="57">
        <f>'Historical Fault Information'!Z198</f>
        <v>873.13953488372454</v>
      </c>
      <c r="C198" s="57">
        <f>'Historical Fault Information'!AA198</f>
        <v>1311.241379310346</v>
      </c>
      <c r="D198" s="57">
        <f>'Historical Fault Information'!AB198</f>
        <v>568.33303400871898</v>
      </c>
      <c r="E198" s="57">
        <f>'Historical Fault Information'!AC198</f>
        <v>817.68750000000011</v>
      </c>
      <c r="F198" s="57">
        <f>'Historical Fault Information'!AD198</f>
        <v>1381.0000000000014</v>
      </c>
      <c r="G198" s="57">
        <f>'Historical Fault Information'!AE198</f>
        <v>128.98558489207301</v>
      </c>
      <c r="H198" s="57">
        <f>'Historical Fault Information'!AF198</f>
        <v>886.21052631578971</v>
      </c>
      <c r="I198" s="57">
        <f>'Historical Fault Information'!AG198</f>
        <v>524.58283207437171</v>
      </c>
      <c r="J198" s="57">
        <f>'Historical Fault Information'!AH198</f>
        <v>103.05882352941181</v>
      </c>
      <c r="K198" s="57">
        <f>'Historical Fault Information'!AI198</f>
        <v>847.99999999999932</v>
      </c>
      <c r="L198" s="71">
        <f>'Model parameters'!J198*(1+'Total ICPs'!$L$40)</f>
        <v>668.22270044530046</v>
      </c>
      <c r="M198" s="42">
        <f>L198*(1+'Total ICPs'!M$40)</f>
        <v>676.37435736421571</v>
      </c>
      <c r="N198" s="42">
        <f>M198*(1+'Total ICPs'!N$40)</f>
        <v>684.47392701847332</v>
      </c>
      <c r="O198" s="42">
        <f>N198*(1+'Total ICPs'!O$40)</f>
        <v>692.49536577574452</v>
      </c>
      <c r="P198" s="42">
        <f>O198*(1+'Total ICPs'!P$40)</f>
        <v>700.46471726835807</v>
      </c>
      <c r="Q198" s="42">
        <f>P198*(1+'Total ICPs'!Q$40)</f>
        <v>708.3819814963141</v>
      </c>
      <c r="R198" s="42">
        <f>Q198*(1+'Total ICPs'!R$40)</f>
        <v>713.61675159440335</v>
      </c>
      <c r="S198" s="42">
        <f>R198*(1+'Total ICPs'!S$40)</f>
        <v>721.42984129304421</v>
      </c>
      <c r="T198" s="42">
        <f>S198*(1+'Total ICPs'!T$40)</f>
        <v>729.19084372702741</v>
      </c>
      <c r="U198" s="42">
        <f>T198*(1+'Total ICPs'!U$40)</f>
        <v>736.89975889635298</v>
      </c>
      <c r="V198" s="42">
        <f>U198*(1+'Total ICPs'!V$40)</f>
        <v>742.0043108327983</v>
      </c>
      <c r="AL198" s="201">
        <f t="shared" ref="AL198:AL210" si="114">B198</f>
        <v>873.13953488372454</v>
      </c>
      <c r="AM198" s="201">
        <f t="shared" ref="AM198:AM210" si="115">C198</f>
        <v>1311.241379310346</v>
      </c>
      <c r="AN198" s="201">
        <f t="shared" ref="AN198:AN210" si="116">D198</f>
        <v>568.33303400871898</v>
      </c>
      <c r="AO198" s="201">
        <f t="shared" ref="AO198:AO210" si="117">E198</f>
        <v>817.68750000000011</v>
      </c>
      <c r="AP198" s="201">
        <f t="shared" ref="AP198:AP210" si="118">F198</f>
        <v>1381.0000000000014</v>
      </c>
      <c r="AQ198" s="201">
        <f t="shared" ref="AQ198:AQ210" si="119">G198</f>
        <v>128.98558489207301</v>
      </c>
      <c r="AR198" s="201">
        <f t="shared" ref="AR198:AR210" si="120">H198</f>
        <v>886.21052631578971</v>
      </c>
      <c r="AS198" s="201">
        <f t="shared" ref="AS198:AS210" si="121">I198</f>
        <v>524.58283207437171</v>
      </c>
      <c r="AT198" s="201">
        <f t="shared" ref="AT198:AT210" si="122">J198</f>
        <v>103.05882352941181</v>
      </c>
      <c r="AU198" s="201">
        <f t="shared" ref="AU198:AU210" si="123">K198</f>
        <v>847.99999999999932</v>
      </c>
      <c r="AV198" s="41">
        <f>LINEST($B198:$K198)*(AV$6-$AL$6+1)+INDEX(LINEST($B198:$K198,,TRUE,TRUE),1,2)</f>
        <v>412.59958649303155</v>
      </c>
      <c r="AW198" s="41">
        <f t="shared" ref="AW198:BF198" si="124">LINEST($B198:$K198)*(AW$6-$AL$6+1)+INDEX(LINEST($B198:$K198,,TRUE,TRUE),1,2)</f>
        <v>352.30425285513843</v>
      </c>
      <c r="AX198" s="41">
        <f t="shared" si="124"/>
        <v>292.00891921724531</v>
      </c>
      <c r="AY198" s="41">
        <f t="shared" si="124"/>
        <v>231.7135855793523</v>
      </c>
      <c r="AZ198" s="41">
        <f t="shared" si="124"/>
        <v>171.41825194145918</v>
      </c>
      <c r="BA198" s="41">
        <f t="shared" si="124"/>
        <v>111.12291830356605</v>
      </c>
      <c r="BB198" s="41">
        <f t="shared" si="124"/>
        <v>50.82758466567293</v>
      </c>
      <c r="BC198" s="41">
        <f t="shared" si="124"/>
        <v>-9.4677489722200789</v>
      </c>
      <c r="BD198" s="41">
        <f t="shared" si="124"/>
        <v>-69.763082610113315</v>
      </c>
      <c r="BE198" s="41">
        <f t="shared" si="124"/>
        <v>-130.05841624800632</v>
      </c>
      <c r="BF198" s="41">
        <f t="shared" si="124"/>
        <v>-190.35374988589956</v>
      </c>
    </row>
    <row r="199" spans="1:58">
      <c r="A199" s="53" t="s">
        <v>56</v>
      </c>
      <c r="B199" s="57">
        <f>'Historical Fault Information'!Z199</f>
        <v>276.37499999999977</v>
      </c>
      <c r="C199" s="57">
        <f>'Historical Fault Information'!AA199</f>
        <v>243.96875000000017</v>
      </c>
      <c r="D199" s="57">
        <f>'Historical Fault Information'!AB199</f>
        <v>302.69214827308446</v>
      </c>
      <c r="E199" s="57">
        <f>'Historical Fault Information'!AC199</f>
        <v>405.35294117646987</v>
      </c>
      <c r="F199" s="57">
        <f>'Historical Fault Information'!AD199</f>
        <v>533.19230769230774</v>
      </c>
      <c r="G199" s="57">
        <f>'Historical Fault Information'!AE199</f>
        <v>404.77294540126843</v>
      </c>
      <c r="H199" s="57">
        <f>'Historical Fault Information'!AF199</f>
        <v>100.64285714285712</v>
      </c>
      <c r="I199" s="57">
        <f>'Historical Fault Information'!AG199</f>
        <v>74.292306137127326</v>
      </c>
      <c r="J199" s="57">
        <f>'Historical Fault Information'!AH199</f>
        <v>83.499999999999886</v>
      </c>
      <c r="K199" s="57">
        <f>'Historical Fault Information'!AI199</f>
        <v>106.52173913043461</v>
      </c>
      <c r="L199" s="71">
        <f>'Model parameters'!J199*(1+'Total ICPs'!$L$41)</f>
        <v>254.45805729593064</v>
      </c>
      <c r="M199" s="42">
        <f>L199*(1+'Total ICPs'!M$41)</f>
        <v>255.98184370047389</v>
      </c>
      <c r="N199" s="42">
        <f>M199*(1+'Total ICPs'!N$41)</f>
        <v>257.50563010501713</v>
      </c>
      <c r="O199" s="42">
        <f>N199*(1+'Total ICPs'!O$41)</f>
        <v>260.55320291410362</v>
      </c>
      <c r="P199" s="42">
        <f>O199*(1+'Total ICPs'!P$41)</f>
        <v>262.05719988482167</v>
      </c>
      <c r="Q199" s="42">
        <f>P199*(1+'Total ICPs'!Q$41)</f>
        <v>263.56119685553972</v>
      </c>
      <c r="R199" s="42">
        <f>Q199*(1+'Total ICPs'!R$41)</f>
        <v>265.06519382625771</v>
      </c>
      <c r="S199" s="42">
        <f>R199*(1+'Total ICPs'!S$41)</f>
        <v>268.07318776769381</v>
      </c>
      <c r="T199" s="42">
        <f>S199*(1+'Total ICPs'!T$41)</f>
        <v>269.55739530458663</v>
      </c>
      <c r="U199" s="42">
        <f>T199*(1+'Total ICPs'!U$41)</f>
        <v>271.0416028414794</v>
      </c>
      <c r="V199" s="42">
        <f>U199*(1+'Total ICPs'!V$41)</f>
        <v>272.52581037837217</v>
      </c>
      <c r="AL199" s="201">
        <f t="shared" si="114"/>
        <v>276.37499999999977</v>
      </c>
      <c r="AM199" s="201">
        <f t="shared" si="115"/>
        <v>243.96875000000017</v>
      </c>
      <c r="AN199" s="201">
        <f t="shared" si="116"/>
        <v>302.69214827308446</v>
      </c>
      <c r="AO199" s="201">
        <f t="shared" si="117"/>
        <v>405.35294117646987</v>
      </c>
      <c r="AP199" s="201">
        <f t="shared" si="118"/>
        <v>533.19230769230774</v>
      </c>
      <c r="AQ199" s="201">
        <f t="shared" si="119"/>
        <v>404.77294540126843</v>
      </c>
      <c r="AR199" s="201">
        <f t="shared" si="120"/>
        <v>100.64285714285712</v>
      </c>
      <c r="AS199" s="201">
        <f t="shared" si="121"/>
        <v>74.292306137127326</v>
      </c>
      <c r="AT199" s="201">
        <f t="shared" si="122"/>
        <v>83.499999999999886</v>
      </c>
      <c r="AU199" s="201">
        <f t="shared" si="123"/>
        <v>106.52173913043461</v>
      </c>
      <c r="AV199" s="41">
        <f t="shared" ref="AV199:BF210" si="125">LINEST($B199:$K199)*(AV$6-$AL$6+1)+INDEX(LINEST($B199:$K199,,TRUE,TRUE),1,2)</f>
        <v>91.91411873209654</v>
      </c>
      <c r="AW199" s="41">
        <f t="shared" si="125"/>
        <v>62.601940411504074</v>
      </c>
      <c r="AX199" s="41">
        <f t="shared" si="125"/>
        <v>33.289762090911665</v>
      </c>
      <c r="AY199" s="41">
        <f t="shared" si="125"/>
        <v>3.9775837703191996</v>
      </c>
      <c r="AZ199" s="41">
        <f t="shared" si="125"/>
        <v>-25.334594550273209</v>
      </c>
      <c r="BA199" s="41">
        <f t="shared" si="125"/>
        <v>-54.646772870865675</v>
      </c>
      <c r="BB199" s="41">
        <f t="shared" si="125"/>
        <v>-83.958951191458141</v>
      </c>
      <c r="BC199" s="41">
        <f t="shared" si="125"/>
        <v>-113.27112951205055</v>
      </c>
      <c r="BD199" s="41">
        <f t="shared" si="125"/>
        <v>-142.58330783264302</v>
      </c>
      <c r="BE199" s="41">
        <f t="shared" si="125"/>
        <v>-171.89548615323548</v>
      </c>
      <c r="BF199" s="41">
        <f t="shared" si="125"/>
        <v>-201.20766447382783</v>
      </c>
    </row>
    <row r="200" spans="1:58">
      <c r="A200" s="53" t="s">
        <v>51</v>
      </c>
      <c r="B200" s="57">
        <f>'Historical Fault Information'!Z200</f>
        <v>362.33333333333326</v>
      </c>
      <c r="C200" s="57">
        <f>'Historical Fault Information'!AA200</f>
        <v>0</v>
      </c>
      <c r="D200" s="57">
        <f>'Historical Fault Information'!AB200</f>
        <v>419.66644564045492</v>
      </c>
      <c r="E200" s="57">
        <f>'Historical Fault Information'!AC200</f>
        <v>770.66666666666617</v>
      </c>
      <c r="F200" s="57">
        <f>'Historical Fault Information'!AD200</f>
        <v>0</v>
      </c>
      <c r="G200" s="57">
        <f>'Historical Fault Information'!AE200</f>
        <v>119.31999842729221</v>
      </c>
      <c r="H200" s="57">
        <f>'Historical Fault Information'!AF200</f>
        <v>67.749999999999829</v>
      </c>
      <c r="I200" s="57">
        <f>'Historical Fault Information'!AG200</f>
        <v>45.216740677656837</v>
      </c>
      <c r="J200" s="57">
        <f>'Historical Fault Information'!AH200</f>
        <v>5.4999999999999947</v>
      </c>
      <c r="K200" s="57">
        <f>'Historical Fault Information'!AI200</f>
        <v>2.5000000000000009</v>
      </c>
      <c r="L200" s="71">
        <f>'Model parameters'!J200*(1+'Total ICPs'!$L$41)</f>
        <v>181.02370838353309</v>
      </c>
      <c r="M200" s="42">
        <f>L200*(1+'Total ICPs'!M$42)</f>
        <v>181.02370838353309</v>
      </c>
      <c r="N200" s="42">
        <f>M200*(1+'Total ICPs'!N$42)</f>
        <v>181.02370838353309</v>
      </c>
      <c r="O200" s="42">
        <f>N200*(1+'Total ICPs'!O$42)</f>
        <v>183.03942230917909</v>
      </c>
      <c r="P200" s="42">
        <f>O200*(1+'Total ICPs'!P$42)</f>
        <v>185.02861368317181</v>
      </c>
      <c r="Q200" s="42">
        <f>P200*(1+'Total ICPs'!Q$42)</f>
        <v>185.02861368317181</v>
      </c>
      <c r="R200" s="42">
        <f>Q200*(1+'Total ICPs'!R$42)</f>
        <v>186.99128250551132</v>
      </c>
      <c r="S200" s="42">
        <f>R200*(1+'Total ICPs'!S$42)</f>
        <v>188.95395132785086</v>
      </c>
      <c r="T200" s="42">
        <f>S200*(1+'Total ICPs'!T$42)</f>
        <v>188.95395132785086</v>
      </c>
      <c r="U200" s="42">
        <f>T200*(1+'Total ICPs'!U$42)</f>
        <v>190.89009759853712</v>
      </c>
      <c r="V200" s="42">
        <f>U200*(1+'Total ICPs'!V$42)</f>
        <v>192.82624386922339</v>
      </c>
      <c r="AL200" s="201">
        <f t="shared" si="114"/>
        <v>362.33333333333326</v>
      </c>
      <c r="AM200" s="201">
        <f t="shared" si="115"/>
        <v>0</v>
      </c>
      <c r="AN200" s="201">
        <f t="shared" si="116"/>
        <v>419.66644564045492</v>
      </c>
      <c r="AO200" s="201">
        <f t="shared" si="117"/>
        <v>770.66666666666617</v>
      </c>
      <c r="AP200" s="201">
        <f t="shared" si="118"/>
        <v>0</v>
      </c>
      <c r="AQ200" s="201">
        <f t="shared" si="119"/>
        <v>119.31999842729221</v>
      </c>
      <c r="AR200" s="201">
        <f t="shared" si="120"/>
        <v>67.749999999999829</v>
      </c>
      <c r="AS200" s="201">
        <f t="shared" si="121"/>
        <v>45.216740677656837</v>
      </c>
      <c r="AT200" s="201">
        <f t="shared" si="122"/>
        <v>5.4999999999999947</v>
      </c>
      <c r="AU200" s="201">
        <f t="shared" si="123"/>
        <v>2.5000000000000009</v>
      </c>
      <c r="AV200" s="41">
        <f t="shared" si="125"/>
        <v>-56.093965738349596</v>
      </c>
      <c r="AW200" s="41">
        <f t="shared" si="125"/>
        <v>-98.892017413420433</v>
      </c>
      <c r="AX200" s="41">
        <f t="shared" si="125"/>
        <v>-141.69006908849138</v>
      </c>
      <c r="AY200" s="41">
        <f t="shared" si="125"/>
        <v>-184.48812076356222</v>
      </c>
      <c r="AZ200" s="41">
        <f t="shared" si="125"/>
        <v>-227.28617243863317</v>
      </c>
      <c r="BA200" s="41">
        <f t="shared" si="125"/>
        <v>-270.08422411370401</v>
      </c>
      <c r="BB200" s="41">
        <f t="shared" si="125"/>
        <v>-312.88227578877485</v>
      </c>
      <c r="BC200" s="41">
        <f t="shared" si="125"/>
        <v>-355.6803274638458</v>
      </c>
      <c r="BD200" s="41">
        <f t="shared" si="125"/>
        <v>-398.47837913891664</v>
      </c>
      <c r="BE200" s="41">
        <f t="shared" si="125"/>
        <v>-441.27643081398759</v>
      </c>
      <c r="BF200" s="41">
        <f t="shared" si="125"/>
        <v>-484.07448248905843</v>
      </c>
    </row>
    <row r="201" spans="1:58">
      <c r="A201" s="53" t="s">
        <v>54</v>
      </c>
      <c r="B201" s="57">
        <f>'Historical Fault Information'!Z201</f>
        <v>324.15000000000066</v>
      </c>
      <c r="C201" s="57">
        <f>'Historical Fault Information'!AA201</f>
        <v>477</v>
      </c>
      <c r="D201" s="57">
        <f>'Historical Fault Information'!AB201</f>
        <v>404.47037521241532</v>
      </c>
      <c r="E201" s="57">
        <f>'Historical Fault Information'!AC201</f>
        <v>344.14285714285751</v>
      </c>
      <c r="F201" s="57">
        <f>'Historical Fault Information'!AD201</f>
        <v>487.89999999999947</v>
      </c>
      <c r="G201" s="57">
        <f>'Historical Fault Information'!AE201</f>
        <v>104.2883449941334</v>
      </c>
      <c r="H201" s="57">
        <f>'Historical Fault Information'!AF201</f>
        <v>348.2800000000006</v>
      </c>
      <c r="I201" s="57">
        <f>'Historical Fault Information'!AG201</f>
        <v>261.13579369182975</v>
      </c>
      <c r="J201" s="57">
        <f>'Historical Fault Information'!AH201</f>
        <v>136.75000000000009</v>
      </c>
      <c r="K201" s="57">
        <f>'Historical Fault Information'!AI201</f>
        <v>232.85106382978742</v>
      </c>
      <c r="L201" s="71">
        <f>'Model parameters'!J201*(1+'Total ICPs'!$L$41)</f>
        <v>293.53859129127795</v>
      </c>
      <c r="M201" s="42">
        <f>L201*(1+'Total ICPs'!M$43)</f>
        <v>296.3889454386229</v>
      </c>
      <c r="N201" s="42">
        <f>M201*(1+'Total ICPs'!N$43)</f>
        <v>298.81784644355889</v>
      </c>
      <c r="O201" s="42">
        <f>N201*(1+'Total ICPs'!O$43)</f>
        <v>300.83083974217021</v>
      </c>
      <c r="P201" s="42">
        <f>O201*(1+'Total ICPs'!P$43)</f>
        <v>302.83274216861292</v>
      </c>
      <c r="Q201" s="42">
        <f>P201*(1+'Total ICPs'!Q$43)</f>
        <v>304.8290991589713</v>
      </c>
      <c r="R201" s="42">
        <f>Q201*(1+'Total ICPs'!R$43)</f>
        <v>306.81436527716096</v>
      </c>
      <c r="S201" s="42">
        <f>R201*(1+'Total ICPs'!S$43)</f>
        <v>309.19335735733802</v>
      </c>
      <c r="T201" s="42">
        <f>S201*(1+'Total ICPs'!T$43)</f>
        <v>311.16198716727473</v>
      </c>
      <c r="U201" s="42">
        <f>T201*(1+'Total ICPs'!U$43)</f>
        <v>313.12507154112711</v>
      </c>
      <c r="V201" s="42">
        <f>U201*(1+'Total ICPs'!V$43)</f>
        <v>315.07706504281083</v>
      </c>
      <c r="AL201" s="201">
        <f t="shared" si="114"/>
        <v>324.15000000000066</v>
      </c>
      <c r="AM201" s="201">
        <f t="shared" si="115"/>
        <v>477</v>
      </c>
      <c r="AN201" s="201">
        <f t="shared" si="116"/>
        <v>404.47037521241532</v>
      </c>
      <c r="AO201" s="201">
        <f t="shared" si="117"/>
        <v>344.14285714285751</v>
      </c>
      <c r="AP201" s="201">
        <f t="shared" si="118"/>
        <v>487.89999999999947</v>
      </c>
      <c r="AQ201" s="201">
        <f t="shared" si="119"/>
        <v>104.2883449941334</v>
      </c>
      <c r="AR201" s="201">
        <f t="shared" si="120"/>
        <v>348.2800000000006</v>
      </c>
      <c r="AS201" s="201">
        <f t="shared" si="121"/>
        <v>261.13579369182975</v>
      </c>
      <c r="AT201" s="201">
        <f t="shared" si="122"/>
        <v>136.75000000000009</v>
      </c>
      <c r="AU201" s="201">
        <f t="shared" si="123"/>
        <v>232.85106382978742</v>
      </c>
      <c r="AV201" s="41">
        <f t="shared" si="125"/>
        <v>169.05305816812626</v>
      </c>
      <c r="AW201" s="41">
        <f t="shared" si="125"/>
        <v>143.04509720103971</v>
      </c>
      <c r="AX201" s="41">
        <f t="shared" si="125"/>
        <v>117.03713623395311</v>
      </c>
      <c r="AY201" s="41">
        <f t="shared" si="125"/>
        <v>91.029175266866559</v>
      </c>
      <c r="AZ201" s="41">
        <f t="shared" si="125"/>
        <v>65.021214299779956</v>
      </c>
      <c r="BA201" s="41">
        <f t="shared" si="125"/>
        <v>39.013253332693409</v>
      </c>
      <c r="BB201" s="41">
        <f t="shared" si="125"/>
        <v>13.005292365606863</v>
      </c>
      <c r="BC201" s="41">
        <f t="shared" si="125"/>
        <v>-13.002668601479741</v>
      </c>
      <c r="BD201" s="41">
        <f t="shared" si="125"/>
        <v>-39.010629568566287</v>
      </c>
      <c r="BE201" s="41">
        <f t="shared" si="125"/>
        <v>-65.018590535652834</v>
      </c>
      <c r="BF201" s="41">
        <f t="shared" si="125"/>
        <v>-91.026551502739494</v>
      </c>
    </row>
    <row r="202" spans="1:58">
      <c r="A202" s="53" t="s">
        <v>49</v>
      </c>
      <c r="B202" s="57">
        <f>'Historical Fault Information'!Z202</f>
        <v>923.7142857142843</v>
      </c>
      <c r="C202" s="57">
        <f>'Historical Fault Information'!AA202</f>
        <v>333.33333333333405</v>
      </c>
      <c r="D202" s="57">
        <f>'Historical Fault Information'!AB202</f>
        <v>482.7997457233011</v>
      </c>
      <c r="E202" s="57">
        <f>'Historical Fault Information'!AC202</f>
        <v>284.3333333333332</v>
      </c>
      <c r="F202" s="57">
        <f>'Historical Fault Information'!AD202</f>
        <v>218.25000000000003</v>
      </c>
      <c r="G202" s="57">
        <f>'Historical Fault Information'!AE202</f>
        <v>112.3874398594498</v>
      </c>
      <c r="H202" s="57">
        <f>'Historical Fault Information'!AF202</f>
        <v>70.857142857142719</v>
      </c>
      <c r="I202" s="57">
        <f>'Historical Fault Information'!AG202</f>
        <v>170.25892970707159</v>
      </c>
      <c r="J202" s="57">
        <f>'Historical Fault Information'!AH202</f>
        <v>55.4</v>
      </c>
      <c r="K202" s="57">
        <f>'Historical Fault Information'!AI202</f>
        <v>157.71428571428595</v>
      </c>
      <c r="L202" s="71">
        <f>'Model parameters'!J202*(1+'Total ICPs'!$L$41)</f>
        <v>196.38267561222077</v>
      </c>
      <c r="M202" s="42">
        <f>L202*(1+'Total ICPs'!M$44)</f>
        <v>198.61886717163932</v>
      </c>
      <c r="N202" s="42">
        <f>M202*(1+'Total ICPs'!N$44)</f>
        <v>200.84328930179774</v>
      </c>
      <c r="O202" s="42">
        <f>N202*(1+'Total ICPs'!O$44)</f>
        <v>202.60870369081238</v>
      </c>
      <c r="P202" s="42">
        <f>O202*(1+'Total ICPs'!P$44)</f>
        <v>204.80370224782055</v>
      </c>
      <c r="Q202" s="42">
        <f>P202*(1+'Total ICPs'!Q$44)</f>
        <v>206.55146249294506</v>
      </c>
      <c r="R202" s="42">
        <f>Q202*(1+'Total ICPs'!R$44)</f>
        <v>208.72292219143304</v>
      </c>
      <c r="S202" s="42">
        <f>R202*(1+'Total ICPs'!S$44)</f>
        <v>210.44714357803736</v>
      </c>
      <c r="T202" s="42">
        <f>S202*(1+'Total ICPs'!T$44)</f>
        <v>212.58917970337509</v>
      </c>
      <c r="U202" s="42">
        <f>T202*(1+'Total ICPs'!U$44)</f>
        <v>214.29574694608922</v>
      </c>
      <c r="V202" s="42">
        <f>U202*(1+'Total ICPs'!V$44)</f>
        <v>215.99054475954327</v>
      </c>
      <c r="AL202" s="201">
        <f t="shared" si="114"/>
        <v>923.7142857142843</v>
      </c>
      <c r="AM202" s="201">
        <f t="shared" si="115"/>
        <v>333.33333333333405</v>
      </c>
      <c r="AN202" s="201">
        <f t="shared" si="116"/>
        <v>482.7997457233011</v>
      </c>
      <c r="AO202" s="201">
        <f t="shared" si="117"/>
        <v>284.3333333333332</v>
      </c>
      <c r="AP202" s="201">
        <f t="shared" si="118"/>
        <v>218.25000000000003</v>
      </c>
      <c r="AQ202" s="201">
        <f t="shared" si="119"/>
        <v>112.3874398594498</v>
      </c>
      <c r="AR202" s="201">
        <f t="shared" si="120"/>
        <v>70.857142857142719</v>
      </c>
      <c r="AS202" s="201">
        <f t="shared" si="121"/>
        <v>170.25892970707159</v>
      </c>
      <c r="AT202" s="201">
        <f t="shared" si="122"/>
        <v>55.4</v>
      </c>
      <c r="AU202" s="201">
        <f t="shared" si="123"/>
        <v>157.71428571428595</v>
      </c>
      <c r="AV202" s="41">
        <f t="shared" si="125"/>
        <v>-90.71276854189955</v>
      </c>
      <c r="AW202" s="41">
        <f t="shared" si="125"/>
        <v>-158.27960820846681</v>
      </c>
      <c r="AX202" s="41">
        <f t="shared" si="125"/>
        <v>-225.84644787503407</v>
      </c>
      <c r="AY202" s="41">
        <f t="shared" si="125"/>
        <v>-293.41328754160122</v>
      </c>
      <c r="AZ202" s="41">
        <f t="shared" si="125"/>
        <v>-360.98012720816848</v>
      </c>
      <c r="BA202" s="41">
        <f t="shared" si="125"/>
        <v>-428.54696687473574</v>
      </c>
      <c r="BB202" s="41">
        <f t="shared" si="125"/>
        <v>-496.11380654130289</v>
      </c>
      <c r="BC202" s="41">
        <f t="shared" si="125"/>
        <v>-563.68064620787027</v>
      </c>
      <c r="BD202" s="41">
        <f t="shared" si="125"/>
        <v>-631.24748587443742</v>
      </c>
      <c r="BE202" s="41">
        <f t="shared" si="125"/>
        <v>-698.81432554100479</v>
      </c>
      <c r="BF202" s="41">
        <f t="shared" si="125"/>
        <v>-766.38116520757194</v>
      </c>
    </row>
    <row r="203" spans="1:58">
      <c r="A203" s="53" t="s">
        <v>59</v>
      </c>
      <c r="B203" s="57">
        <f>'Historical Fault Information'!Z203</f>
        <v>163.25000000000009</v>
      </c>
      <c r="C203" s="57">
        <f>'Historical Fault Information'!AA203</f>
        <v>161.76190476190479</v>
      </c>
      <c r="D203" s="57">
        <f>'Historical Fault Information'!AB203</f>
        <v>370.03980511070915</v>
      </c>
      <c r="E203" s="57">
        <f>'Historical Fault Information'!AC203</f>
        <v>321.31818181818238</v>
      </c>
      <c r="F203" s="57">
        <f>'Historical Fault Information'!AD203</f>
        <v>331.23076923077002</v>
      </c>
      <c r="G203" s="57">
        <f>'Historical Fault Information'!AE203</f>
        <v>309.39399432583616</v>
      </c>
      <c r="H203" s="57">
        <f>'Historical Fault Information'!AF203</f>
        <v>181.56521739130451</v>
      </c>
      <c r="I203" s="57">
        <f>'Historical Fault Information'!AG203</f>
        <v>70.794413111676974</v>
      </c>
      <c r="J203" s="57">
        <f>'Historical Fault Information'!AH203</f>
        <v>15.000000000000012</v>
      </c>
      <c r="K203" s="57">
        <f>'Historical Fault Information'!AI203</f>
        <v>59.699999999999989</v>
      </c>
      <c r="L203" s="71">
        <f>'Model parameters'!J203*(1+'Total ICPs'!$L$41)</f>
        <v>209.92718916597514</v>
      </c>
      <c r="M203" s="42">
        <f>L203*(1+'Total ICPs'!M$45)</f>
        <v>211.31514064353041</v>
      </c>
      <c r="N203" s="42">
        <f>M203*(1+'Total ICPs'!N$45)</f>
        <v>212.68326424283489</v>
      </c>
      <c r="O203" s="42">
        <f>N203*(1+'Total ICPs'!O$45)</f>
        <v>214.05138784213938</v>
      </c>
      <c r="P203" s="42">
        <f>O203*(1+'Total ICPs'!P$45)</f>
        <v>215.41951144144383</v>
      </c>
      <c r="Q203" s="42">
        <f>P203*(1+'Total ICPs'!Q$45)</f>
        <v>216.78763504074834</v>
      </c>
      <c r="R203" s="42">
        <f>Q203*(1+'Total ICPs'!R$45)</f>
        <v>218.15575864005285</v>
      </c>
      <c r="S203" s="42">
        <f>R203*(1+'Total ICPs'!S$45)</f>
        <v>220.87217796041102</v>
      </c>
      <c r="T203" s="42">
        <f>S203*(1+'Total ICPs'!T$45)</f>
        <v>222.22047368146474</v>
      </c>
      <c r="U203" s="42">
        <f>T203*(1+'Total ICPs'!U$45)</f>
        <v>223.56876940251843</v>
      </c>
      <c r="V203" s="42">
        <f>U203*(1+'Total ICPs'!V$45)</f>
        <v>224.91706512357212</v>
      </c>
      <c r="AL203" s="201">
        <f t="shared" si="114"/>
        <v>163.25000000000009</v>
      </c>
      <c r="AM203" s="201">
        <f t="shared" si="115"/>
        <v>161.76190476190479</v>
      </c>
      <c r="AN203" s="201">
        <f t="shared" si="116"/>
        <v>370.03980511070915</v>
      </c>
      <c r="AO203" s="201">
        <f t="shared" si="117"/>
        <v>321.31818181818238</v>
      </c>
      <c r="AP203" s="201">
        <f t="shared" si="118"/>
        <v>331.23076923077002</v>
      </c>
      <c r="AQ203" s="201">
        <f t="shared" si="119"/>
        <v>309.39399432583616</v>
      </c>
      <c r="AR203" s="201">
        <f t="shared" si="120"/>
        <v>181.56521739130451</v>
      </c>
      <c r="AS203" s="201">
        <f t="shared" si="121"/>
        <v>70.794413111676974</v>
      </c>
      <c r="AT203" s="201">
        <f t="shared" si="122"/>
        <v>15.000000000000012</v>
      </c>
      <c r="AU203" s="201">
        <f t="shared" si="123"/>
        <v>59.699999999999989</v>
      </c>
      <c r="AV203" s="41">
        <f t="shared" si="125"/>
        <v>68.518563191236296</v>
      </c>
      <c r="AW203" s="41">
        <f t="shared" si="125"/>
        <v>44.90276948509046</v>
      </c>
      <c r="AX203" s="41">
        <f t="shared" si="125"/>
        <v>21.286975778944623</v>
      </c>
      <c r="AY203" s="41">
        <f t="shared" si="125"/>
        <v>-2.3288179272012144</v>
      </c>
      <c r="AZ203" s="41">
        <f t="shared" si="125"/>
        <v>-25.944611633347051</v>
      </c>
      <c r="BA203" s="41">
        <f t="shared" si="125"/>
        <v>-49.560405339492888</v>
      </c>
      <c r="BB203" s="41">
        <f t="shared" si="125"/>
        <v>-73.176199045638725</v>
      </c>
      <c r="BC203" s="41">
        <f t="shared" si="125"/>
        <v>-96.791992751784562</v>
      </c>
      <c r="BD203" s="41">
        <f t="shared" si="125"/>
        <v>-120.4077864579304</v>
      </c>
      <c r="BE203" s="41">
        <f t="shared" si="125"/>
        <v>-144.02358016407624</v>
      </c>
      <c r="BF203" s="41">
        <f t="shared" si="125"/>
        <v>-167.63937387022207</v>
      </c>
    </row>
    <row r="204" spans="1:58">
      <c r="A204" s="53" t="s">
        <v>57</v>
      </c>
      <c r="B204" s="57">
        <f>'Historical Fault Information'!Z204</f>
        <v>485.29411764705901</v>
      </c>
      <c r="C204" s="57">
        <f>'Historical Fault Information'!AA204</f>
        <v>331.48936170212795</v>
      </c>
      <c r="D204" s="57">
        <f>'Historical Fault Information'!AB204</f>
        <v>365.81798915239943</v>
      </c>
      <c r="E204" s="57">
        <f>'Historical Fault Information'!AC204</f>
        <v>286.82142857142799</v>
      </c>
      <c r="F204" s="57">
        <f>'Historical Fault Information'!AD204</f>
        <v>342.01923076923072</v>
      </c>
      <c r="G204" s="57">
        <f>'Historical Fault Information'!AE204</f>
        <v>168.55692007390212</v>
      </c>
      <c r="H204" s="57">
        <f>'Historical Fault Information'!AF204</f>
        <v>106.90000000000002</v>
      </c>
      <c r="I204" s="57">
        <f>'Historical Fault Information'!AG204</f>
        <v>107.14830092578137</v>
      </c>
      <c r="J204" s="57">
        <f>'Historical Fault Information'!AH204</f>
        <v>35.085714285714289</v>
      </c>
      <c r="K204" s="57">
        <f>'Historical Fault Information'!AI204</f>
        <v>111.11023622047222</v>
      </c>
      <c r="L204" s="71">
        <f>'Model parameters'!J204*(1+'Total ICPs'!$L$41)</f>
        <v>192.77122844151037</v>
      </c>
      <c r="M204" s="42">
        <f>L204*(1+'Total ICPs'!M$46)</f>
        <v>194.27777222068596</v>
      </c>
      <c r="N204" s="42">
        <f>M204*(1+'Total ICPs'!N$46)</f>
        <v>196.07590511841167</v>
      </c>
      <c r="O204" s="42">
        <f>N204*(1+'Total ICPs'!O$46)</f>
        <v>197.56219965324348</v>
      </c>
      <c r="P204" s="42">
        <f>O204*(1+'Total ICPs'!P$46)</f>
        <v>198.74475552291892</v>
      </c>
      <c r="Q204" s="42">
        <f>P204*(1+'Total ICPs'!Q$46)</f>
        <v>200.21890051114451</v>
      </c>
      <c r="R204" s="42">
        <f>Q204*(1+'Total ICPs'!R$46)</f>
        <v>201.39335668308249</v>
      </c>
      <c r="S204" s="42">
        <f>R204*(1+'Total ICPs'!S$46)</f>
        <v>202.85940197357056</v>
      </c>
      <c r="T204" s="42">
        <f>S204*(1+'Total ICPs'!T$46)</f>
        <v>204.31329771745237</v>
      </c>
      <c r="U204" s="42">
        <f>T204*(1+'Total ICPs'!U$46)</f>
        <v>205.76719346133422</v>
      </c>
      <c r="V204" s="42">
        <f>U204*(1+'Total ICPs'!V$46)</f>
        <v>206.92140038892839</v>
      </c>
      <c r="AL204" s="201">
        <f t="shared" si="114"/>
        <v>485.29411764705901</v>
      </c>
      <c r="AM204" s="201">
        <f t="shared" si="115"/>
        <v>331.48936170212795</v>
      </c>
      <c r="AN204" s="201">
        <f t="shared" si="116"/>
        <v>365.81798915239943</v>
      </c>
      <c r="AO204" s="201">
        <f t="shared" si="117"/>
        <v>286.82142857142799</v>
      </c>
      <c r="AP204" s="201">
        <f t="shared" si="118"/>
        <v>342.01923076923072</v>
      </c>
      <c r="AQ204" s="201">
        <f t="shared" si="119"/>
        <v>168.55692007390212</v>
      </c>
      <c r="AR204" s="201">
        <f t="shared" si="120"/>
        <v>106.90000000000002</v>
      </c>
      <c r="AS204" s="201">
        <f t="shared" si="121"/>
        <v>107.14830092578137</v>
      </c>
      <c r="AT204" s="201">
        <f t="shared" si="122"/>
        <v>35.085714285714289</v>
      </c>
      <c r="AU204" s="201">
        <f t="shared" si="123"/>
        <v>111.11023622047222</v>
      </c>
      <c r="AV204" s="41">
        <f t="shared" si="125"/>
        <v>-14.277520141751154</v>
      </c>
      <c r="AW204" s="41">
        <f t="shared" si="125"/>
        <v>-59.423311064762572</v>
      </c>
      <c r="AX204" s="41">
        <f t="shared" si="125"/>
        <v>-104.56910198777399</v>
      </c>
      <c r="AY204" s="41">
        <f t="shared" si="125"/>
        <v>-149.7148929107853</v>
      </c>
      <c r="AZ204" s="41">
        <f t="shared" si="125"/>
        <v>-194.86068383379671</v>
      </c>
      <c r="BA204" s="41">
        <f t="shared" si="125"/>
        <v>-240.00647475680813</v>
      </c>
      <c r="BB204" s="41">
        <f t="shared" si="125"/>
        <v>-285.15226567981955</v>
      </c>
      <c r="BC204" s="41">
        <f t="shared" si="125"/>
        <v>-330.29805660283097</v>
      </c>
      <c r="BD204" s="41">
        <f t="shared" si="125"/>
        <v>-375.44384752584227</v>
      </c>
      <c r="BE204" s="41">
        <f t="shared" si="125"/>
        <v>-420.58963844885369</v>
      </c>
      <c r="BF204" s="41">
        <f t="shared" si="125"/>
        <v>-465.73542937186511</v>
      </c>
    </row>
    <row r="205" spans="1:58">
      <c r="A205" s="53" t="s">
        <v>55</v>
      </c>
      <c r="B205" s="57">
        <f>'Historical Fault Information'!Z205</f>
        <v>77.062499999999943</v>
      </c>
      <c r="C205" s="57">
        <f>'Historical Fault Information'!AA205</f>
        <v>172.8888888888888</v>
      </c>
      <c r="D205" s="57">
        <f>'Historical Fault Information'!AB205</f>
        <v>91.124952007116434</v>
      </c>
      <c r="E205" s="57">
        <f>'Historical Fault Information'!AC205</f>
        <v>152.05555555555557</v>
      </c>
      <c r="F205" s="57">
        <f>'Historical Fault Information'!AD205</f>
        <v>132.31818181818178</v>
      </c>
      <c r="G205" s="57">
        <f>'Historical Fault Information'!AE205</f>
        <v>104.05087153357618</v>
      </c>
      <c r="H205" s="57">
        <f>'Historical Fault Information'!AF205</f>
        <v>263.29999999999961</v>
      </c>
      <c r="I205" s="57">
        <f>'Historical Fault Information'!AG205</f>
        <v>114.7088283089865</v>
      </c>
      <c r="J205" s="57">
        <f>'Historical Fault Information'!AH205</f>
        <v>60.428571428571388</v>
      </c>
      <c r="K205" s="57">
        <f>'Historical Fault Information'!AI205</f>
        <v>95.6111111111111</v>
      </c>
      <c r="L205" s="71">
        <f>'Model parameters'!J205*(1+'Total ICPs'!$L$41)</f>
        <v>128.25579176735766</v>
      </c>
      <c r="M205" s="42">
        <f>L205*(1+'Total ICPs'!M$47)</f>
        <v>128.25579176735766</v>
      </c>
      <c r="N205" s="42">
        <f>M205*(1+'Total ICPs'!N$47)</f>
        <v>128.25579176735766</v>
      </c>
      <c r="O205" s="42">
        <f>N205*(1+'Total ICPs'!O$47)</f>
        <v>131.21663674389984</v>
      </c>
      <c r="P205" s="42">
        <f>O205*(1+'Total ICPs'!P$47)</f>
        <v>131.21663674389984</v>
      </c>
      <c r="Q205" s="42">
        <f>P205*(1+'Total ICPs'!Q$47)</f>
        <v>131.21663674389984</v>
      </c>
      <c r="R205" s="42">
        <f>Q205*(1+'Total ICPs'!R$47)</f>
        <v>131.21663674389984</v>
      </c>
      <c r="S205" s="42">
        <f>R205*(1+'Total ICPs'!S$47)</f>
        <v>131.21663674389984</v>
      </c>
      <c r="T205" s="42">
        <f>S205*(1+'Total ICPs'!T$47)</f>
        <v>134.11942593658824</v>
      </c>
      <c r="U205" s="42">
        <f>T205*(1+'Total ICPs'!U$47)</f>
        <v>134.11942593658824</v>
      </c>
      <c r="V205" s="42">
        <f>U205*(1+'Total ICPs'!V$47)</f>
        <v>134.11942593658824</v>
      </c>
      <c r="AL205" s="201">
        <f t="shared" si="114"/>
        <v>77.062499999999943</v>
      </c>
      <c r="AM205" s="201">
        <f t="shared" si="115"/>
        <v>172.8888888888888</v>
      </c>
      <c r="AN205" s="201">
        <f t="shared" si="116"/>
        <v>91.124952007116434</v>
      </c>
      <c r="AO205" s="201">
        <f t="shared" si="117"/>
        <v>152.05555555555557</v>
      </c>
      <c r="AP205" s="201">
        <f t="shared" si="118"/>
        <v>132.31818181818178</v>
      </c>
      <c r="AQ205" s="201">
        <f t="shared" si="119"/>
        <v>104.05087153357618</v>
      </c>
      <c r="AR205" s="201">
        <f t="shared" si="120"/>
        <v>263.29999999999961</v>
      </c>
      <c r="AS205" s="201">
        <f t="shared" si="121"/>
        <v>114.7088283089865</v>
      </c>
      <c r="AT205" s="201">
        <f t="shared" si="122"/>
        <v>60.428571428571388</v>
      </c>
      <c r="AU205" s="201">
        <f t="shared" si="123"/>
        <v>95.6111111111111</v>
      </c>
      <c r="AV205" s="41">
        <f t="shared" si="125"/>
        <v>119.79163547639389</v>
      </c>
      <c r="AW205" s="41">
        <f t="shared" si="125"/>
        <v>118.59830627842938</v>
      </c>
      <c r="AX205" s="41">
        <f t="shared" si="125"/>
        <v>117.40497708046486</v>
      </c>
      <c r="AY205" s="41">
        <f t="shared" si="125"/>
        <v>116.21164788250036</v>
      </c>
      <c r="AZ205" s="41">
        <f t="shared" si="125"/>
        <v>115.01831868453584</v>
      </c>
      <c r="BA205" s="41">
        <f t="shared" si="125"/>
        <v>113.82498948657133</v>
      </c>
      <c r="BB205" s="41">
        <f t="shared" si="125"/>
        <v>112.63166028860681</v>
      </c>
      <c r="BC205" s="41">
        <f t="shared" si="125"/>
        <v>111.43833109064229</v>
      </c>
      <c r="BD205" s="41">
        <f t="shared" si="125"/>
        <v>110.24500189267779</v>
      </c>
      <c r="BE205" s="41">
        <f t="shared" si="125"/>
        <v>109.05167269471328</v>
      </c>
      <c r="BF205" s="41">
        <f t="shared" si="125"/>
        <v>107.85834349674876</v>
      </c>
    </row>
    <row r="206" spans="1:58">
      <c r="A206" s="53" t="s">
        <v>47</v>
      </c>
      <c r="B206" s="57">
        <f>'Historical Fault Information'!Z206</f>
        <v>402.8823529411772</v>
      </c>
      <c r="C206" s="57">
        <f>'Historical Fault Information'!AA206</f>
        <v>448.58823529411768</v>
      </c>
      <c r="D206" s="57">
        <f>'Historical Fault Information'!AB206</f>
        <v>1344.599291838339</v>
      </c>
      <c r="E206" s="57">
        <f>'Historical Fault Information'!AC206</f>
        <v>507.16666666666634</v>
      </c>
      <c r="F206" s="57">
        <f>'Historical Fault Information'!AD206</f>
        <v>838.77777777777624</v>
      </c>
      <c r="G206" s="57">
        <f>'Historical Fault Information'!AE206</f>
        <v>59.659999213646309</v>
      </c>
      <c r="H206" s="57">
        <f>'Historical Fault Information'!AF206</f>
        <v>766.46666666666647</v>
      </c>
      <c r="I206" s="57">
        <f>'Historical Fault Information'!AG206</f>
        <v>276.12067625007609</v>
      </c>
      <c r="J206" s="57">
        <f>'Historical Fault Information'!AH206</f>
        <v>409.00000000000028</v>
      </c>
      <c r="K206" s="57">
        <f>'Historical Fault Information'!AI206</f>
        <v>184.12500000000017</v>
      </c>
      <c r="L206" s="71">
        <f>'Model parameters'!J206*(1+'Total ICPs'!$L$41)</f>
        <v>554.97258226191582</v>
      </c>
      <c r="M206" s="42">
        <f>L206*(1+'Total ICPs'!M$48)</f>
        <v>560.95617813342744</v>
      </c>
      <c r="N206" s="42">
        <f>M206*(1+'Total ICPs'!N$48)</f>
        <v>566.90748841570428</v>
      </c>
      <c r="O206" s="42">
        <f>N206*(1+'Total ICPs'!O$48)</f>
        <v>572.81575124566803</v>
      </c>
      <c r="P206" s="42">
        <f>O206*(1+'Total ICPs'!P$48)</f>
        <v>577.94915993399718</v>
      </c>
      <c r="Q206" s="42">
        <f>P206*(1+'Total ICPs'!Q$48)</f>
        <v>583.79285158549135</v>
      </c>
      <c r="R206" s="42">
        <f>Q206*(1+'Total ICPs'!R$48)</f>
        <v>588.87245095842923</v>
      </c>
      <c r="S206" s="42">
        <f>R206*(1+'Total ICPs'!S$48)</f>
        <v>594.64080956837574</v>
      </c>
      <c r="T206" s="42">
        <f>S206*(1+'Total ICPs'!T$48)</f>
        <v>600.36612072600917</v>
      </c>
      <c r="U206" s="42">
        <f>T206*(1+'Total ICPs'!U$48)</f>
        <v>605.3488633312428</v>
      </c>
      <c r="V206" s="42">
        <f>U206*(1+'Total ICPs'!V$48)</f>
        <v>610.31008221031982</v>
      </c>
      <c r="AL206" s="201">
        <f t="shared" si="114"/>
        <v>402.8823529411772</v>
      </c>
      <c r="AM206" s="201">
        <f t="shared" si="115"/>
        <v>448.58823529411768</v>
      </c>
      <c r="AN206" s="201">
        <f t="shared" si="116"/>
        <v>1344.599291838339</v>
      </c>
      <c r="AO206" s="201">
        <f t="shared" si="117"/>
        <v>507.16666666666634</v>
      </c>
      <c r="AP206" s="201">
        <f t="shared" si="118"/>
        <v>838.77777777777624</v>
      </c>
      <c r="AQ206" s="201">
        <f t="shared" si="119"/>
        <v>59.659999213646309</v>
      </c>
      <c r="AR206" s="201">
        <f t="shared" si="120"/>
        <v>766.46666666666647</v>
      </c>
      <c r="AS206" s="201">
        <f t="shared" si="121"/>
        <v>276.12067625007609</v>
      </c>
      <c r="AT206" s="201">
        <f t="shared" si="122"/>
        <v>409.00000000000028</v>
      </c>
      <c r="AU206" s="201">
        <f t="shared" si="123"/>
        <v>184.12500000000017</v>
      </c>
      <c r="AV206" s="41">
        <f t="shared" si="125"/>
        <v>270.75384399701795</v>
      </c>
      <c r="AW206" s="41">
        <f t="shared" si="125"/>
        <v>224.75660351195825</v>
      </c>
      <c r="AX206" s="41">
        <f t="shared" si="125"/>
        <v>178.75936302689843</v>
      </c>
      <c r="AY206" s="41">
        <f t="shared" si="125"/>
        <v>132.76212254183872</v>
      </c>
      <c r="AZ206" s="41">
        <f t="shared" si="125"/>
        <v>86.764882056778902</v>
      </c>
      <c r="BA206" s="41">
        <f t="shared" si="125"/>
        <v>40.767641571719196</v>
      </c>
      <c r="BB206" s="41">
        <f t="shared" si="125"/>
        <v>-5.2295989133405101</v>
      </c>
      <c r="BC206" s="41">
        <f t="shared" si="125"/>
        <v>-51.22683939840033</v>
      </c>
      <c r="BD206" s="41">
        <f t="shared" si="125"/>
        <v>-97.224079883460035</v>
      </c>
      <c r="BE206" s="41">
        <f t="shared" si="125"/>
        <v>-143.22132036851986</v>
      </c>
      <c r="BF206" s="41">
        <f t="shared" si="125"/>
        <v>-189.21856085357956</v>
      </c>
    </row>
    <row r="207" spans="1:58">
      <c r="A207" s="53" t="s">
        <v>52</v>
      </c>
      <c r="B207" s="57">
        <f>'Historical Fault Information'!Z207</f>
        <v>325.37499999999937</v>
      </c>
      <c r="C207" s="57">
        <f>'Historical Fault Information'!AA207</f>
        <v>334.30555555555543</v>
      </c>
      <c r="D207" s="57">
        <f>'Historical Fault Information'!AB207</f>
        <v>239.16654070454885</v>
      </c>
      <c r="E207" s="57">
        <f>'Historical Fault Information'!AC207</f>
        <v>251.58823529411825</v>
      </c>
      <c r="F207" s="57">
        <f>'Historical Fault Information'!AD207</f>
        <v>219.90909090909079</v>
      </c>
      <c r="G207" s="57">
        <f>'Historical Fault Information'!AE207</f>
        <v>177.88012056046338</v>
      </c>
      <c r="H207" s="57">
        <f>'Historical Fault Information'!AF207</f>
        <v>429.69230769230882</v>
      </c>
      <c r="I207" s="57">
        <f>'Historical Fault Information'!AG207</f>
        <v>201.87647807512201</v>
      </c>
      <c r="J207" s="57">
        <f>'Historical Fault Information'!AH207</f>
        <v>47.916666666666742</v>
      </c>
      <c r="K207" s="57">
        <f>'Historical Fault Information'!AI207</f>
        <v>227.33333333333351</v>
      </c>
      <c r="L207" s="71">
        <f>'Model parameters'!J207*(1+'Total ICPs'!$L$41)</f>
        <v>227.17651148491535</v>
      </c>
      <c r="M207" s="42">
        <f>L207*(1+'Total ICPs'!M$49)</f>
        <v>229.98061346797658</v>
      </c>
      <c r="N207" s="42">
        <f>M207*(1+'Total ICPs'!N$49)</f>
        <v>232.77558156835684</v>
      </c>
      <c r="O207" s="42">
        <f>N207*(1+'Total ICPs'!O$49)</f>
        <v>235.54314802069413</v>
      </c>
      <c r="P207" s="42">
        <f>O207*(1+'Total ICPs'!P$49)</f>
        <v>237.60740550659588</v>
      </c>
      <c r="Q207" s="42">
        <f>P207*(1+'Total ICPs'!Q$49)</f>
        <v>240.34757031089026</v>
      </c>
      <c r="R207" s="42">
        <f>Q207*(1+'Total ICPs'!R$49)</f>
        <v>242.3844261487491</v>
      </c>
      <c r="S207" s="42">
        <f>R207*(1+'Total ICPs'!S$49)</f>
        <v>245.08805542231951</v>
      </c>
      <c r="T207" s="42">
        <f>S207*(1+'Total ICPs'!T$49)</f>
        <v>247.09750961213535</v>
      </c>
      <c r="U207" s="42">
        <f>T207*(1+'Total ICPs'!U$49)</f>
        <v>249.76460335498189</v>
      </c>
      <c r="V207" s="42">
        <f>U207*(1+'Total ICPs'!V$49)</f>
        <v>251.74665589675482</v>
      </c>
      <c r="AL207" s="201">
        <f t="shared" si="114"/>
        <v>325.37499999999937</v>
      </c>
      <c r="AM207" s="201">
        <f t="shared" si="115"/>
        <v>334.30555555555543</v>
      </c>
      <c r="AN207" s="201">
        <f t="shared" si="116"/>
        <v>239.16654070454885</v>
      </c>
      <c r="AO207" s="201">
        <f t="shared" si="117"/>
        <v>251.58823529411825</v>
      </c>
      <c r="AP207" s="201">
        <f t="shared" si="118"/>
        <v>219.90909090909079</v>
      </c>
      <c r="AQ207" s="201">
        <f t="shared" si="119"/>
        <v>177.88012056046338</v>
      </c>
      <c r="AR207" s="201">
        <f t="shared" si="120"/>
        <v>429.69230769230882</v>
      </c>
      <c r="AS207" s="201">
        <f t="shared" si="121"/>
        <v>201.87647807512201</v>
      </c>
      <c r="AT207" s="201">
        <f t="shared" si="122"/>
        <v>47.916666666666742</v>
      </c>
      <c r="AU207" s="201">
        <f t="shared" si="123"/>
        <v>227.33333333333351</v>
      </c>
      <c r="AV207" s="41">
        <f t="shared" si="125"/>
        <v>159.46218992834056</v>
      </c>
      <c r="AW207" s="41">
        <f t="shared" si="125"/>
        <v>143.81816393728963</v>
      </c>
      <c r="AX207" s="41">
        <f t="shared" si="125"/>
        <v>128.17413794623869</v>
      </c>
      <c r="AY207" s="41">
        <f t="shared" si="125"/>
        <v>112.53011195518778</v>
      </c>
      <c r="AZ207" s="41">
        <f t="shared" si="125"/>
        <v>96.886085964136839</v>
      </c>
      <c r="BA207" s="41">
        <f t="shared" si="125"/>
        <v>81.242059973085901</v>
      </c>
      <c r="BB207" s="41">
        <f t="shared" si="125"/>
        <v>65.598033982034963</v>
      </c>
      <c r="BC207" s="41">
        <f t="shared" si="125"/>
        <v>49.954007990984053</v>
      </c>
      <c r="BD207" s="41">
        <f t="shared" si="125"/>
        <v>34.309981999933086</v>
      </c>
      <c r="BE207" s="41">
        <f t="shared" si="125"/>
        <v>18.665956008882176</v>
      </c>
      <c r="BF207" s="41">
        <f t="shared" si="125"/>
        <v>3.0219300178312096</v>
      </c>
    </row>
    <row r="208" spans="1:58">
      <c r="A208" s="53" t="s">
        <v>53</v>
      </c>
      <c r="B208" s="57">
        <f>'Historical Fault Information'!Z208</f>
        <v>267.53846153846166</v>
      </c>
      <c r="C208" s="57">
        <f>'Historical Fault Information'!AA208</f>
        <v>749.5555555555552</v>
      </c>
      <c r="D208" s="57">
        <f>'Historical Fault Information'!AB208</f>
        <v>0</v>
      </c>
      <c r="E208" s="57">
        <f>'Historical Fault Information'!AC208</f>
        <v>1070.8571428571447</v>
      </c>
      <c r="F208" s="57">
        <f>'Historical Fault Information'!AD208</f>
        <v>50.499999999999964</v>
      </c>
      <c r="G208" s="57">
        <f>'Historical Fault Information'!AE208</f>
        <v>708.72079512791709</v>
      </c>
      <c r="H208" s="57">
        <f>'Historical Fault Information'!AF208</f>
        <v>282.33333333333462</v>
      </c>
      <c r="I208" s="57">
        <f>'Historical Fault Information'!AG208</f>
        <v>545.51809720785934</v>
      </c>
      <c r="J208" s="57">
        <f>'Historical Fault Information'!AH208</f>
        <v>93.285714285714207</v>
      </c>
      <c r="K208" s="57">
        <f>'Historical Fault Information'!AI208</f>
        <v>1528.0000000000023</v>
      </c>
      <c r="L208" s="71">
        <f>'Model parameters'!J208*(1+'Total ICPs'!$L$41)</f>
        <v>541.47115496599304</v>
      </c>
      <c r="M208" s="42">
        <f>L208*(1+'Total ICPs'!M$50)</f>
        <v>550.82078501718649</v>
      </c>
      <c r="N208" s="42">
        <f>M208*(1+'Total ICPs'!N$50)</f>
        <v>556.97864480952421</v>
      </c>
      <c r="O208" s="42">
        <f>N208*(1+'Total ICPs'!O$50)</f>
        <v>563.10426449823717</v>
      </c>
      <c r="P208" s="42">
        <f>O208*(1+'Total ICPs'!P$50)</f>
        <v>569.1654039797005</v>
      </c>
      <c r="Q208" s="42">
        <f>P208*(1+'Total ICPs'!Q$50)</f>
        <v>575.19430335753896</v>
      </c>
      <c r="R208" s="42">
        <f>Q208*(1+'Total ICPs'!R$50)</f>
        <v>581.19096263175277</v>
      </c>
      <c r="S208" s="42">
        <f>R208*(1+'Total ICPs'!S$50)</f>
        <v>587.15538180234171</v>
      </c>
      <c r="T208" s="42">
        <f>S208*(1+'Total ICPs'!T$50)</f>
        <v>593.05532076568102</v>
      </c>
      <c r="U208" s="42">
        <f>T208*(1+'Total ICPs'!U$50)</f>
        <v>595.98917019553824</v>
      </c>
      <c r="V208" s="42">
        <f>U208*(1+'Total ICPs'!V$50)</f>
        <v>601.85686905525267</v>
      </c>
      <c r="AL208" s="201">
        <f t="shared" si="114"/>
        <v>267.53846153846166</v>
      </c>
      <c r="AM208" s="201">
        <f t="shared" si="115"/>
        <v>749.5555555555552</v>
      </c>
      <c r="AN208" s="201">
        <f t="shared" si="116"/>
        <v>0</v>
      </c>
      <c r="AO208" s="201">
        <f t="shared" si="117"/>
        <v>1070.8571428571447</v>
      </c>
      <c r="AP208" s="201">
        <f t="shared" si="118"/>
        <v>50.499999999999964</v>
      </c>
      <c r="AQ208" s="201">
        <f t="shared" si="119"/>
        <v>708.72079512791709</v>
      </c>
      <c r="AR208" s="201">
        <f t="shared" si="120"/>
        <v>282.33333333333462</v>
      </c>
      <c r="AS208" s="201">
        <f t="shared" si="121"/>
        <v>545.51809720785934</v>
      </c>
      <c r="AT208" s="201">
        <f t="shared" si="122"/>
        <v>93.285714285714207</v>
      </c>
      <c r="AU208" s="201">
        <f t="shared" si="123"/>
        <v>1528.0000000000023</v>
      </c>
      <c r="AV208" s="41">
        <f t="shared" si="125"/>
        <v>788.64773698595775</v>
      </c>
      <c r="AW208" s="41">
        <f t="shared" si="125"/>
        <v>835.74170553056842</v>
      </c>
      <c r="AX208" s="41">
        <f t="shared" si="125"/>
        <v>882.8356740751791</v>
      </c>
      <c r="AY208" s="41">
        <f t="shared" si="125"/>
        <v>929.92964261978977</v>
      </c>
      <c r="AZ208" s="41">
        <f t="shared" si="125"/>
        <v>977.02361116440045</v>
      </c>
      <c r="BA208" s="41">
        <f t="shared" si="125"/>
        <v>1024.1175797090111</v>
      </c>
      <c r="BB208" s="41">
        <f t="shared" si="125"/>
        <v>1071.2115482536219</v>
      </c>
      <c r="BC208" s="41">
        <f t="shared" si="125"/>
        <v>1118.3055167982325</v>
      </c>
      <c r="BD208" s="41">
        <f t="shared" si="125"/>
        <v>1165.399485342843</v>
      </c>
      <c r="BE208" s="41">
        <f t="shared" si="125"/>
        <v>1212.4934538874538</v>
      </c>
      <c r="BF208" s="41">
        <f t="shared" si="125"/>
        <v>1259.5874224320646</v>
      </c>
    </row>
    <row r="209" spans="1:58">
      <c r="A209" s="53" t="s">
        <v>58</v>
      </c>
      <c r="B209" s="57">
        <f>'Historical Fault Information'!Z209</f>
        <v>182.3902439024389</v>
      </c>
      <c r="C209" s="57">
        <f>'Historical Fault Information'!AA209</f>
        <v>122.46875000000001</v>
      </c>
      <c r="D209" s="57">
        <f>'Historical Fault Information'!AB209</f>
        <v>188.89990051187152</v>
      </c>
      <c r="E209" s="57">
        <f>'Historical Fault Information'!AC209</f>
        <v>199.76190476190516</v>
      </c>
      <c r="F209" s="57">
        <f>'Historical Fault Information'!AD209</f>
        <v>238.76190476190507</v>
      </c>
      <c r="G209" s="57">
        <f>'Historical Fault Information'!AE209</f>
        <v>82.298494832747792</v>
      </c>
      <c r="H209" s="57">
        <f>'Historical Fault Information'!AF209</f>
        <v>381.72727272727235</v>
      </c>
      <c r="I209" s="57">
        <f>'Historical Fault Information'!AG209</f>
        <v>109.99813100007357</v>
      </c>
      <c r="J209" s="57">
        <f>'Historical Fault Information'!AH209</f>
        <v>69.3125</v>
      </c>
      <c r="K209" s="57">
        <f>'Historical Fault Information'!AI209</f>
        <v>105.82608695652192</v>
      </c>
      <c r="L209" s="71">
        <f>'Model parameters'!J209*(1+'Total ICPs'!$L$41)</f>
        <v>174.18655122287919</v>
      </c>
      <c r="M209" s="42">
        <f>L209*(1+'Total ICPs'!M$51)</f>
        <v>176.22272704102511</v>
      </c>
      <c r="N209" s="42">
        <f>M209*(1+'Total ICPs'!N$51)</f>
        <v>178.25213815545624</v>
      </c>
      <c r="O209" s="42">
        <f>N209*(1+'Total ICPs'!O$51)</f>
        <v>179.76066708385005</v>
      </c>
      <c r="P209" s="42">
        <f>O209*(1+'Total ICPs'!P$51)</f>
        <v>181.26243130852913</v>
      </c>
      <c r="Q209" s="42">
        <f>P209*(1+'Total ICPs'!Q$51)</f>
        <v>183.25125420067164</v>
      </c>
      <c r="R209" s="42">
        <f>Q209*(1+'Total ICPs'!R$51)</f>
        <v>184.73272431420639</v>
      </c>
      <c r="S209" s="42">
        <f>R209*(1+'Total ICPs'!S$51)</f>
        <v>186.20742972402638</v>
      </c>
      <c r="T209" s="42">
        <f>S209*(1+'Total ICPs'!T$51)</f>
        <v>187.67537043013158</v>
      </c>
      <c r="U209" s="42">
        <f>T209*(1+'Total ICPs'!U$51)</f>
        <v>189.13654643252201</v>
      </c>
      <c r="V209" s="42">
        <f>U209*(1+'Total ICPs'!V$51)</f>
        <v>190.59095773119768</v>
      </c>
      <c r="AL209" s="201">
        <f t="shared" si="114"/>
        <v>182.3902439024389</v>
      </c>
      <c r="AM209" s="201">
        <f t="shared" si="115"/>
        <v>122.46875000000001</v>
      </c>
      <c r="AN209" s="201">
        <f t="shared" si="116"/>
        <v>188.89990051187152</v>
      </c>
      <c r="AO209" s="201">
        <f t="shared" si="117"/>
        <v>199.76190476190516</v>
      </c>
      <c r="AP209" s="201">
        <f t="shared" si="118"/>
        <v>238.76190476190507</v>
      </c>
      <c r="AQ209" s="201">
        <f t="shared" si="119"/>
        <v>82.298494832747792</v>
      </c>
      <c r="AR209" s="201">
        <f t="shared" si="120"/>
        <v>381.72727272727235</v>
      </c>
      <c r="AS209" s="201">
        <f t="shared" si="121"/>
        <v>109.99813100007357</v>
      </c>
      <c r="AT209" s="201">
        <f t="shared" si="122"/>
        <v>69.3125</v>
      </c>
      <c r="AU209" s="201">
        <f t="shared" si="123"/>
        <v>105.82608695652192</v>
      </c>
      <c r="AV209" s="41">
        <f t="shared" si="125"/>
        <v>132.60294174196369</v>
      </c>
      <c r="AW209" s="41">
        <f t="shared" si="125"/>
        <v>126.14083679587098</v>
      </c>
      <c r="AX209" s="41">
        <f t="shared" si="125"/>
        <v>119.67873184977826</v>
      </c>
      <c r="AY209" s="41">
        <f t="shared" si="125"/>
        <v>113.21662690368555</v>
      </c>
      <c r="AZ209" s="41">
        <f t="shared" si="125"/>
        <v>106.75452195759283</v>
      </c>
      <c r="BA209" s="41">
        <f t="shared" si="125"/>
        <v>100.29241701150012</v>
      </c>
      <c r="BB209" s="41">
        <f t="shared" si="125"/>
        <v>93.830312065407412</v>
      </c>
      <c r="BC209" s="41">
        <f t="shared" si="125"/>
        <v>87.36820711931469</v>
      </c>
      <c r="BD209" s="41">
        <f t="shared" si="125"/>
        <v>80.906102173221981</v>
      </c>
      <c r="BE209" s="41">
        <f t="shared" si="125"/>
        <v>74.443997227129273</v>
      </c>
      <c r="BF209" s="41">
        <f t="shared" si="125"/>
        <v>67.981892281036551</v>
      </c>
    </row>
    <row r="210" spans="1:58">
      <c r="A210" s="53" t="s">
        <v>60</v>
      </c>
      <c r="B210" s="57">
        <f>'Historical Fault Information'!Z210</f>
        <v>407.43749999999966</v>
      </c>
      <c r="C210" s="57">
        <f>'Historical Fault Information'!AA210</f>
        <v>156.16666666666666</v>
      </c>
      <c r="D210" s="57">
        <f>'Historical Fault Information'!AB210</f>
        <v>363.1248087526377</v>
      </c>
      <c r="E210" s="57">
        <f>'Historical Fault Information'!AC210</f>
        <v>497.58333333333394</v>
      </c>
      <c r="F210" s="57">
        <f>'Historical Fault Information'!AD210</f>
        <v>304.529411764705</v>
      </c>
      <c r="G210" s="57">
        <f>'Historical Fault Information'!AE210</f>
        <v>256.42588793554438</v>
      </c>
      <c r="H210" s="57">
        <f>'Historical Fault Information'!AF210</f>
        <v>446.62499999999909</v>
      </c>
      <c r="I210" s="57">
        <f>'Historical Fault Information'!AG210</f>
        <v>101.04151435886945</v>
      </c>
      <c r="J210" s="57">
        <f>'Historical Fault Information'!AH210</f>
        <v>174.5500000000001</v>
      </c>
      <c r="K210" s="57">
        <f>'Historical Fault Information'!AI210</f>
        <v>146.39393939393935</v>
      </c>
      <c r="L210" s="71">
        <f>'Model parameters'!J210*(1+'Total ICPs'!$L$41)</f>
        <v>289.80016835028357</v>
      </c>
      <c r="M210" s="42">
        <f>L210*(1+'Total ICPs'!M$52)</f>
        <v>292.49310531987754</v>
      </c>
      <c r="N210" s="42">
        <f>M210*(1+'Total ICPs'!N$52)</f>
        <v>295.16231597255882</v>
      </c>
      <c r="O210" s="42">
        <f>N210*(1+'Total ICPs'!O$52)</f>
        <v>297.83152662524009</v>
      </c>
      <c r="P210" s="42">
        <f>O210*(1+'Total ICPs'!P$52)</f>
        <v>299.59913723523789</v>
      </c>
      <c r="Q210" s="42">
        <f>P210*(1+'Total ICPs'!Q$52)</f>
        <v>302.24462157100641</v>
      </c>
      <c r="R210" s="42">
        <f>Q210*(1+'Total ICPs'!R$52)</f>
        <v>304.00036902254783</v>
      </c>
      <c r="S210" s="42">
        <f>R210*(1+'Total ICPs'!S$52)</f>
        <v>306.62212704140364</v>
      </c>
      <c r="T210" s="42">
        <f>S210*(1+'Total ICPs'!T$52)</f>
        <v>309.2201587433467</v>
      </c>
      <c r="U210" s="42">
        <f>T210*(1+'Total ICPs'!U$52)</f>
        <v>310.9403167195191</v>
      </c>
      <c r="V210" s="42">
        <f>U210*(1+'Total ICPs'!V$52)</f>
        <v>312.64861153723507</v>
      </c>
      <c r="AL210" s="201">
        <f t="shared" si="114"/>
        <v>407.43749999999966</v>
      </c>
      <c r="AM210" s="201">
        <f t="shared" si="115"/>
        <v>156.16666666666666</v>
      </c>
      <c r="AN210" s="201">
        <f t="shared" si="116"/>
        <v>363.1248087526377</v>
      </c>
      <c r="AO210" s="201">
        <f t="shared" si="117"/>
        <v>497.58333333333394</v>
      </c>
      <c r="AP210" s="201">
        <f t="shared" si="118"/>
        <v>304.529411764705</v>
      </c>
      <c r="AQ210" s="201">
        <f t="shared" si="119"/>
        <v>256.42588793554438</v>
      </c>
      <c r="AR210" s="201">
        <f t="shared" si="120"/>
        <v>446.62499999999909</v>
      </c>
      <c r="AS210" s="201">
        <f t="shared" si="121"/>
        <v>101.04151435886945</v>
      </c>
      <c r="AT210" s="201">
        <f t="shared" si="122"/>
        <v>174.5500000000001</v>
      </c>
      <c r="AU210" s="201">
        <f t="shared" si="123"/>
        <v>146.39393939393935</v>
      </c>
      <c r="AV210" s="41">
        <f t="shared" si="125"/>
        <v>160.98434928992907</v>
      </c>
      <c r="AW210" s="41">
        <f t="shared" si="125"/>
        <v>138.36553893890351</v>
      </c>
      <c r="AX210" s="41">
        <f t="shared" si="125"/>
        <v>115.74672858787795</v>
      </c>
      <c r="AY210" s="41">
        <f t="shared" si="125"/>
        <v>93.127918236852452</v>
      </c>
      <c r="AZ210" s="41">
        <f t="shared" si="125"/>
        <v>70.509107885826893</v>
      </c>
      <c r="BA210" s="41">
        <f t="shared" si="125"/>
        <v>47.890297534801334</v>
      </c>
      <c r="BB210" s="41">
        <f t="shared" si="125"/>
        <v>25.271487183775776</v>
      </c>
      <c r="BC210" s="41">
        <f t="shared" si="125"/>
        <v>2.6526768327502168</v>
      </c>
      <c r="BD210" s="41">
        <f t="shared" si="125"/>
        <v>-19.966133518275285</v>
      </c>
      <c r="BE210" s="41">
        <f t="shared" si="125"/>
        <v>-42.584943869300844</v>
      </c>
      <c r="BF210" s="41">
        <f t="shared" si="125"/>
        <v>-65.203754220326402</v>
      </c>
    </row>
    <row r="211" spans="1:58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O211" s="3"/>
      <c r="P211" s="3"/>
      <c r="Q211" s="3"/>
      <c r="R211" s="3"/>
      <c r="S211" s="3"/>
      <c r="T211" s="3"/>
      <c r="U211" s="3"/>
      <c r="V211" s="3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</row>
    <row r="212" spans="1:58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O212" s="3"/>
      <c r="P212" s="3"/>
      <c r="Q212" s="3"/>
      <c r="R212" s="3"/>
      <c r="S212" s="3"/>
      <c r="T212" s="3"/>
      <c r="U212" s="3"/>
      <c r="V212" s="3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</row>
    <row r="213" spans="1:58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O213" s="3"/>
      <c r="P213" s="3"/>
      <c r="Q213" s="3"/>
      <c r="R213" s="3"/>
      <c r="S213" s="3"/>
      <c r="T213" s="3"/>
      <c r="U213" s="3"/>
      <c r="V213" s="3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</row>
    <row r="214" spans="1:58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3" customFormat="1" ht="18">
      <c r="A215" s="1"/>
      <c r="B215" s="55"/>
      <c r="C215" s="55"/>
      <c r="D215" s="55"/>
      <c r="E215" s="55"/>
      <c r="F215" s="55"/>
      <c r="G215" s="55"/>
      <c r="H215" s="55"/>
      <c r="I215" s="39"/>
      <c r="J215" s="1"/>
      <c r="N215"/>
      <c r="O215"/>
      <c r="P215"/>
      <c r="Q215"/>
      <c r="R215"/>
      <c r="S215"/>
      <c r="T215"/>
      <c r="U215"/>
      <c r="V215"/>
    </row>
    <row r="216" spans="1:58" s="3" customFormat="1" ht="15.95" customHeight="1">
      <c r="B216" s="129" t="s">
        <v>5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69" t="s">
        <v>32</v>
      </c>
      <c r="M216" s="59" t="str">
        <f>'Model parameters'!J219</f>
        <v>Regional growth rates applied to 2009 to 2017 weighted average</v>
      </c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69" t="s">
        <v>48</v>
      </c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</row>
    <row r="217" spans="1:58" s="60" customFormat="1">
      <c r="A217" s="60" t="s">
        <v>6</v>
      </c>
      <c r="B217" s="61">
        <f t="shared" ref="B217:K217" si="126">AVERAGEIF(B221:B233,"&lt;&gt;0")</f>
        <v>521.9054206230204</v>
      </c>
      <c r="C217" s="61">
        <f t="shared" si="126"/>
        <v>698.87426018812153</v>
      </c>
      <c r="D217" s="61">
        <f t="shared" si="126"/>
        <v>564.13560969460036</v>
      </c>
      <c r="E217" s="61">
        <f t="shared" si="126"/>
        <v>416.7882177353128</v>
      </c>
      <c r="F217" s="61">
        <f t="shared" si="126"/>
        <v>501.76821298100771</v>
      </c>
      <c r="G217" s="61">
        <f t="shared" si="126"/>
        <v>405.65660478857689</v>
      </c>
      <c r="H217" s="61">
        <f t="shared" si="126"/>
        <v>460.47055690915414</v>
      </c>
      <c r="I217" s="61">
        <f t="shared" si="126"/>
        <v>482.07468418503618</v>
      </c>
      <c r="J217" s="61">
        <f t="shared" si="126"/>
        <v>420.07396122608253</v>
      </c>
      <c r="K217" s="61">
        <f t="shared" si="126"/>
        <v>531.53826009327224</v>
      </c>
    </row>
    <row r="218" spans="1:58">
      <c r="B218" s="94"/>
      <c r="C218" s="94"/>
      <c r="D218" s="94"/>
      <c r="E218" s="94"/>
      <c r="F218" s="94"/>
      <c r="G218" s="94"/>
      <c r="H218" s="94"/>
      <c r="I218" s="94"/>
      <c r="J218" s="94"/>
      <c r="K218" s="68"/>
      <c r="L218" s="68">
        <f t="shared" ref="L218:V218" si="127">AVERAGEIF(L221:L232,"&lt;&gt;0")</f>
        <v>498.59015870608386</v>
      </c>
      <c r="M218" s="68">
        <f t="shared" si="127"/>
        <v>503.26601722837307</v>
      </c>
      <c r="N218" s="68">
        <f t="shared" si="127"/>
        <v>507.61300447026571</v>
      </c>
      <c r="O218" s="68">
        <f t="shared" si="127"/>
        <v>512.97704118657191</v>
      </c>
      <c r="P218" s="68">
        <f t="shared" si="127"/>
        <v>517.41181273824793</v>
      </c>
      <c r="Q218" s="68">
        <f t="shared" si="127"/>
        <v>521.48222267514427</v>
      </c>
      <c r="R218" s="68">
        <f t="shared" si="127"/>
        <v>525.5859222462808</v>
      </c>
      <c r="S218" s="68">
        <f t="shared" si="127"/>
        <v>530.53149606630348</v>
      </c>
      <c r="T218" s="68">
        <f t="shared" si="127"/>
        <v>534.99402423878496</v>
      </c>
      <c r="U218" s="68">
        <f t="shared" si="127"/>
        <v>539.08306889341532</v>
      </c>
      <c r="V218" s="68">
        <f t="shared" si="127"/>
        <v>543.01880140577452</v>
      </c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72"/>
      <c r="AM218" s="201"/>
      <c r="AN218" s="201"/>
      <c r="AO218" s="201"/>
      <c r="AP218" s="201"/>
      <c r="AQ218" s="201"/>
      <c r="AR218" s="201"/>
      <c r="AS218" s="201"/>
      <c r="AT218" s="201"/>
      <c r="AU218" s="68"/>
      <c r="AV218" s="68">
        <f t="shared" ref="AV218:BF218" si="128">AVERAGE(AV221:AV233)</f>
        <v>425.65272031839407</v>
      </c>
      <c r="AW218" s="68">
        <f t="shared" si="128"/>
        <v>412.075291495844</v>
      </c>
      <c r="AX218" s="68">
        <f t="shared" si="128"/>
        <v>398.49786267329415</v>
      </c>
      <c r="AY218" s="68">
        <f t="shared" si="128"/>
        <v>384.92043385074425</v>
      </c>
      <c r="AZ218" s="68">
        <f t="shared" si="128"/>
        <v>371.34300502819434</v>
      </c>
      <c r="BA218" s="68">
        <f t="shared" si="128"/>
        <v>357.76557620564444</v>
      </c>
      <c r="BB218" s="68">
        <f t="shared" si="128"/>
        <v>344.18814738309459</v>
      </c>
      <c r="BC218" s="68">
        <f t="shared" si="128"/>
        <v>330.61071856054463</v>
      </c>
      <c r="BD218" s="68">
        <f t="shared" si="128"/>
        <v>317.03328973799483</v>
      </c>
      <c r="BE218" s="68">
        <f t="shared" si="128"/>
        <v>303.45586091544487</v>
      </c>
      <c r="BF218" s="68">
        <f t="shared" si="128"/>
        <v>289.87843209289491</v>
      </c>
    </row>
    <row r="219" spans="1:58">
      <c r="B219" s="94"/>
      <c r="C219" s="94"/>
      <c r="D219" s="94"/>
      <c r="E219" s="94"/>
      <c r="F219" s="94"/>
      <c r="G219" s="94"/>
      <c r="H219" s="94"/>
      <c r="I219" s="94"/>
      <c r="J219" s="94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72"/>
      <c r="AM219" s="201"/>
      <c r="AN219" s="201"/>
      <c r="AO219" s="201"/>
      <c r="AP219" s="201"/>
      <c r="AQ219" s="201"/>
      <c r="AR219" s="201"/>
      <c r="AS219" s="201"/>
      <c r="AT219" s="201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</row>
    <row r="220" spans="1:58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>
        <v>2018</v>
      </c>
      <c r="M220" s="1">
        <v>2019</v>
      </c>
      <c r="N220" s="1">
        <v>2020</v>
      </c>
      <c r="O220" s="1">
        <v>2021</v>
      </c>
      <c r="P220" s="1">
        <v>2022</v>
      </c>
      <c r="Q220" s="1">
        <v>2023</v>
      </c>
      <c r="R220" s="1">
        <v>2024</v>
      </c>
      <c r="S220" s="1">
        <v>2025</v>
      </c>
      <c r="T220" s="1">
        <v>2026</v>
      </c>
      <c r="U220" s="1">
        <v>2027</v>
      </c>
      <c r="V220" s="1">
        <v>2028</v>
      </c>
      <c r="AL220" s="200">
        <v>2008</v>
      </c>
      <c r="AM220" s="200">
        <v>2009</v>
      </c>
      <c r="AN220" s="200">
        <v>2010</v>
      </c>
      <c r="AO220" s="200">
        <v>2011</v>
      </c>
      <c r="AP220" s="200">
        <v>2012</v>
      </c>
      <c r="AQ220" s="200">
        <v>2013</v>
      </c>
      <c r="AR220" s="200">
        <v>2014</v>
      </c>
      <c r="AS220" s="200">
        <v>2015</v>
      </c>
      <c r="AT220" s="200">
        <v>2016</v>
      </c>
      <c r="AU220" s="200">
        <v>2017</v>
      </c>
      <c r="AV220" s="200">
        <v>2018</v>
      </c>
      <c r="AW220" s="200">
        <v>2019</v>
      </c>
      <c r="AX220" s="200">
        <v>2020</v>
      </c>
      <c r="AY220" s="200">
        <v>2021</v>
      </c>
      <c r="AZ220" s="200">
        <v>2022</v>
      </c>
      <c r="BA220" s="200">
        <v>2023</v>
      </c>
      <c r="BB220" s="200">
        <v>2024</v>
      </c>
      <c r="BC220" s="200">
        <v>2025</v>
      </c>
      <c r="BD220" s="200">
        <v>2026</v>
      </c>
      <c r="BE220" s="200">
        <v>2027</v>
      </c>
      <c r="BF220" s="200">
        <v>2028</v>
      </c>
    </row>
    <row r="221" spans="1:58">
      <c r="A221" s="53" t="s">
        <v>50</v>
      </c>
      <c r="B221" s="57">
        <f>'Historical Fault Information'!Z221</f>
        <v>1175.4117647058831</v>
      </c>
      <c r="C221" s="57">
        <f>'Historical Fault Information'!AA221</f>
        <v>563.05263157894819</v>
      </c>
      <c r="D221" s="57">
        <f>'Historical Fault Information'!AB221</f>
        <v>1078.434214628503</v>
      </c>
      <c r="E221" s="57">
        <f>'Historical Fault Information'!AC221</f>
        <v>555.99999999999966</v>
      </c>
      <c r="F221" s="57">
        <f>'Historical Fault Information'!AD221</f>
        <v>969.52941176470529</v>
      </c>
      <c r="G221" s="57">
        <f>'Historical Fault Information'!AE221</f>
        <v>690.76895522701614</v>
      </c>
      <c r="H221" s="57">
        <f>'Historical Fault Information'!AF221</f>
        <v>535.23076923076917</v>
      </c>
      <c r="I221" s="57">
        <f>'Historical Fault Information'!AG221</f>
        <v>1502.4535624726734</v>
      </c>
      <c r="J221" s="57">
        <f>'Historical Fault Information'!AH221</f>
        <v>343.77272727272634</v>
      </c>
      <c r="K221" s="57">
        <f>'Historical Fault Information'!AI221</f>
        <v>945.23054699537818</v>
      </c>
      <c r="L221" s="71">
        <f>'Model parameters'!J221*(1+'Total ICPs'!$L$40)</f>
        <v>867.30921429017928</v>
      </c>
      <c r="M221" s="42">
        <f>L221*(1+'Total ICPs'!M$40)</f>
        <v>877.88953003341294</v>
      </c>
      <c r="N221" s="42">
        <f>M221*(1+'Total ICPs'!N$40)</f>
        <v>888.40223992525205</v>
      </c>
      <c r="O221" s="42">
        <f>N221*(1+'Total ICPs'!O$40)</f>
        <v>898.81354103999945</v>
      </c>
      <c r="P221" s="42">
        <f>O221*(1+'Total ICPs'!P$40)</f>
        <v>909.15723630335231</v>
      </c>
      <c r="Q221" s="42">
        <f>P221*(1+'Total ICPs'!Q$40)</f>
        <v>919.43332571531084</v>
      </c>
      <c r="R221" s="42">
        <f>Q221*(1+'Total ICPs'!R$40)</f>
        <v>926.22771378045434</v>
      </c>
      <c r="S221" s="42">
        <f>R221*(1+'Total ICPs'!S$40)</f>
        <v>936.3685914896239</v>
      </c>
      <c r="T221" s="42">
        <f>S221*(1+'Total ICPs'!T$40)</f>
        <v>946.44186334739891</v>
      </c>
      <c r="U221" s="42">
        <f>T221*(1+'Total ICPs'!U$40)</f>
        <v>956.4475293537796</v>
      </c>
      <c r="V221" s="42">
        <f>U221*(1+'Total ICPs'!V$40)</f>
        <v>963.07290279043707</v>
      </c>
      <c r="AL221" s="201">
        <f t="shared" ref="AL221:AL233" si="129">B221</f>
        <v>1175.4117647058831</v>
      </c>
      <c r="AM221" s="201">
        <f t="shared" ref="AM221:AM233" si="130">C221</f>
        <v>563.05263157894819</v>
      </c>
      <c r="AN221" s="201">
        <f t="shared" ref="AN221:AN233" si="131">D221</f>
        <v>1078.434214628503</v>
      </c>
      <c r="AO221" s="201">
        <f t="shared" ref="AO221:AO233" si="132">E221</f>
        <v>555.99999999999966</v>
      </c>
      <c r="AP221" s="201">
        <f t="shared" ref="AP221:AP233" si="133">F221</f>
        <v>969.52941176470529</v>
      </c>
      <c r="AQ221" s="201">
        <f t="shared" ref="AQ221:AQ233" si="134">G221</f>
        <v>690.76895522701614</v>
      </c>
      <c r="AR221" s="201">
        <f t="shared" ref="AR221:AR233" si="135">H221</f>
        <v>535.23076923076917</v>
      </c>
      <c r="AS221" s="201">
        <f t="shared" ref="AS221:AS233" si="136">I221</f>
        <v>1502.4535624726734</v>
      </c>
      <c r="AT221" s="201">
        <f t="shared" ref="AT221:AT233" si="137">J221</f>
        <v>343.77272727272634</v>
      </c>
      <c r="AU221" s="201">
        <f t="shared" ref="AU221:AU233" si="138">K221</f>
        <v>945.23054699537818</v>
      </c>
      <c r="AV221" s="41">
        <f>LINEST($B221:$K221)*(AV$6-$AL$6+1)+INDEX(LINEST($B221:$K221,,TRUE,TRUE),1,2)</f>
        <v>775.06973508223962</v>
      </c>
      <c r="AW221" s="41">
        <f t="shared" ref="AW221:BF221" si="139">LINEST($B221:$K221)*(AW$6-$AL$6+1)+INDEX(LINEST($B221:$K221,,TRUE,TRUE),1,2)</f>
        <v>763.99360357216312</v>
      </c>
      <c r="AX221" s="41">
        <f t="shared" si="139"/>
        <v>752.91747206208652</v>
      </c>
      <c r="AY221" s="41">
        <f t="shared" si="139"/>
        <v>741.84134055201002</v>
      </c>
      <c r="AZ221" s="41">
        <f t="shared" si="139"/>
        <v>730.76520904193353</v>
      </c>
      <c r="BA221" s="41">
        <f t="shared" si="139"/>
        <v>719.68907753185704</v>
      </c>
      <c r="BB221" s="41">
        <f t="shared" si="139"/>
        <v>708.61294602178054</v>
      </c>
      <c r="BC221" s="41">
        <f t="shared" si="139"/>
        <v>697.53681451170405</v>
      </c>
      <c r="BD221" s="41">
        <f t="shared" si="139"/>
        <v>686.46068300162756</v>
      </c>
      <c r="BE221" s="41">
        <f t="shared" si="139"/>
        <v>675.38455149155106</v>
      </c>
      <c r="BF221" s="41">
        <f t="shared" si="139"/>
        <v>664.30841998147457</v>
      </c>
    </row>
    <row r="222" spans="1:58">
      <c r="A222" s="53" t="s">
        <v>56</v>
      </c>
      <c r="B222" s="57">
        <f>'Historical Fault Information'!Z222</f>
        <v>258.37500000000011</v>
      </c>
      <c r="C222" s="57">
        <f>'Historical Fault Information'!AA222</f>
        <v>633.2499999999992</v>
      </c>
      <c r="D222" s="57">
        <f>'Historical Fault Information'!AB222</f>
        <v>391.16646065057529</v>
      </c>
      <c r="E222" s="57">
        <f>'Historical Fault Information'!AC222</f>
        <v>546.47368421052579</v>
      </c>
      <c r="F222" s="57">
        <f>'Historical Fault Information'!AD222</f>
        <v>738.20000000000039</v>
      </c>
      <c r="G222" s="57">
        <f>'Historical Fault Information'!AE222</f>
        <v>337.82588178392501</v>
      </c>
      <c r="H222" s="57">
        <f>'Historical Fault Information'!AF222</f>
        <v>390.99999999999966</v>
      </c>
      <c r="I222" s="57">
        <f>'Historical Fault Information'!AG222</f>
        <v>211.12898892612247</v>
      </c>
      <c r="J222" s="57">
        <f>'Historical Fault Information'!AH222</f>
        <v>166.75757575757564</v>
      </c>
      <c r="K222" s="57">
        <f>'Historical Fault Information'!AI222</f>
        <v>402.10575460468698</v>
      </c>
      <c r="L222" s="71">
        <f>'Model parameters'!J222*(1+'Total ICPs'!$L$41)</f>
        <v>388.30015075437024</v>
      </c>
      <c r="M222" s="42">
        <f>L222*(1+'Total ICPs'!M$41)</f>
        <v>390.62543177274051</v>
      </c>
      <c r="N222" s="42">
        <f>M222*(1+'Total ICPs'!N$41)</f>
        <v>392.95071279111079</v>
      </c>
      <c r="O222" s="42">
        <f>N222*(1+'Total ICPs'!O$41)</f>
        <v>397.60127482785134</v>
      </c>
      <c r="P222" s="42">
        <f>O222*(1+'Total ICPs'!P$41)</f>
        <v>399.89635739143762</v>
      </c>
      <c r="Q222" s="42">
        <f>P222*(1+'Total ICPs'!Q$41)</f>
        <v>402.1914399550239</v>
      </c>
      <c r="R222" s="42">
        <f>Q222*(1+'Total ICPs'!R$41)</f>
        <v>404.48652251861012</v>
      </c>
      <c r="S222" s="42">
        <f>R222*(1+'Total ICPs'!S$41)</f>
        <v>409.07668764578267</v>
      </c>
      <c r="T222" s="42">
        <f>S222*(1+'Total ICPs'!T$41)</f>
        <v>411.34157175458495</v>
      </c>
      <c r="U222" s="42">
        <f>T222*(1+'Total ICPs'!U$41)</f>
        <v>413.60645586338717</v>
      </c>
      <c r="V222" s="42">
        <f>U222*(1+'Total ICPs'!V$41)</f>
        <v>415.87133997218939</v>
      </c>
      <c r="AL222" s="201">
        <f t="shared" si="129"/>
        <v>258.37500000000011</v>
      </c>
      <c r="AM222" s="201">
        <f t="shared" si="130"/>
        <v>633.2499999999992</v>
      </c>
      <c r="AN222" s="201">
        <f t="shared" si="131"/>
        <v>391.16646065057529</v>
      </c>
      <c r="AO222" s="201">
        <f t="shared" si="132"/>
        <v>546.47368421052579</v>
      </c>
      <c r="AP222" s="201">
        <f t="shared" si="133"/>
        <v>738.20000000000039</v>
      </c>
      <c r="AQ222" s="201">
        <f t="shared" si="134"/>
        <v>337.82588178392501</v>
      </c>
      <c r="AR222" s="201">
        <f t="shared" si="135"/>
        <v>390.99999999999966</v>
      </c>
      <c r="AS222" s="201">
        <f t="shared" si="136"/>
        <v>211.12898892612247</v>
      </c>
      <c r="AT222" s="201">
        <f t="shared" si="137"/>
        <v>166.75757575757564</v>
      </c>
      <c r="AU222" s="201">
        <f t="shared" si="138"/>
        <v>402.10575460468698</v>
      </c>
      <c r="AV222" s="41">
        <f t="shared" ref="AV222:BF233" si="140">LINEST($B222:$K222)*(AV$6-$AL$6+1)+INDEX(LINEST($B222:$K222,,TRUE,TRUE),1,2)</f>
        <v>282.99991100251765</v>
      </c>
      <c r="AW222" s="41">
        <f t="shared" si="140"/>
        <v>260.34019762236795</v>
      </c>
      <c r="AX222" s="41">
        <f t="shared" si="140"/>
        <v>237.68048424221826</v>
      </c>
      <c r="AY222" s="41">
        <f t="shared" si="140"/>
        <v>215.0207708620685</v>
      </c>
      <c r="AZ222" s="41">
        <f t="shared" si="140"/>
        <v>192.36105748191881</v>
      </c>
      <c r="BA222" s="41">
        <f t="shared" si="140"/>
        <v>169.70134410176911</v>
      </c>
      <c r="BB222" s="41">
        <f t="shared" si="140"/>
        <v>147.04163072161941</v>
      </c>
      <c r="BC222" s="41">
        <f t="shared" si="140"/>
        <v>124.38191734146972</v>
      </c>
      <c r="BD222" s="41">
        <f t="shared" si="140"/>
        <v>101.72220396131996</v>
      </c>
      <c r="BE222" s="41">
        <f t="shared" si="140"/>
        <v>79.062490581170266</v>
      </c>
      <c r="BF222" s="41">
        <f t="shared" si="140"/>
        <v>56.402777201020569</v>
      </c>
    </row>
    <row r="223" spans="1:58">
      <c r="A223" s="53" t="s">
        <v>51</v>
      </c>
      <c r="B223" s="57">
        <f>'Historical Fault Information'!Z223</f>
        <v>930.49999999999886</v>
      </c>
      <c r="C223" s="57">
        <f>'Historical Fault Information'!AA223</f>
        <v>535.60000000000025</v>
      </c>
      <c r="D223" s="57">
        <f>'Historical Fault Information'!AB223</f>
        <v>344.99981829854698</v>
      </c>
      <c r="E223" s="57">
        <f>'Historical Fault Information'!AC223</f>
        <v>386.49999999999977</v>
      </c>
      <c r="F223" s="57">
        <f>'Historical Fault Information'!AD223</f>
        <v>484.00000000000085</v>
      </c>
      <c r="G223" s="57">
        <f>'Historical Fault Information'!AE223</f>
        <v>852.40473736815795</v>
      </c>
      <c r="H223" s="57">
        <f>'Historical Fault Information'!AF223</f>
        <v>403.85714285714295</v>
      </c>
      <c r="I223" s="57">
        <f>'Historical Fault Information'!AG223</f>
        <v>804.30111701971487</v>
      </c>
      <c r="J223" s="57">
        <f>'Historical Fault Information'!AH223</f>
        <v>235.80000000000024</v>
      </c>
      <c r="K223" s="57">
        <f>'Historical Fault Information'!AI223</f>
        <v>918.33948963646174</v>
      </c>
      <c r="L223" s="71">
        <f>'Model parameters'!J223*(1+'Total ICPs'!$L$41)</f>
        <v>616.68609356454454</v>
      </c>
      <c r="M223" s="42">
        <f>L223*(1+'Total ICPs'!M$42)</f>
        <v>616.68609356454454</v>
      </c>
      <c r="N223" s="42">
        <f>M223*(1+'Total ICPs'!N$42)</f>
        <v>616.68609356454454</v>
      </c>
      <c r="O223" s="42">
        <f>N223*(1+'Total ICPs'!O$42)</f>
        <v>623.55294408733141</v>
      </c>
      <c r="P223" s="42">
        <f>O223*(1+'Total ICPs'!P$42)</f>
        <v>630.32944131376576</v>
      </c>
      <c r="Q223" s="42">
        <f>P223*(1+'Total ICPs'!Q$42)</f>
        <v>630.32944131376576</v>
      </c>
      <c r="R223" s="42">
        <f>Q223*(1+'Total ICPs'!R$42)</f>
        <v>637.01558524384768</v>
      </c>
      <c r="S223" s="42">
        <f>R223*(1+'Total ICPs'!S$42)</f>
        <v>643.70172917392961</v>
      </c>
      <c r="T223" s="42">
        <f>S223*(1+'Total ICPs'!T$42)</f>
        <v>643.70172917392961</v>
      </c>
      <c r="U223" s="42">
        <f>T223*(1+'Total ICPs'!U$42)</f>
        <v>650.297519807659</v>
      </c>
      <c r="V223" s="42">
        <f>U223*(1+'Total ICPs'!V$42)</f>
        <v>656.89331044138839</v>
      </c>
      <c r="AL223" s="201">
        <f t="shared" si="129"/>
        <v>930.49999999999886</v>
      </c>
      <c r="AM223" s="201">
        <f t="shared" si="130"/>
        <v>535.60000000000025</v>
      </c>
      <c r="AN223" s="201">
        <f t="shared" si="131"/>
        <v>344.99981829854698</v>
      </c>
      <c r="AO223" s="201">
        <f t="shared" si="132"/>
        <v>386.49999999999977</v>
      </c>
      <c r="AP223" s="201">
        <f t="shared" si="133"/>
        <v>484.00000000000085</v>
      </c>
      <c r="AQ223" s="201">
        <f t="shared" si="134"/>
        <v>852.40473736815795</v>
      </c>
      <c r="AR223" s="201">
        <f t="shared" si="135"/>
        <v>403.85714285714295</v>
      </c>
      <c r="AS223" s="201">
        <f t="shared" si="136"/>
        <v>804.30111701971487</v>
      </c>
      <c r="AT223" s="201">
        <f t="shared" si="137"/>
        <v>235.80000000000024</v>
      </c>
      <c r="AU223" s="201">
        <f t="shared" si="138"/>
        <v>918.33948963646174</v>
      </c>
      <c r="AV223" s="41">
        <f t="shared" si="140"/>
        <v>606.59483272712214</v>
      </c>
      <c r="AW223" s="41">
        <f t="shared" si="140"/>
        <v>609.67930585605302</v>
      </c>
      <c r="AX223" s="41">
        <f t="shared" si="140"/>
        <v>612.7637789849839</v>
      </c>
      <c r="AY223" s="41">
        <f t="shared" si="140"/>
        <v>615.84825211391478</v>
      </c>
      <c r="AZ223" s="41">
        <f t="shared" si="140"/>
        <v>618.93272524284566</v>
      </c>
      <c r="BA223" s="41">
        <f t="shared" si="140"/>
        <v>622.01719837177654</v>
      </c>
      <c r="BB223" s="41">
        <f t="shared" si="140"/>
        <v>625.10167150070743</v>
      </c>
      <c r="BC223" s="41">
        <f t="shared" si="140"/>
        <v>628.18614462963831</v>
      </c>
      <c r="BD223" s="41">
        <f t="shared" si="140"/>
        <v>631.27061775856907</v>
      </c>
      <c r="BE223" s="41">
        <f t="shared" si="140"/>
        <v>634.35509088749995</v>
      </c>
      <c r="BF223" s="41">
        <f t="shared" si="140"/>
        <v>637.43956401643084</v>
      </c>
    </row>
    <row r="224" spans="1:58">
      <c r="A224" s="53" t="s">
        <v>54</v>
      </c>
      <c r="B224" s="57">
        <f>'Historical Fault Information'!Z224</f>
        <v>391.45161290322596</v>
      </c>
      <c r="C224" s="57">
        <f>'Historical Fault Information'!AA224</f>
        <v>527.6</v>
      </c>
      <c r="D224" s="57">
        <f>'Historical Fault Information'!AB224</f>
        <v>566.4032104636965</v>
      </c>
      <c r="E224" s="57">
        <f>'Historical Fault Information'!AC224</f>
        <v>437.05172413793059</v>
      </c>
      <c r="F224" s="57">
        <f>'Historical Fault Information'!AD224</f>
        <v>506.69565217391272</v>
      </c>
      <c r="G224" s="57">
        <f>'Historical Fault Information'!AE224</f>
        <v>631.10338250024324</v>
      </c>
      <c r="H224" s="57">
        <f>'Historical Fault Information'!AF224</f>
        <v>515.41999999999996</v>
      </c>
      <c r="I224" s="57">
        <f>'Historical Fault Information'!AG224</f>
        <v>608.86890171998562</v>
      </c>
      <c r="J224" s="57">
        <f>'Historical Fault Information'!AH224</f>
        <v>283.61818181818217</v>
      </c>
      <c r="K224" s="57">
        <f>'Historical Fault Information'!AI224</f>
        <v>355.67945736797174</v>
      </c>
      <c r="L224" s="71">
        <f>'Model parameters'!J224*(1+'Total ICPs'!$L$41)</f>
        <v>484.25169040621176</v>
      </c>
      <c r="M224" s="42">
        <f>L224*(1+'Total ICPs'!M$43)</f>
        <v>488.95393009482052</v>
      </c>
      <c r="N224" s="42">
        <f>M224*(1+'Total ICPs'!N$43)</f>
        <v>492.96089698900465</v>
      </c>
      <c r="O224" s="42">
        <f>N224*(1+'Total ICPs'!O$43)</f>
        <v>496.28173941500654</v>
      </c>
      <c r="P224" s="42">
        <f>O224*(1+'Total ICPs'!P$43)</f>
        <v>499.58428518852361</v>
      </c>
      <c r="Q224" s="42">
        <f>P224*(1+'Total ICPs'!Q$43)</f>
        <v>502.87768263579824</v>
      </c>
      <c r="R224" s="42">
        <f>Q224*(1+'Total ICPs'!R$43)</f>
        <v>506.15278343058799</v>
      </c>
      <c r="S224" s="42">
        <f>R224*(1+'Total ICPs'!S$43)</f>
        <v>510.07741538859028</v>
      </c>
      <c r="T224" s="42">
        <f>S224*(1+'Total ICPs'!T$43)</f>
        <v>513.32507120465277</v>
      </c>
      <c r="U224" s="42">
        <f>T224*(1+'Total ICPs'!U$43)</f>
        <v>516.56357869447288</v>
      </c>
      <c r="V224" s="42">
        <f>U224*(1+'Total ICPs'!V$43)</f>
        <v>519.78378953180811</v>
      </c>
      <c r="AL224" s="201">
        <f t="shared" si="129"/>
        <v>391.45161290322596</v>
      </c>
      <c r="AM224" s="201">
        <f t="shared" si="130"/>
        <v>527.6</v>
      </c>
      <c r="AN224" s="201">
        <f t="shared" si="131"/>
        <v>566.4032104636965</v>
      </c>
      <c r="AO224" s="201">
        <f t="shared" si="132"/>
        <v>437.05172413793059</v>
      </c>
      <c r="AP224" s="201">
        <f t="shared" si="133"/>
        <v>506.69565217391272</v>
      </c>
      <c r="AQ224" s="201">
        <f t="shared" si="134"/>
        <v>631.10338250024324</v>
      </c>
      <c r="AR224" s="201">
        <f t="shared" si="135"/>
        <v>515.41999999999996</v>
      </c>
      <c r="AS224" s="201">
        <f t="shared" si="136"/>
        <v>608.86890171998562</v>
      </c>
      <c r="AT224" s="201">
        <f t="shared" si="137"/>
        <v>283.61818181818217</v>
      </c>
      <c r="AU224" s="201">
        <f t="shared" si="138"/>
        <v>355.67945736797174</v>
      </c>
      <c r="AV224" s="41">
        <f t="shared" si="140"/>
        <v>433.78984187864722</v>
      </c>
      <c r="AW224" s="41">
        <f t="shared" si="140"/>
        <v>424.95359270958039</v>
      </c>
      <c r="AX224" s="41">
        <f t="shared" si="140"/>
        <v>416.11734354051356</v>
      </c>
      <c r="AY224" s="41">
        <f t="shared" si="140"/>
        <v>407.28109437144667</v>
      </c>
      <c r="AZ224" s="41">
        <f t="shared" si="140"/>
        <v>398.44484520237984</v>
      </c>
      <c r="BA224" s="41">
        <f t="shared" si="140"/>
        <v>389.60859603331301</v>
      </c>
      <c r="BB224" s="41">
        <f t="shared" si="140"/>
        <v>380.77234686424617</v>
      </c>
      <c r="BC224" s="41">
        <f t="shared" si="140"/>
        <v>371.93609769517934</v>
      </c>
      <c r="BD224" s="41">
        <f t="shared" si="140"/>
        <v>363.09984852611245</v>
      </c>
      <c r="BE224" s="41">
        <f t="shared" si="140"/>
        <v>354.26359935704562</v>
      </c>
      <c r="BF224" s="41">
        <f t="shared" si="140"/>
        <v>345.42735018797879</v>
      </c>
    </row>
    <row r="225" spans="1:58">
      <c r="A225" s="53" t="s">
        <v>49</v>
      </c>
      <c r="B225" s="57">
        <f>'Historical Fault Information'!Z225</f>
        <v>644.85714285714187</v>
      </c>
      <c r="C225" s="57">
        <f>'Historical Fault Information'!AA225</f>
        <v>1439.1428571428587</v>
      </c>
      <c r="D225" s="57">
        <f>'Historical Fault Information'!AB225</f>
        <v>321.37483074114715</v>
      </c>
      <c r="E225" s="57">
        <f>'Historical Fault Information'!AC225</f>
        <v>138.22222222222206</v>
      </c>
      <c r="F225" s="57">
        <f>'Historical Fault Information'!AD225</f>
        <v>470.4000000000002</v>
      </c>
      <c r="G225" s="57">
        <f>'Historical Fault Information'!AE225</f>
        <v>262.09570883592744</v>
      </c>
      <c r="H225" s="57">
        <f>'Historical Fault Information'!AF225</f>
        <v>221.66666666666654</v>
      </c>
      <c r="I225" s="57">
        <f>'Historical Fault Information'!AG225</f>
        <v>212.40303068882574</v>
      </c>
      <c r="J225" s="57">
        <f>'Historical Fault Information'!AH225</f>
        <v>652.6296296296299</v>
      </c>
      <c r="K225" s="57">
        <f>'Historical Fault Information'!AI225</f>
        <v>319.82471422274875</v>
      </c>
      <c r="L225" s="71">
        <f>'Model parameters'!J225*(1+'Total ICPs'!$L$41)</f>
        <v>468.30480810439218</v>
      </c>
      <c r="M225" s="42">
        <f>L225*(1+'Total ICPs'!M$44)</f>
        <v>473.63735210733677</v>
      </c>
      <c r="N225" s="42">
        <f>M225*(1+'Total ICPs'!N$44)</f>
        <v>478.94183008921317</v>
      </c>
      <c r="O225" s="42">
        <f>N225*(1+'Total ICPs'!O$44)</f>
        <v>483.1517332494326</v>
      </c>
      <c r="P225" s="42">
        <f>O225*(1+'Total ICPs'!P$44)</f>
        <v>488.38604617863871</v>
      </c>
      <c r="Q225" s="42">
        <f>P225*(1+'Total ICPs'!Q$44)</f>
        <v>492.55385030725597</v>
      </c>
      <c r="R225" s="42">
        <f>Q225*(1+'Total ICPs'!R$44)</f>
        <v>497.73203119432583</v>
      </c>
      <c r="S225" s="42">
        <f>R225*(1+'Total ICPs'!S$44)</f>
        <v>501.84370328080678</v>
      </c>
      <c r="T225" s="42">
        <f>S225*(1+'Total ICPs'!T$44)</f>
        <v>506.95171911520629</v>
      </c>
      <c r="U225" s="42">
        <f>T225*(1+'Total ICPs'!U$44)</f>
        <v>511.02129217008502</v>
      </c>
      <c r="V225" s="42">
        <f>U225*(1+'Total ICPs'!V$44)</f>
        <v>515.06279920389568</v>
      </c>
      <c r="AL225" s="201">
        <f t="shared" si="129"/>
        <v>644.85714285714187</v>
      </c>
      <c r="AM225" s="201">
        <f t="shared" si="130"/>
        <v>1439.1428571428587</v>
      </c>
      <c r="AN225" s="201">
        <f t="shared" si="131"/>
        <v>321.37483074114715</v>
      </c>
      <c r="AO225" s="201">
        <f t="shared" si="132"/>
        <v>138.22222222222206</v>
      </c>
      <c r="AP225" s="201">
        <f t="shared" si="133"/>
        <v>470.4000000000002</v>
      </c>
      <c r="AQ225" s="201">
        <f t="shared" si="134"/>
        <v>262.09570883592744</v>
      </c>
      <c r="AR225" s="201">
        <f t="shared" si="135"/>
        <v>221.66666666666654</v>
      </c>
      <c r="AS225" s="201">
        <f t="shared" si="136"/>
        <v>212.40303068882574</v>
      </c>
      <c r="AT225" s="201">
        <f t="shared" si="137"/>
        <v>652.6296296296299</v>
      </c>
      <c r="AU225" s="201">
        <f t="shared" si="138"/>
        <v>319.82471422274875</v>
      </c>
      <c r="AV225" s="41">
        <f t="shared" si="140"/>
        <v>170.47120002090048</v>
      </c>
      <c r="AW225" s="41">
        <f t="shared" si="140"/>
        <v>116.32747633366125</v>
      </c>
      <c r="AX225" s="41">
        <f t="shared" si="140"/>
        <v>62.183752646421908</v>
      </c>
      <c r="AY225" s="41">
        <f t="shared" si="140"/>
        <v>8.040028959182564</v>
      </c>
      <c r="AZ225" s="41">
        <f t="shared" si="140"/>
        <v>-46.10369472805678</v>
      </c>
      <c r="BA225" s="41">
        <f t="shared" si="140"/>
        <v>-100.24741841529612</v>
      </c>
      <c r="BB225" s="41">
        <f t="shared" si="140"/>
        <v>-154.39114210253547</v>
      </c>
      <c r="BC225" s="41">
        <f t="shared" si="140"/>
        <v>-208.53486578977481</v>
      </c>
      <c r="BD225" s="41">
        <f t="shared" si="140"/>
        <v>-262.67858947701416</v>
      </c>
      <c r="BE225" s="41">
        <f t="shared" si="140"/>
        <v>-316.8223131642535</v>
      </c>
      <c r="BF225" s="41">
        <f t="shared" si="140"/>
        <v>-370.96603685149285</v>
      </c>
    </row>
    <row r="226" spans="1:58">
      <c r="A226" s="53" t="s">
        <v>59</v>
      </c>
      <c r="B226" s="57">
        <f>'Historical Fault Information'!Z226</f>
        <v>295.59999999999997</v>
      </c>
      <c r="C226" s="57">
        <f>'Historical Fault Information'!AA226</f>
        <v>320.8888888888896</v>
      </c>
      <c r="D226" s="57">
        <f>'Historical Fault Information'!AB226</f>
        <v>535.56221793482962</v>
      </c>
      <c r="E226" s="57">
        <f>'Historical Fault Information'!AC226</f>
        <v>327.55555555555503</v>
      </c>
      <c r="F226" s="57">
        <f>'Historical Fault Information'!AD226</f>
        <v>329.19565217391283</v>
      </c>
      <c r="G226" s="57">
        <f>'Historical Fault Information'!AE226</f>
        <v>186.77912602976144</v>
      </c>
      <c r="H226" s="57">
        <f>'Historical Fault Information'!AF226</f>
        <v>492.00000000000006</v>
      </c>
      <c r="I226" s="57">
        <f>'Historical Fault Information'!AG226</f>
        <v>262.33603228940581</v>
      </c>
      <c r="J226" s="57">
        <f>'Historical Fault Information'!AH226</f>
        <v>393.9803921568631</v>
      </c>
      <c r="K226" s="57">
        <f>'Historical Fault Information'!AI226</f>
        <v>258.19937444189696</v>
      </c>
      <c r="L226" s="71">
        <f>'Model parameters'!J226*(1+'Total ICPs'!$L$41)</f>
        <v>338.47628385010029</v>
      </c>
      <c r="M226" s="42">
        <f>L226*(1+'Total ICPs'!M$45)</f>
        <v>340.71414860765555</v>
      </c>
      <c r="N226" s="42">
        <f>M226*(1+'Total ICPs'!N$45)</f>
        <v>342.92004386867427</v>
      </c>
      <c r="O226" s="42">
        <f>N226*(1+'Total ICPs'!O$45)</f>
        <v>345.12593912969299</v>
      </c>
      <c r="P226" s="42">
        <f>O226*(1+'Total ICPs'!P$45)</f>
        <v>347.33183439071166</v>
      </c>
      <c r="Q226" s="42">
        <f>P226*(1+'Total ICPs'!Q$45)</f>
        <v>349.53772965173044</v>
      </c>
      <c r="R226" s="42">
        <f>Q226*(1+'Total ICPs'!R$45)</f>
        <v>351.74362491274917</v>
      </c>
      <c r="S226" s="42">
        <f>R226*(1+'Total ICPs'!S$45)</f>
        <v>356.12344593825009</v>
      </c>
      <c r="T226" s="42">
        <f>S226*(1+'Total ICPs'!T$45)</f>
        <v>358.29737170273233</v>
      </c>
      <c r="U226" s="42">
        <f>T226*(1+'Total ICPs'!U$45)</f>
        <v>360.47129746721453</v>
      </c>
      <c r="V226" s="42">
        <f>U226*(1+'Total ICPs'!V$45)</f>
        <v>362.64522323169678</v>
      </c>
      <c r="AL226" s="201">
        <f t="shared" si="129"/>
        <v>295.59999999999997</v>
      </c>
      <c r="AM226" s="201">
        <f t="shared" si="130"/>
        <v>320.8888888888896</v>
      </c>
      <c r="AN226" s="201">
        <f t="shared" si="131"/>
        <v>535.56221793482962</v>
      </c>
      <c r="AO226" s="201">
        <f t="shared" si="132"/>
        <v>327.55555555555503</v>
      </c>
      <c r="AP226" s="201">
        <f t="shared" si="133"/>
        <v>329.19565217391283</v>
      </c>
      <c r="AQ226" s="201">
        <f t="shared" si="134"/>
        <v>186.77912602976144</v>
      </c>
      <c r="AR226" s="201">
        <f t="shared" si="135"/>
        <v>492.00000000000006</v>
      </c>
      <c r="AS226" s="201">
        <f t="shared" si="136"/>
        <v>262.33603228940581</v>
      </c>
      <c r="AT226" s="201">
        <f t="shared" si="137"/>
        <v>393.9803921568631</v>
      </c>
      <c r="AU226" s="201">
        <f t="shared" si="138"/>
        <v>258.19937444189696</v>
      </c>
      <c r="AV226" s="41">
        <f t="shared" si="140"/>
        <v>312.20374967427654</v>
      </c>
      <c r="AW226" s="41">
        <f t="shared" si="140"/>
        <v>307.11175435194292</v>
      </c>
      <c r="AX226" s="41">
        <f t="shared" si="140"/>
        <v>302.0197590296093</v>
      </c>
      <c r="AY226" s="41">
        <f t="shared" si="140"/>
        <v>296.92776370727563</v>
      </c>
      <c r="AZ226" s="41">
        <f t="shared" si="140"/>
        <v>291.83576838494201</v>
      </c>
      <c r="BA226" s="41">
        <f t="shared" si="140"/>
        <v>286.7437730626084</v>
      </c>
      <c r="BB226" s="41">
        <f t="shared" si="140"/>
        <v>281.65177774027478</v>
      </c>
      <c r="BC226" s="41">
        <f t="shared" si="140"/>
        <v>276.55978241794116</v>
      </c>
      <c r="BD226" s="41">
        <f t="shared" si="140"/>
        <v>271.46778709560755</v>
      </c>
      <c r="BE226" s="41">
        <f t="shared" si="140"/>
        <v>266.37579177327393</v>
      </c>
      <c r="BF226" s="41">
        <f t="shared" si="140"/>
        <v>261.28379645094032</v>
      </c>
    </row>
    <row r="227" spans="1:58">
      <c r="A227" s="53" t="s">
        <v>57</v>
      </c>
      <c r="B227" s="57">
        <f>'Historical Fault Information'!Z227</f>
        <v>521.7954545454545</v>
      </c>
      <c r="C227" s="57">
        <f>'Historical Fault Information'!AA227</f>
        <v>498.62962962962979</v>
      </c>
      <c r="D227" s="57">
        <f>'Historical Fault Information'!AB227</f>
        <v>474.53633544125444</v>
      </c>
      <c r="E227" s="57">
        <f>'Historical Fault Information'!AC227</f>
        <v>349.8214285714285</v>
      </c>
      <c r="F227" s="57">
        <f>'Historical Fault Information'!AD227</f>
        <v>302.06250000000011</v>
      </c>
      <c r="G227" s="57">
        <f>'Historical Fault Information'!AE227</f>
        <v>348.20498791624482</v>
      </c>
      <c r="H227" s="57">
        <f>'Historical Fault Information'!AF227</f>
        <v>757.68627450980262</v>
      </c>
      <c r="I227" s="57">
        <f>'Historical Fault Information'!AG227</f>
        <v>442.99691653200921</v>
      </c>
      <c r="J227" s="57">
        <f>'Historical Fault Information'!AH227</f>
        <v>402.05333333333363</v>
      </c>
      <c r="K227" s="57">
        <f>'Historical Fault Information'!AI227</f>
        <v>424.36853890901574</v>
      </c>
      <c r="L227" s="71">
        <f>'Model parameters'!J227*(1+'Total ICPs'!$L$41)</f>
        <v>440.05396601545294</v>
      </c>
      <c r="M227" s="42">
        <f>L227*(1+'Total ICPs'!M$46)</f>
        <v>443.49307137553149</v>
      </c>
      <c r="N227" s="42">
        <f>M227*(1+'Total ICPs'!N$46)</f>
        <v>447.59781003110913</v>
      </c>
      <c r="O227" s="42">
        <f>N227*(1+'Total ICPs'!O$46)</f>
        <v>450.99069085677803</v>
      </c>
      <c r="P227" s="42">
        <f>O227*(1+'Total ICPs'!P$46)</f>
        <v>453.69020366630201</v>
      </c>
      <c r="Q227" s="42">
        <f>P227*(1+'Total ICPs'!Q$46)</f>
        <v>457.05534977132515</v>
      </c>
      <c r="R227" s="42">
        <f>Q227*(1+'Total ICPs'!R$46)</f>
        <v>459.73637276708536</v>
      </c>
      <c r="S227" s="42">
        <f>R227*(1+'Total ICPs'!S$46)</f>
        <v>463.08302905834461</v>
      </c>
      <c r="T227" s="42">
        <f>S227*(1+'Total ICPs'!T$46)</f>
        <v>466.40195062895805</v>
      </c>
      <c r="U227" s="42">
        <f>T227*(1+'Total ICPs'!U$46)</f>
        <v>469.72087219957155</v>
      </c>
      <c r="V227" s="42">
        <f>U227*(1+'Total ICPs'!V$46)</f>
        <v>472.35567066092199</v>
      </c>
      <c r="AL227" s="201">
        <f t="shared" si="129"/>
        <v>521.7954545454545</v>
      </c>
      <c r="AM227" s="201">
        <f t="shared" si="130"/>
        <v>498.62962962962979</v>
      </c>
      <c r="AN227" s="201">
        <f t="shared" si="131"/>
        <v>474.53633544125444</v>
      </c>
      <c r="AO227" s="201">
        <f t="shared" si="132"/>
        <v>349.8214285714285</v>
      </c>
      <c r="AP227" s="201">
        <f t="shared" si="133"/>
        <v>302.06250000000011</v>
      </c>
      <c r="AQ227" s="201">
        <f t="shared" si="134"/>
        <v>348.20498791624482</v>
      </c>
      <c r="AR227" s="201">
        <f t="shared" si="135"/>
        <v>757.68627450980262</v>
      </c>
      <c r="AS227" s="201">
        <f t="shared" si="136"/>
        <v>442.99691653200921</v>
      </c>
      <c r="AT227" s="201">
        <f t="shared" si="137"/>
        <v>402.05333333333363</v>
      </c>
      <c r="AU227" s="201">
        <f t="shared" si="138"/>
        <v>424.36853890901574</v>
      </c>
      <c r="AV227" s="41">
        <f t="shared" si="140"/>
        <v>437.52099381825451</v>
      </c>
      <c r="AW227" s="41">
        <f t="shared" si="140"/>
        <v>434.84925815997042</v>
      </c>
      <c r="AX227" s="41">
        <f t="shared" si="140"/>
        <v>432.17752250168627</v>
      </c>
      <c r="AY227" s="41">
        <f t="shared" si="140"/>
        <v>429.50578684340212</v>
      </c>
      <c r="AZ227" s="41">
        <f t="shared" si="140"/>
        <v>426.83405118511803</v>
      </c>
      <c r="BA227" s="41">
        <f t="shared" si="140"/>
        <v>424.16231552683388</v>
      </c>
      <c r="BB227" s="41">
        <f t="shared" si="140"/>
        <v>421.49057986854979</v>
      </c>
      <c r="BC227" s="41">
        <f t="shared" si="140"/>
        <v>418.81884421026564</v>
      </c>
      <c r="BD227" s="41">
        <f t="shared" si="140"/>
        <v>416.14710855198149</v>
      </c>
      <c r="BE227" s="41">
        <f t="shared" si="140"/>
        <v>413.4753728936974</v>
      </c>
      <c r="BF227" s="41">
        <f t="shared" si="140"/>
        <v>410.80363723541325</v>
      </c>
    </row>
    <row r="228" spans="1:58">
      <c r="A228" s="53" t="s">
        <v>55</v>
      </c>
      <c r="B228" s="57">
        <f>'Historical Fault Information'!Z228</f>
        <v>197.8333333333334</v>
      </c>
      <c r="C228" s="57">
        <f>'Historical Fault Information'!AA228</f>
        <v>179.61904761904793</v>
      </c>
      <c r="D228" s="57">
        <f>'Historical Fault Information'!AB228</f>
        <v>450.08309628754915</v>
      </c>
      <c r="E228" s="57">
        <f>'Historical Fault Information'!AC228</f>
        <v>227.47058823529454</v>
      </c>
      <c r="F228" s="57">
        <f>'Historical Fault Information'!AD228</f>
        <v>191.32352941176435</v>
      </c>
      <c r="G228" s="57">
        <f>'Historical Fault Information'!AE228</f>
        <v>103.87074460528989</v>
      </c>
      <c r="H228" s="57">
        <f>'Historical Fault Information'!AF228</f>
        <v>391.33333333333354</v>
      </c>
      <c r="I228" s="57">
        <f>'Historical Fault Information'!AG228</f>
        <v>534.45328058028304</v>
      </c>
      <c r="J228" s="57">
        <f>'Historical Fault Information'!AH228</f>
        <v>314.87234042553206</v>
      </c>
      <c r="K228" s="57">
        <f>'Historical Fault Information'!AI228</f>
        <v>216.74522316138808</v>
      </c>
      <c r="L228" s="71">
        <f>'Model parameters'!J228*(1+'Total ICPs'!$L$41)</f>
        <v>285.55487926386638</v>
      </c>
      <c r="M228" s="42">
        <f>L228*(1+'Total ICPs'!M$47)</f>
        <v>285.55487926386638</v>
      </c>
      <c r="N228" s="42">
        <f>M228*(1+'Total ICPs'!N$47)</f>
        <v>285.55487926386638</v>
      </c>
      <c r="O228" s="42">
        <f>N228*(1+'Total ICPs'!O$47)</f>
        <v>292.14704729109388</v>
      </c>
      <c r="P228" s="42">
        <f>O228*(1+'Total ICPs'!P$47)</f>
        <v>292.14704729109388</v>
      </c>
      <c r="Q228" s="42">
        <f>P228*(1+'Total ICPs'!Q$47)</f>
        <v>292.14704729109388</v>
      </c>
      <c r="R228" s="42">
        <f>Q228*(1+'Total ICPs'!R$47)</f>
        <v>292.14704729109388</v>
      </c>
      <c r="S228" s="42">
        <f>R228*(1+'Total ICPs'!S$47)</f>
        <v>292.14704729109388</v>
      </c>
      <c r="T228" s="42">
        <f>S228*(1+'Total ICPs'!T$47)</f>
        <v>298.6099571217091</v>
      </c>
      <c r="U228" s="42">
        <f>T228*(1+'Total ICPs'!U$47)</f>
        <v>298.6099571217091</v>
      </c>
      <c r="V228" s="42">
        <f>U228*(1+'Total ICPs'!V$47)</f>
        <v>298.6099571217091</v>
      </c>
      <c r="AL228" s="201">
        <f t="shared" si="129"/>
        <v>197.8333333333334</v>
      </c>
      <c r="AM228" s="201">
        <f t="shared" si="130"/>
        <v>179.61904761904793</v>
      </c>
      <c r="AN228" s="201">
        <f t="shared" si="131"/>
        <v>450.08309628754915</v>
      </c>
      <c r="AO228" s="201">
        <f t="shared" si="132"/>
        <v>227.47058823529454</v>
      </c>
      <c r="AP228" s="201">
        <f t="shared" si="133"/>
        <v>191.32352941176435</v>
      </c>
      <c r="AQ228" s="201">
        <f t="shared" si="134"/>
        <v>103.87074460528989</v>
      </c>
      <c r="AR228" s="201">
        <f t="shared" si="135"/>
        <v>391.33333333333354</v>
      </c>
      <c r="AS228" s="201">
        <f t="shared" si="136"/>
        <v>534.45328058028304</v>
      </c>
      <c r="AT228" s="201">
        <f t="shared" si="137"/>
        <v>314.87234042553206</v>
      </c>
      <c r="AU228" s="201">
        <f t="shared" si="138"/>
        <v>216.74522316138808</v>
      </c>
      <c r="AV228" s="41">
        <f t="shared" si="140"/>
        <v>345.52599936758804</v>
      </c>
      <c r="AW228" s="41">
        <f t="shared" si="140"/>
        <v>357.3015534890983</v>
      </c>
      <c r="AX228" s="41">
        <f t="shared" si="140"/>
        <v>369.07710761060855</v>
      </c>
      <c r="AY228" s="41">
        <f t="shared" si="140"/>
        <v>380.8526617321188</v>
      </c>
      <c r="AZ228" s="41">
        <f t="shared" si="140"/>
        <v>392.62821585362906</v>
      </c>
      <c r="BA228" s="41">
        <f t="shared" si="140"/>
        <v>404.40376997513931</v>
      </c>
      <c r="BB228" s="41">
        <f t="shared" si="140"/>
        <v>416.17932409664957</v>
      </c>
      <c r="BC228" s="41">
        <f t="shared" si="140"/>
        <v>427.95487821815988</v>
      </c>
      <c r="BD228" s="41">
        <f t="shared" si="140"/>
        <v>439.73043233967013</v>
      </c>
      <c r="BE228" s="41">
        <f t="shared" si="140"/>
        <v>451.50598646118038</v>
      </c>
      <c r="BF228" s="41">
        <f t="shared" si="140"/>
        <v>463.2815405826907</v>
      </c>
    </row>
    <row r="229" spans="1:58">
      <c r="A229" s="53" t="s">
        <v>47</v>
      </c>
      <c r="B229" s="57">
        <f>'Historical Fault Information'!Z229</f>
        <v>1077.2580645161327</v>
      </c>
      <c r="C229" s="57">
        <f>'Historical Fault Information'!AA229</f>
        <v>932.96666666666681</v>
      </c>
      <c r="D229" s="57">
        <f>'Historical Fault Information'!AB229</f>
        <v>1400.1659292396646</v>
      </c>
      <c r="E229" s="57">
        <f>'Historical Fault Information'!AC229</f>
        <v>692.79069767441842</v>
      </c>
      <c r="F229" s="57">
        <f>'Historical Fault Information'!AD229</f>
        <v>883.33333333333314</v>
      </c>
      <c r="G229" s="57">
        <f>'Historical Fault Information'!AE229</f>
        <v>796.49719235278781</v>
      </c>
      <c r="H229" s="57">
        <f>'Historical Fault Information'!AF229</f>
        <v>640.0400000000003</v>
      </c>
      <c r="I229" s="57">
        <f>'Historical Fault Information'!AG229</f>
        <v>306.42152167739079</v>
      </c>
      <c r="J229" s="57">
        <f>'Historical Fault Information'!AH229</f>
        <v>512.07317073170736</v>
      </c>
      <c r="K229" s="57">
        <f>'Historical Fault Information'!AI229</f>
        <v>1134.0907899811593</v>
      </c>
      <c r="L229" s="71">
        <f>'Model parameters'!J229*(1+'Total ICPs'!$L$41)</f>
        <v>817.1030823980492</v>
      </c>
      <c r="M229" s="42">
        <f>L229*(1+'Total ICPs'!M$48)</f>
        <v>825.91291334593006</v>
      </c>
      <c r="N229" s="42">
        <f>M229*(1+'Total ICPs'!N$48)</f>
        <v>834.67520923473967</v>
      </c>
      <c r="O229" s="42">
        <f>N229*(1+'Total ICPs'!O$48)</f>
        <v>843.37412504478743</v>
      </c>
      <c r="P229" s="42">
        <f>O229*(1+'Total ICPs'!P$48)</f>
        <v>850.93219943712404</v>
      </c>
      <c r="Q229" s="42">
        <f>P229*(1+'Total ICPs'!Q$48)</f>
        <v>859.53604512902916</v>
      </c>
      <c r="R229" s="42">
        <f>Q229*(1+'Total ICPs'!R$48)</f>
        <v>867.01489442291359</v>
      </c>
      <c r="S229" s="42">
        <f>R229*(1+'Total ICPs'!S$48)</f>
        <v>875.50782497698583</v>
      </c>
      <c r="T229" s="42">
        <f>S229*(1+'Total ICPs'!T$48)</f>
        <v>883.93737545229624</v>
      </c>
      <c r="U229" s="42">
        <f>T229*(1+'Total ICPs'!U$48)</f>
        <v>891.27361956896686</v>
      </c>
      <c r="V229" s="42">
        <f>U229*(1+'Total ICPs'!V$48)</f>
        <v>898.57817364625646</v>
      </c>
      <c r="AL229" s="201">
        <f t="shared" si="129"/>
        <v>1077.2580645161327</v>
      </c>
      <c r="AM229" s="201">
        <f t="shared" si="130"/>
        <v>932.96666666666681</v>
      </c>
      <c r="AN229" s="201">
        <f t="shared" si="131"/>
        <v>1400.1659292396646</v>
      </c>
      <c r="AO229" s="201">
        <f t="shared" si="132"/>
        <v>692.79069767441842</v>
      </c>
      <c r="AP229" s="201">
        <f t="shared" si="133"/>
        <v>883.33333333333314</v>
      </c>
      <c r="AQ229" s="201">
        <f t="shared" si="134"/>
        <v>796.49719235278781</v>
      </c>
      <c r="AR229" s="201">
        <f t="shared" si="135"/>
        <v>640.0400000000003</v>
      </c>
      <c r="AS229" s="201">
        <f t="shared" si="136"/>
        <v>306.42152167739079</v>
      </c>
      <c r="AT229" s="201">
        <f t="shared" si="137"/>
        <v>512.07317073170736</v>
      </c>
      <c r="AU229" s="201">
        <f t="shared" si="138"/>
        <v>1134.0907899811593</v>
      </c>
      <c r="AV229" s="41">
        <f t="shared" si="140"/>
        <v>565.94472947817144</v>
      </c>
      <c r="AW229" s="41">
        <f t="shared" si="140"/>
        <v>516.55945545287057</v>
      </c>
      <c r="AX229" s="41">
        <f t="shared" si="140"/>
        <v>467.17418142756969</v>
      </c>
      <c r="AY229" s="41">
        <f t="shared" si="140"/>
        <v>417.78890740226882</v>
      </c>
      <c r="AZ229" s="41">
        <f t="shared" si="140"/>
        <v>368.40363337696795</v>
      </c>
      <c r="BA229" s="41">
        <f t="shared" si="140"/>
        <v>319.01835935166707</v>
      </c>
      <c r="BB229" s="41">
        <f t="shared" si="140"/>
        <v>269.6330853263662</v>
      </c>
      <c r="BC229" s="41">
        <f t="shared" si="140"/>
        <v>220.24781130106533</v>
      </c>
      <c r="BD229" s="41">
        <f t="shared" si="140"/>
        <v>170.86253727576445</v>
      </c>
      <c r="BE229" s="41">
        <f t="shared" si="140"/>
        <v>121.47726325046358</v>
      </c>
      <c r="BF229" s="41">
        <f t="shared" si="140"/>
        <v>72.091989225162706</v>
      </c>
    </row>
    <row r="230" spans="1:58">
      <c r="A230" s="53" t="s">
        <v>52</v>
      </c>
      <c r="B230" s="57">
        <f>'Historical Fault Information'!Z230</f>
        <v>329.60000000000059</v>
      </c>
      <c r="C230" s="57">
        <f>'Historical Fault Information'!AA230</f>
        <v>303.74999999999983</v>
      </c>
      <c r="D230" s="57">
        <f>'Historical Fault Information'!AB230</f>
        <v>388.27479550686559</v>
      </c>
      <c r="E230" s="57">
        <f>'Historical Fault Information'!AC230</f>
        <v>285.93750000000017</v>
      </c>
      <c r="F230" s="57">
        <f>'Historical Fault Information'!AD230</f>
        <v>426.89999999999964</v>
      </c>
      <c r="G230" s="57">
        <f>'Historical Fault Information'!AE230</f>
        <v>233.36522403122632</v>
      </c>
      <c r="H230" s="57">
        <f>'Historical Fault Information'!AF230</f>
        <v>183.82352941176472</v>
      </c>
      <c r="I230" s="57">
        <f>'Historical Fault Information'!AG230</f>
        <v>361.46328460739403</v>
      </c>
      <c r="J230" s="57">
        <f>'Historical Fault Information'!AH230</f>
        <v>619.35897435897459</v>
      </c>
      <c r="K230" s="57">
        <f>'Historical Fault Information'!AI230</f>
        <v>316.87059957412418</v>
      </c>
      <c r="L230" s="71">
        <f>'Model parameters'!J230*(1+'Total ICPs'!$L$41)</f>
        <v>365.48338249108275</v>
      </c>
      <c r="M230" s="42">
        <f>L230*(1+'Total ICPs'!M$49)</f>
        <v>369.99464411280735</v>
      </c>
      <c r="N230" s="42">
        <f>M230*(1+'Total ICPs'!N$49)</f>
        <v>374.49121107126899</v>
      </c>
      <c r="O230" s="42">
        <f>N230*(1+'Total ICPs'!O$49)</f>
        <v>378.94369403994176</v>
      </c>
      <c r="P230" s="42">
        <f>O230*(1+'Total ICPs'!P$49)</f>
        <v>382.26468793736768</v>
      </c>
      <c r="Q230" s="42">
        <f>P230*(1+'Total ICPs'!Q$49)</f>
        <v>386.67308691625163</v>
      </c>
      <c r="R230" s="42">
        <f>Q230*(1+'Total ICPs'!R$49)</f>
        <v>389.94999682388874</v>
      </c>
      <c r="S230" s="42">
        <f>R230*(1+'Total ICPs'!S$49)</f>
        <v>394.29961714972086</v>
      </c>
      <c r="T230" s="42">
        <f>S230*(1+'Total ICPs'!T$49)</f>
        <v>397.53244306756909</v>
      </c>
      <c r="U230" s="42">
        <f>T230*(1+'Total ICPs'!U$49)</f>
        <v>401.82328474034949</v>
      </c>
      <c r="V230" s="42">
        <f>U230*(1+'Total ICPs'!V$49)</f>
        <v>405.01202666840885</v>
      </c>
      <c r="AL230" s="201">
        <f t="shared" si="129"/>
        <v>329.60000000000059</v>
      </c>
      <c r="AM230" s="201">
        <f t="shared" si="130"/>
        <v>303.74999999999983</v>
      </c>
      <c r="AN230" s="201">
        <f t="shared" si="131"/>
        <v>388.27479550686559</v>
      </c>
      <c r="AO230" s="201">
        <f t="shared" si="132"/>
        <v>285.93750000000017</v>
      </c>
      <c r="AP230" s="201">
        <f t="shared" si="133"/>
        <v>426.89999999999964</v>
      </c>
      <c r="AQ230" s="201">
        <f t="shared" si="134"/>
        <v>233.36522403122632</v>
      </c>
      <c r="AR230" s="201">
        <f t="shared" si="135"/>
        <v>183.82352941176472</v>
      </c>
      <c r="AS230" s="201">
        <f t="shared" si="136"/>
        <v>361.46328460739403</v>
      </c>
      <c r="AT230" s="201">
        <f t="shared" si="137"/>
        <v>619.35897435897459</v>
      </c>
      <c r="AU230" s="201">
        <f t="shared" si="138"/>
        <v>316.87059957412418</v>
      </c>
      <c r="AV230" s="41">
        <f t="shared" si="140"/>
        <v>393.62652323067164</v>
      </c>
      <c r="AW230" s="41">
        <f t="shared" si="140"/>
        <v>402.47963822733277</v>
      </c>
      <c r="AX230" s="41">
        <f t="shared" si="140"/>
        <v>411.33275322399402</v>
      </c>
      <c r="AY230" s="41">
        <f t="shared" si="140"/>
        <v>420.18586822065521</v>
      </c>
      <c r="AZ230" s="41">
        <f t="shared" si="140"/>
        <v>429.0389832173164</v>
      </c>
      <c r="BA230" s="41">
        <f t="shared" si="140"/>
        <v>437.89209821397765</v>
      </c>
      <c r="BB230" s="41">
        <f t="shared" si="140"/>
        <v>446.74521321063878</v>
      </c>
      <c r="BC230" s="41">
        <f t="shared" si="140"/>
        <v>455.59832820730003</v>
      </c>
      <c r="BD230" s="41">
        <f t="shared" si="140"/>
        <v>464.45144320396122</v>
      </c>
      <c r="BE230" s="41">
        <f t="shared" si="140"/>
        <v>473.30455820062241</v>
      </c>
      <c r="BF230" s="41">
        <f t="shared" si="140"/>
        <v>482.15767319728366</v>
      </c>
    </row>
    <row r="231" spans="1:58">
      <c r="A231" s="53" t="s">
        <v>53</v>
      </c>
      <c r="B231" s="57">
        <f>'Historical Fault Information'!Z231</f>
        <v>541.57142857142821</v>
      </c>
      <c r="C231" s="57">
        <f>'Historical Fault Information'!AA231</f>
        <v>2444.3333333333317</v>
      </c>
      <c r="D231" s="57">
        <f>'Historical Fault Information'!AB231</f>
        <v>505.89973355720451</v>
      </c>
      <c r="E231" s="57">
        <f>'Historical Fault Information'!AC231</f>
        <v>509.77777777777897</v>
      </c>
      <c r="F231" s="57">
        <f>'Historical Fault Information'!AD231</f>
        <v>363.42857142857144</v>
      </c>
      <c r="G231" s="57">
        <f>'Historical Fault Information'!AE231</f>
        <v>132.31854574199704</v>
      </c>
      <c r="H231" s="57">
        <f>'Historical Fault Information'!AF231</f>
        <v>333.50000000000011</v>
      </c>
      <c r="I231" s="57">
        <f>'Historical Fault Information'!AG231</f>
        <v>199.4816412205017</v>
      </c>
      <c r="J231" s="57">
        <f>'Historical Fault Information'!AH231</f>
        <v>488.7000000000013</v>
      </c>
      <c r="K231" s="57">
        <f>'Historical Fault Information'!AI231</f>
        <v>700.01876279148303</v>
      </c>
      <c r="L231" s="71">
        <f>'Model parameters'!J231*(1+'Total ICPs'!$L$41)</f>
        <v>630.40907223660031</v>
      </c>
      <c r="M231" s="42">
        <f>L231*(1+'Total ICPs'!M$50)</f>
        <v>641.29440112673933</v>
      </c>
      <c r="N231" s="42">
        <f>M231*(1+'Total ICPs'!N$50)</f>
        <v>648.46370394748612</v>
      </c>
      <c r="O231" s="42">
        <f>N231*(1+'Total ICPs'!O$50)</f>
        <v>655.59547115137036</v>
      </c>
      <c r="P231" s="42">
        <f>O231*(1+'Total ICPs'!P$50)</f>
        <v>662.65216712152949</v>
      </c>
      <c r="Q231" s="42">
        <f>P231*(1+'Total ICPs'!Q$50)</f>
        <v>669.67132747482606</v>
      </c>
      <c r="R231" s="42">
        <f>Q231*(1+'Total ICPs'!R$50)</f>
        <v>676.65295221126019</v>
      </c>
      <c r="S231" s="42">
        <f>R231*(1+'Total ICPs'!S$50)</f>
        <v>683.59704133083164</v>
      </c>
      <c r="T231" s="42">
        <f>S231*(1+'Total ICPs'!T$50)</f>
        <v>690.46605921667799</v>
      </c>
      <c r="U231" s="42">
        <f>T231*(1+'Total ICPs'!U$50)</f>
        <v>693.88180035116989</v>
      </c>
      <c r="V231" s="42">
        <f>U231*(1+'Total ICPs'!V$50)</f>
        <v>700.71328262015368</v>
      </c>
      <c r="AL231" s="201">
        <f t="shared" si="129"/>
        <v>541.57142857142821</v>
      </c>
      <c r="AM231" s="201">
        <f t="shared" si="130"/>
        <v>2444.3333333333317</v>
      </c>
      <c r="AN231" s="201">
        <f t="shared" si="131"/>
        <v>505.89973355720451</v>
      </c>
      <c r="AO231" s="201">
        <f t="shared" si="132"/>
        <v>509.77777777777897</v>
      </c>
      <c r="AP231" s="201">
        <f t="shared" si="133"/>
        <v>363.42857142857144</v>
      </c>
      <c r="AQ231" s="201">
        <f t="shared" si="134"/>
        <v>132.31854574199704</v>
      </c>
      <c r="AR231" s="201">
        <f t="shared" si="135"/>
        <v>333.50000000000011</v>
      </c>
      <c r="AS231" s="201">
        <f t="shared" si="136"/>
        <v>199.4816412205017</v>
      </c>
      <c r="AT231" s="201">
        <f t="shared" si="137"/>
        <v>488.7000000000013</v>
      </c>
      <c r="AU231" s="201">
        <f t="shared" si="138"/>
        <v>700.01876279148303</v>
      </c>
      <c r="AV231" s="41">
        <f t="shared" si="140"/>
        <v>136.72160790702117</v>
      </c>
      <c r="AW231" s="41">
        <f t="shared" si="140"/>
        <v>48.506813082437702</v>
      </c>
      <c r="AX231" s="41">
        <f t="shared" si="140"/>
        <v>-39.707981742145648</v>
      </c>
      <c r="AY231" s="41">
        <f t="shared" si="140"/>
        <v>-127.922776566729</v>
      </c>
      <c r="AZ231" s="41">
        <f t="shared" si="140"/>
        <v>-216.13757139131235</v>
      </c>
      <c r="BA231" s="41">
        <f t="shared" si="140"/>
        <v>-304.3523662158957</v>
      </c>
      <c r="BB231" s="41">
        <f t="shared" si="140"/>
        <v>-392.56716104047905</v>
      </c>
      <c r="BC231" s="41">
        <f t="shared" si="140"/>
        <v>-480.7819558650624</v>
      </c>
      <c r="BD231" s="41">
        <f t="shared" si="140"/>
        <v>-568.99675068964575</v>
      </c>
      <c r="BE231" s="41">
        <f t="shared" si="140"/>
        <v>-657.2115455142291</v>
      </c>
      <c r="BF231" s="41">
        <f t="shared" si="140"/>
        <v>-745.42634033881245</v>
      </c>
    </row>
    <row r="232" spans="1:58">
      <c r="A232" s="53" t="s">
        <v>58</v>
      </c>
      <c r="B232" s="57">
        <f>'Historical Fault Information'!Z232</f>
        <v>297.91666666666612</v>
      </c>
      <c r="C232" s="57">
        <f>'Historical Fault Information'!AA232</f>
        <v>288.34482758620646</v>
      </c>
      <c r="D232" s="57">
        <f>'Historical Fault Information'!AB232</f>
        <v>304.33317304982927</v>
      </c>
      <c r="E232" s="57">
        <f>'Historical Fault Information'!AC232</f>
        <v>366.69565217391266</v>
      </c>
      <c r="F232" s="57">
        <f>'Historical Fault Information'!AD232</f>
        <v>369.56097560975633</v>
      </c>
      <c r="G232" s="57">
        <f>'Historical Fault Information'!AE232</f>
        <v>201.45367651471389</v>
      </c>
      <c r="H232" s="57">
        <f>'Historical Fault Information'!AF232</f>
        <v>296.89285714285671</v>
      </c>
      <c r="I232" s="57">
        <f>'Historical Fault Information'!AG232</f>
        <v>160.63133021907544</v>
      </c>
      <c r="J232" s="57">
        <f>'Historical Fault Information'!AH232</f>
        <v>306.640625</v>
      </c>
      <c r="K232" s="57">
        <f>'Historical Fault Information'!AI232</f>
        <v>262.00919425567821</v>
      </c>
      <c r="L232" s="71">
        <f>'Model parameters'!J232*(1+'Total ICPs'!$L$41)</f>
        <v>281.14928109815639</v>
      </c>
      <c r="M232" s="42">
        <f>L232*(1+'Total ICPs'!M$51)</f>
        <v>284.43581133509002</v>
      </c>
      <c r="N232" s="42">
        <f>M232*(1+'Total ICPs'!N$51)</f>
        <v>287.71142286691753</v>
      </c>
      <c r="O232" s="42">
        <f>N232*(1+'Total ICPs'!O$51)</f>
        <v>290.14629410557598</v>
      </c>
      <c r="P232" s="42">
        <f>O232*(1+'Total ICPs'!P$51)</f>
        <v>292.57024663912836</v>
      </c>
      <c r="Q232" s="42">
        <f>P232*(1+'Total ICPs'!Q$51)</f>
        <v>295.78034594031931</v>
      </c>
      <c r="R232" s="42">
        <f>Q232*(1+'Total ICPs'!R$51)</f>
        <v>298.17154235855338</v>
      </c>
      <c r="S232" s="42">
        <f>R232*(1+'Total ICPs'!S$51)</f>
        <v>300.55182007168139</v>
      </c>
      <c r="T232" s="42">
        <f>S232*(1+'Total ICPs'!T$51)</f>
        <v>302.92117907970328</v>
      </c>
      <c r="U232" s="42">
        <f>T232*(1+'Total ICPs'!U$51)</f>
        <v>305.2796193826191</v>
      </c>
      <c r="V232" s="42">
        <f>U232*(1+'Total ICPs'!V$51)</f>
        <v>307.62714098042886</v>
      </c>
      <c r="AL232" s="201">
        <f t="shared" si="129"/>
        <v>297.91666666666612</v>
      </c>
      <c r="AM232" s="201">
        <f t="shared" si="130"/>
        <v>288.34482758620646</v>
      </c>
      <c r="AN232" s="201">
        <f t="shared" si="131"/>
        <v>304.33317304982927</v>
      </c>
      <c r="AO232" s="201">
        <f t="shared" si="132"/>
        <v>366.69565217391266</v>
      </c>
      <c r="AP232" s="201">
        <f t="shared" si="133"/>
        <v>369.56097560975633</v>
      </c>
      <c r="AQ232" s="201">
        <f t="shared" si="134"/>
        <v>201.45367651471389</v>
      </c>
      <c r="AR232" s="201">
        <f t="shared" si="135"/>
        <v>296.89285714285671</v>
      </c>
      <c r="AS232" s="201">
        <f t="shared" si="136"/>
        <v>160.63133021907544</v>
      </c>
      <c r="AT232" s="201">
        <f t="shared" si="137"/>
        <v>306.640625</v>
      </c>
      <c r="AU232" s="201">
        <f t="shared" si="138"/>
        <v>262.00919425567821</v>
      </c>
      <c r="AV232" s="41">
        <f t="shared" si="140"/>
        <v>242.41051221705902</v>
      </c>
      <c r="AW232" s="41">
        <f t="shared" si="140"/>
        <v>234.58553301618437</v>
      </c>
      <c r="AX232" s="41">
        <f t="shared" si="140"/>
        <v>226.76055381530972</v>
      </c>
      <c r="AY232" s="41">
        <f t="shared" si="140"/>
        <v>218.9355746144351</v>
      </c>
      <c r="AZ232" s="41">
        <f t="shared" si="140"/>
        <v>211.11059541356045</v>
      </c>
      <c r="BA232" s="41">
        <f t="shared" si="140"/>
        <v>203.2856162126858</v>
      </c>
      <c r="BB232" s="41">
        <f t="shared" si="140"/>
        <v>195.46063701181114</v>
      </c>
      <c r="BC232" s="41">
        <f t="shared" si="140"/>
        <v>187.63565781093649</v>
      </c>
      <c r="BD232" s="41">
        <f t="shared" si="140"/>
        <v>179.81067861006187</v>
      </c>
      <c r="BE232" s="41">
        <f t="shared" si="140"/>
        <v>171.98569940918722</v>
      </c>
      <c r="BF232" s="41">
        <f t="shared" si="140"/>
        <v>164.16072020831257</v>
      </c>
    </row>
    <row r="233" spans="1:58">
      <c r="A233" s="53" t="s">
        <v>60</v>
      </c>
      <c r="B233" s="57">
        <f>'Historical Fault Information'!Z233</f>
        <v>122.59999999999994</v>
      </c>
      <c r="C233" s="57">
        <f>'Historical Fault Information'!AA233</f>
        <v>418.1874999999992</v>
      </c>
      <c r="D233" s="57">
        <f>'Historical Fault Information'!AB233</f>
        <v>572.52911023013928</v>
      </c>
      <c r="E233" s="57">
        <f>'Historical Fault Information'!AC233</f>
        <v>593.9499999999997</v>
      </c>
      <c r="F233" s="57">
        <f>'Historical Fault Information'!AD233</f>
        <v>488.35714285714323</v>
      </c>
      <c r="G233" s="57">
        <f>'Historical Fault Information'!AE233</f>
        <v>496.84769934420865</v>
      </c>
      <c r="H233" s="57">
        <f>'Historical Fault Information'!AF233</f>
        <v>823.66666666666686</v>
      </c>
      <c r="I233" s="57">
        <f>'Historical Fault Information'!AG233</f>
        <v>660.03128645208767</v>
      </c>
      <c r="J233" s="57">
        <f>'Historical Fault Information'!AH233</f>
        <v>740.70454545454561</v>
      </c>
      <c r="K233" s="57">
        <f>'Historical Fault Information'!AI233</f>
        <v>656.51493527054708</v>
      </c>
      <c r="L233" s="71">
        <f>'Model parameters'!J233*(1+'Total ICPs'!$L$41)</f>
        <v>634.43827509214566</v>
      </c>
      <c r="M233" s="42">
        <f>L233*(1+'Total ICPs'!M$52)</f>
        <v>640.33372468986988</v>
      </c>
      <c r="N233" s="42">
        <f>M233*(1+'Total ICPs'!N$52)</f>
        <v>646.17723200038949</v>
      </c>
      <c r="O233" s="42">
        <f>N233*(1+'Total ICPs'!O$52)</f>
        <v>652.02073931090911</v>
      </c>
      <c r="P233" s="42">
        <f>O233*(1+'Total ICPs'!P$52)</f>
        <v>655.89043970765317</v>
      </c>
      <c r="Q233" s="42">
        <f>P233*(1+'Total ICPs'!Q$52)</f>
        <v>661.68200473096806</v>
      </c>
      <c r="R233" s="42">
        <f>Q233*(1+'Total ICPs'!R$52)</f>
        <v>665.52573398410982</v>
      </c>
      <c r="S233" s="42">
        <f>R233*(1+'Total ICPs'!S$52)</f>
        <v>671.2653567202201</v>
      </c>
      <c r="T233" s="42">
        <f>S233*(1+'Total ICPs'!T$52)</f>
        <v>676.95303716912576</v>
      </c>
      <c r="U233" s="42">
        <f>T233*(1+'Total ICPs'!U$52)</f>
        <v>680.71885299146061</v>
      </c>
      <c r="V233" s="42">
        <f>U233*(1+'Total ICPs'!V$52)</f>
        <v>684.45869767019315</v>
      </c>
      <c r="AL233" s="201">
        <f t="shared" si="129"/>
        <v>122.59999999999994</v>
      </c>
      <c r="AM233" s="201">
        <f t="shared" si="130"/>
        <v>418.1874999999992</v>
      </c>
      <c r="AN233" s="201">
        <f t="shared" si="131"/>
        <v>572.52911023013928</v>
      </c>
      <c r="AO233" s="201">
        <f t="shared" si="132"/>
        <v>593.9499999999997</v>
      </c>
      <c r="AP233" s="201">
        <f t="shared" si="133"/>
        <v>488.35714285714323</v>
      </c>
      <c r="AQ233" s="201">
        <f t="shared" si="134"/>
        <v>496.84769934420865</v>
      </c>
      <c r="AR233" s="201">
        <f t="shared" si="135"/>
        <v>823.66666666666686</v>
      </c>
      <c r="AS233" s="201">
        <f t="shared" si="136"/>
        <v>660.03128645208767</v>
      </c>
      <c r="AT233" s="201">
        <f t="shared" si="137"/>
        <v>740.70454545454561</v>
      </c>
      <c r="AU233" s="201">
        <f t="shared" si="138"/>
        <v>656.51493527054708</v>
      </c>
      <c r="AV233" s="41">
        <f t="shared" si="140"/>
        <v>830.60572773465242</v>
      </c>
      <c r="AW233" s="41">
        <f t="shared" si="140"/>
        <v>880.29060757231014</v>
      </c>
      <c r="AX233" s="41">
        <f t="shared" si="140"/>
        <v>929.97548740996808</v>
      </c>
      <c r="AY233" s="41">
        <f t="shared" si="140"/>
        <v>979.66036724762603</v>
      </c>
      <c r="AZ233" s="41">
        <f t="shared" si="140"/>
        <v>1029.345247085284</v>
      </c>
      <c r="BA233" s="41">
        <f t="shared" si="140"/>
        <v>1079.0301269229419</v>
      </c>
      <c r="BB233" s="41">
        <f t="shared" si="140"/>
        <v>1128.7150067605999</v>
      </c>
      <c r="BC233" s="41">
        <f t="shared" si="140"/>
        <v>1178.3998865982578</v>
      </c>
      <c r="BD233" s="41">
        <f t="shared" si="140"/>
        <v>1228.0847664359158</v>
      </c>
      <c r="BE233" s="41">
        <f t="shared" si="140"/>
        <v>1277.7696462735737</v>
      </c>
      <c r="BF233" s="41">
        <f t="shared" si="140"/>
        <v>1327.4545261112316</v>
      </c>
    </row>
    <row r="234" spans="1:58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</row>
    <row r="235" spans="1:58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O235" s="3"/>
      <c r="P235" s="3"/>
      <c r="Q235" s="3"/>
      <c r="R235" s="3"/>
      <c r="S235" s="3"/>
      <c r="T235" s="3"/>
      <c r="U235" s="3"/>
      <c r="V235" s="3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</row>
    <row r="236" spans="1:58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O236" s="3"/>
      <c r="P236" s="3"/>
      <c r="Q236" s="3"/>
      <c r="R236" s="3"/>
      <c r="S236" s="3"/>
      <c r="T236" s="3"/>
      <c r="U236" s="3"/>
      <c r="V236" s="3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</row>
    <row r="237" spans="1:58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</row>
    <row r="238" spans="1:58" s="3" customFormat="1" ht="18">
      <c r="A238" s="1"/>
      <c r="B238" s="55"/>
      <c r="C238" s="55"/>
      <c r="D238" s="55"/>
      <c r="E238" s="55"/>
      <c r="F238" s="55"/>
      <c r="G238" s="55"/>
      <c r="H238" s="55"/>
      <c r="I238" s="39"/>
      <c r="J238" s="1"/>
      <c r="N238"/>
      <c r="O238"/>
      <c r="P238"/>
      <c r="Q238"/>
      <c r="R238"/>
      <c r="S238"/>
      <c r="T238"/>
      <c r="U238"/>
      <c r="V238"/>
    </row>
    <row r="239" spans="1:58" s="3" customFormat="1" ht="15.95" customHeight="1">
      <c r="B239" s="129" t="s">
        <v>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69" t="s">
        <v>32</v>
      </c>
      <c r="M239" s="59" t="str">
        <f>'Model parameters'!J242</f>
        <v>Regional growth rates applied to 2009 to 2017 weighted average</v>
      </c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69" t="s">
        <v>48</v>
      </c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</row>
    <row r="240" spans="1:58" s="60" customFormat="1">
      <c r="A240" s="60" t="s">
        <v>6</v>
      </c>
      <c r="B240" s="61">
        <f t="shared" ref="B240:K240" si="141">AVERAGEIF(B244:B256,"&lt;&gt;0")</f>
        <v>609.35972650883218</v>
      </c>
      <c r="C240" s="61">
        <f t="shared" si="141"/>
        <v>438.58312186753392</v>
      </c>
      <c r="D240" s="61">
        <f t="shared" si="141"/>
        <v>545.45920849706215</v>
      </c>
      <c r="E240" s="61">
        <f t="shared" si="141"/>
        <v>499.08275397160952</v>
      </c>
      <c r="F240" s="61">
        <f t="shared" si="141"/>
        <v>563.56142764175956</v>
      </c>
      <c r="G240" s="61">
        <f t="shared" si="141"/>
        <v>379.06123311232835</v>
      </c>
      <c r="H240" s="61">
        <f t="shared" si="141"/>
        <v>509.69630647130668</v>
      </c>
      <c r="I240" s="61">
        <f t="shared" si="141"/>
        <v>341.14850660405926</v>
      </c>
      <c r="J240" s="61">
        <f t="shared" si="141"/>
        <v>430.30167829397755</v>
      </c>
      <c r="K240" s="61">
        <f t="shared" si="141"/>
        <v>522.15423231411069</v>
      </c>
    </row>
    <row r="241" spans="1:58">
      <c r="B241" s="94"/>
      <c r="C241" s="94"/>
      <c r="D241" s="94"/>
      <c r="E241" s="94"/>
      <c r="F241" s="94"/>
      <c r="G241" s="94"/>
      <c r="H241" s="94"/>
      <c r="I241" s="94"/>
      <c r="J241" s="94"/>
      <c r="K241" s="68"/>
      <c r="L241" s="68">
        <f t="shared" ref="L241:V241" si="142">AVERAGEIF(L244:L255,"&lt;&gt;0")</f>
        <v>462.90718274838224</v>
      </c>
      <c r="M241" s="68">
        <f t="shared" si="142"/>
        <v>467.0297555217744</v>
      </c>
      <c r="N241" s="68">
        <f t="shared" si="142"/>
        <v>470.85506969815901</v>
      </c>
      <c r="O241" s="68">
        <f t="shared" si="142"/>
        <v>475.72394445032927</v>
      </c>
      <c r="P241" s="68">
        <f t="shared" si="142"/>
        <v>479.85024294328605</v>
      </c>
      <c r="Q241" s="68">
        <f t="shared" si="142"/>
        <v>483.41851659209482</v>
      </c>
      <c r="R241" s="68">
        <f t="shared" si="142"/>
        <v>487.23594972839192</v>
      </c>
      <c r="S241" s="68">
        <f t="shared" si="142"/>
        <v>491.80729627535925</v>
      </c>
      <c r="T241" s="68">
        <f t="shared" si="142"/>
        <v>495.64499226401949</v>
      </c>
      <c r="U241" s="68">
        <f t="shared" si="142"/>
        <v>499.48884440432988</v>
      </c>
      <c r="V241" s="68">
        <f t="shared" si="142"/>
        <v>503.18129430699429</v>
      </c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72"/>
      <c r="AM241" s="201"/>
      <c r="AN241" s="201"/>
      <c r="AO241" s="201"/>
      <c r="AP241" s="201"/>
      <c r="AQ241" s="201"/>
      <c r="AR241" s="201"/>
      <c r="AS241" s="201"/>
      <c r="AT241" s="201"/>
      <c r="AU241" s="68"/>
      <c r="AV241" s="68">
        <f t="shared" ref="AV241:BF241" si="143">AVERAGE(AV244:AV256)</f>
        <v>416.6063995528333</v>
      </c>
      <c r="AW241" s="68">
        <f t="shared" si="143"/>
        <v>404.38195955730157</v>
      </c>
      <c r="AX241" s="68">
        <f t="shared" si="143"/>
        <v>392.15751956176979</v>
      </c>
      <c r="AY241" s="68">
        <f t="shared" si="143"/>
        <v>379.93307956623801</v>
      </c>
      <c r="AZ241" s="68">
        <f t="shared" si="143"/>
        <v>367.70863957070623</v>
      </c>
      <c r="BA241" s="68">
        <f t="shared" si="143"/>
        <v>355.48419957517433</v>
      </c>
      <c r="BB241" s="68">
        <f t="shared" si="143"/>
        <v>343.25975957964266</v>
      </c>
      <c r="BC241" s="68">
        <f t="shared" si="143"/>
        <v>331.03531958411082</v>
      </c>
      <c r="BD241" s="68">
        <f t="shared" si="143"/>
        <v>318.81087958857904</v>
      </c>
      <c r="BE241" s="68">
        <f t="shared" si="143"/>
        <v>306.58643959304726</v>
      </c>
      <c r="BF241" s="68">
        <f t="shared" si="143"/>
        <v>294.36199959751548</v>
      </c>
    </row>
    <row r="242" spans="1:58">
      <c r="B242" s="94"/>
      <c r="C242" s="94"/>
      <c r="D242" s="94"/>
      <c r="E242" s="94"/>
      <c r="F242" s="94"/>
      <c r="G242" s="94"/>
      <c r="H242" s="94"/>
      <c r="I242" s="94"/>
      <c r="J242" s="94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72"/>
      <c r="AM242" s="201"/>
      <c r="AN242" s="201"/>
      <c r="AO242" s="201"/>
      <c r="AP242" s="201"/>
      <c r="AQ242" s="201"/>
      <c r="AR242" s="201"/>
      <c r="AS242" s="201"/>
      <c r="AT242" s="201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</row>
    <row r="243" spans="1:58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>
        <v>2018</v>
      </c>
      <c r="M243" s="1">
        <v>2019</v>
      </c>
      <c r="N243" s="1">
        <v>2020</v>
      </c>
      <c r="O243" s="1">
        <v>2021</v>
      </c>
      <c r="P243" s="1">
        <v>2022</v>
      </c>
      <c r="Q243" s="1">
        <v>2023</v>
      </c>
      <c r="R243" s="1">
        <v>2024</v>
      </c>
      <c r="S243" s="1">
        <v>2025</v>
      </c>
      <c r="T243" s="1">
        <v>2026</v>
      </c>
      <c r="U243" s="1">
        <v>2027</v>
      </c>
      <c r="V243" s="1">
        <v>2028</v>
      </c>
      <c r="AL243" s="200">
        <v>2008</v>
      </c>
      <c r="AM243" s="200">
        <v>2009</v>
      </c>
      <c r="AN243" s="200">
        <v>2010</v>
      </c>
      <c r="AO243" s="200">
        <v>2011</v>
      </c>
      <c r="AP243" s="200">
        <v>2012</v>
      </c>
      <c r="AQ243" s="200">
        <v>2013</v>
      </c>
      <c r="AR243" s="200">
        <v>2014</v>
      </c>
      <c r="AS243" s="200">
        <v>2015</v>
      </c>
      <c r="AT243" s="200">
        <v>2016</v>
      </c>
      <c r="AU243" s="200">
        <v>2017</v>
      </c>
      <c r="AV243" s="200">
        <v>2018</v>
      </c>
      <c r="AW243" s="200">
        <v>2019</v>
      </c>
      <c r="AX243" s="200">
        <v>2020</v>
      </c>
      <c r="AY243" s="200">
        <v>2021</v>
      </c>
      <c r="AZ243" s="200">
        <v>2022</v>
      </c>
      <c r="BA243" s="200">
        <v>2023</v>
      </c>
      <c r="BB243" s="200">
        <v>2024</v>
      </c>
      <c r="BC243" s="200">
        <v>2025</v>
      </c>
      <c r="BD243" s="200">
        <v>2026</v>
      </c>
      <c r="BE243" s="200">
        <v>2027</v>
      </c>
      <c r="BF243" s="200">
        <v>2028</v>
      </c>
    </row>
    <row r="244" spans="1:58">
      <c r="A244" s="53" t="s">
        <v>50</v>
      </c>
      <c r="B244" s="57">
        <f>'Historical Fault Information'!Z244</f>
        <v>915.32142857142856</v>
      </c>
      <c r="C244" s="57">
        <f>'Historical Fault Information'!AA244</f>
        <v>474.625</v>
      </c>
      <c r="D244" s="57">
        <f>'Historical Fault Information'!AB244</f>
        <v>1826.4990380356435</v>
      </c>
      <c r="E244" s="57">
        <f>'Historical Fault Information'!AC244</f>
        <v>1336.0410880442826</v>
      </c>
      <c r="F244" s="57">
        <f>'Historical Fault Information'!AD244</f>
        <v>1315.6111111111104</v>
      </c>
      <c r="G244" s="57">
        <f>'Historical Fault Information'!AE244</f>
        <v>280.56864434663254</v>
      </c>
      <c r="H244" s="57">
        <f>'Historical Fault Information'!AF244</f>
        <v>318.88888888888937</v>
      </c>
      <c r="I244" s="57">
        <f>'Historical Fault Information'!AG244</f>
        <v>224.13501215556772</v>
      </c>
      <c r="J244" s="57">
        <f>'Historical Fault Information'!AH244</f>
        <v>456.94117647058744</v>
      </c>
      <c r="K244" s="57">
        <f>'Historical Fault Information'!AI244</f>
        <v>1112.285714285714</v>
      </c>
      <c r="L244" s="71">
        <f>'Model parameters'!J244*(1+'Total ICPs'!$L$40)</f>
        <v>807.44819707086083</v>
      </c>
      <c r="M244" s="42">
        <f>L244*(1+'Total ICPs'!M$40)</f>
        <v>817.29826753080192</v>
      </c>
      <c r="N244" s="42">
        <f>M244*(1+'Total ICPs'!N$40)</f>
        <v>827.08539824339505</v>
      </c>
      <c r="O244" s="42">
        <f>N244*(1+'Total ICPs'!O$40)</f>
        <v>836.7781193349665</v>
      </c>
      <c r="P244" s="42">
        <f>O244*(1+'Total ICPs'!P$40)</f>
        <v>846.40790067918999</v>
      </c>
      <c r="Q244" s="42">
        <f>P244*(1+'Total ICPs'!Q$40)</f>
        <v>855.97474227606574</v>
      </c>
      <c r="R244" s="42">
        <f>Q244*(1+'Total ICPs'!R$40)</f>
        <v>862.30018688452628</v>
      </c>
      <c r="S244" s="42">
        <f>R244*(1+'Total ICPs'!S$40)</f>
        <v>871.74114898670621</v>
      </c>
      <c r="T244" s="42">
        <f>S244*(1+'Total ICPs'!T$40)</f>
        <v>881.11917134153828</v>
      </c>
      <c r="U244" s="42">
        <f>T244*(1+'Total ICPs'!U$40)</f>
        <v>890.43425394902249</v>
      </c>
      <c r="V244" s="42">
        <f>U244*(1+'Total ICPs'!V$40)</f>
        <v>896.6023491891134</v>
      </c>
      <c r="AL244" s="201">
        <f t="shared" ref="AL244:AL256" si="144">B244</f>
        <v>915.32142857142856</v>
      </c>
      <c r="AM244" s="201">
        <f t="shared" ref="AM244:AM256" si="145">C244</f>
        <v>474.625</v>
      </c>
      <c r="AN244" s="201">
        <f t="shared" ref="AN244:AN256" si="146">D244</f>
        <v>1826.4990380356435</v>
      </c>
      <c r="AO244" s="201">
        <f t="shared" ref="AO244:AO256" si="147">E244</f>
        <v>1336.0410880442826</v>
      </c>
      <c r="AP244" s="201">
        <f t="shared" ref="AP244:AP256" si="148">F244</f>
        <v>1315.6111111111104</v>
      </c>
      <c r="AQ244" s="201">
        <f t="shared" ref="AQ244:AQ256" si="149">G244</f>
        <v>280.56864434663254</v>
      </c>
      <c r="AR244" s="201">
        <f t="shared" ref="AR244:AR256" si="150">H244</f>
        <v>318.88888888888937</v>
      </c>
      <c r="AS244" s="201">
        <f t="shared" ref="AS244:AS256" si="151">I244</f>
        <v>224.13501215556772</v>
      </c>
      <c r="AT244" s="201">
        <f t="shared" ref="AT244:AT256" si="152">J244</f>
        <v>456.94117647058744</v>
      </c>
      <c r="AU244" s="201">
        <f t="shared" ref="AU244:AU256" si="153">K244</f>
        <v>1112.285714285714</v>
      </c>
      <c r="AV244" s="41">
        <f>LINEST($B244:$K244)*(AV$6-$AL$6+1)+INDEX(LINEST($B244:$K244,,TRUE,TRUE),1,2)</f>
        <v>477.77746396070734</v>
      </c>
      <c r="AW244" s="41">
        <f t="shared" ref="AW244:BF244" si="154">LINEST($B244:$K244)*(AW$6-$AL$6+1)+INDEX(LINEST($B244:$K244,,TRUE,TRUE),1,2)</f>
        <v>414.44760100974759</v>
      </c>
      <c r="AX244" s="41">
        <f t="shared" si="154"/>
        <v>351.11773805878784</v>
      </c>
      <c r="AY244" s="41">
        <f t="shared" si="154"/>
        <v>287.7878751078282</v>
      </c>
      <c r="AZ244" s="41">
        <f t="shared" si="154"/>
        <v>224.45801215686845</v>
      </c>
      <c r="BA244" s="41">
        <f t="shared" si="154"/>
        <v>161.1281492059087</v>
      </c>
      <c r="BB244" s="41">
        <f t="shared" si="154"/>
        <v>97.798286254949062</v>
      </c>
      <c r="BC244" s="41">
        <f t="shared" si="154"/>
        <v>34.468423303989312</v>
      </c>
      <c r="BD244" s="41">
        <f t="shared" si="154"/>
        <v>-28.861439646970439</v>
      </c>
      <c r="BE244" s="41">
        <f t="shared" si="154"/>
        <v>-92.191302597930189</v>
      </c>
      <c r="BF244" s="41">
        <f t="shared" si="154"/>
        <v>-155.52116554888994</v>
      </c>
    </row>
    <row r="245" spans="1:58">
      <c r="A245" s="53" t="s">
        <v>56</v>
      </c>
      <c r="B245" s="57">
        <f>'Historical Fault Information'!Z245</f>
        <v>244.60000000000014</v>
      </c>
      <c r="C245" s="57">
        <f>'Historical Fault Information'!AA245</f>
        <v>343.52941176470597</v>
      </c>
      <c r="D245" s="57">
        <f>'Historical Fault Information'!AB245</f>
        <v>562.33303716874343</v>
      </c>
      <c r="E245" s="57">
        <f>'Historical Fault Information'!AC245</f>
        <v>200.25238577729121</v>
      </c>
      <c r="F245" s="57">
        <f>'Historical Fault Information'!AD245</f>
        <v>271.63636363636363</v>
      </c>
      <c r="G245" s="57">
        <f>'Historical Fault Information'!AE245</f>
        <v>423.30563359245201</v>
      </c>
      <c r="H245" s="57">
        <f>'Historical Fault Information'!AF245</f>
        <v>307.39999999999998</v>
      </c>
      <c r="I245" s="57">
        <f>'Historical Fault Information'!AG245</f>
        <v>187.4611804020391</v>
      </c>
      <c r="J245" s="57">
        <f>'Historical Fault Information'!AH245</f>
        <v>265.95833333333388</v>
      </c>
      <c r="K245" s="57">
        <f>'Historical Fault Information'!AI245</f>
        <v>218.69047619047657</v>
      </c>
      <c r="L245" s="71">
        <f>'Model parameters'!J245*(1+'Total ICPs'!$L$41)</f>
        <v>303.94442420840653</v>
      </c>
      <c r="M245" s="42">
        <f>L245*(1+'Total ICPs'!M$41)</f>
        <v>305.7645527838867</v>
      </c>
      <c r="N245" s="42">
        <f>M245*(1+'Total ICPs'!N$41)</f>
        <v>307.58468135936687</v>
      </c>
      <c r="O245" s="42">
        <f>N245*(1+'Total ICPs'!O$41)</f>
        <v>311.22493851032721</v>
      </c>
      <c r="P245" s="42">
        <f>O245*(1+'Total ICPs'!P$41)</f>
        <v>313.02142905235962</v>
      </c>
      <c r="Q245" s="42">
        <f>P245*(1+'Total ICPs'!Q$41)</f>
        <v>314.81791959439204</v>
      </c>
      <c r="R245" s="42">
        <f>Q245*(1+'Total ICPs'!R$41)</f>
        <v>316.6144101364244</v>
      </c>
      <c r="S245" s="42">
        <f>R245*(1+'Total ICPs'!S$41)</f>
        <v>320.20739122048923</v>
      </c>
      <c r="T245" s="42">
        <f>S245*(1+'Total ICPs'!T$41)</f>
        <v>321.98024372907383</v>
      </c>
      <c r="U245" s="42">
        <f>T245*(1+'Total ICPs'!U$41)</f>
        <v>323.75309623765844</v>
      </c>
      <c r="V245" s="42">
        <f>U245*(1+'Total ICPs'!V$41)</f>
        <v>325.52594874624305</v>
      </c>
      <c r="AL245" s="201">
        <f t="shared" si="144"/>
        <v>244.60000000000014</v>
      </c>
      <c r="AM245" s="201">
        <f t="shared" si="145"/>
        <v>343.52941176470597</v>
      </c>
      <c r="AN245" s="201">
        <f t="shared" si="146"/>
        <v>562.33303716874343</v>
      </c>
      <c r="AO245" s="201">
        <f t="shared" si="147"/>
        <v>200.25238577729121</v>
      </c>
      <c r="AP245" s="201">
        <f t="shared" si="148"/>
        <v>271.63636363636363</v>
      </c>
      <c r="AQ245" s="201">
        <f t="shared" si="149"/>
        <v>423.30563359245201</v>
      </c>
      <c r="AR245" s="201">
        <f t="shared" si="150"/>
        <v>307.39999999999998</v>
      </c>
      <c r="AS245" s="201">
        <f t="shared" si="151"/>
        <v>187.4611804020391</v>
      </c>
      <c r="AT245" s="201">
        <f t="shared" si="152"/>
        <v>265.95833333333388</v>
      </c>
      <c r="AU245" s="201">
        <f t="shared" si="153"/>
        <v>218.69047619047657</v>
      </c>
      <c r="AV245" s="41">
        <f t="shared" ref="AV245:BF256" si="155">LINEST($B245:$K245)*(AV$6-$AL$6+1)+INDEX(LINEST($B245:$K245,,TRUE,TRUE),1,2)</f>
        <v>229.93566770271983</v>
      </c>
      <c r="AW245" s="41">
        <f t="shared" si="155"/>
        <v>216.73911961475241</v>
      </c>
      <c r="AX245" s="41">
        <f t="shared" si="155"/>
        <v>203.542571526785</v>
      </c>
      <c r="AY245" s="41">
        <f t="shared" si="155"/>
        <v>190.34602343881758</v>
      </c>
      <c r="AZ245" s="41">
        <f t="shared" si="155"/>
        <v>177.14947535085017</v>
      </c>
      <c r="BA245" s="41">
        <f t="shared" si="155"/>
        <v>163.95292726288275</v>
      </c>
      <c r="BB245" s="41">
        <f t="shared" si="155"/>
        <v>150.75637917491534</v>
      </c>
      <c r="BC245" s="41">
        <f t="shared" si="155"/>
        <v>137.55983108694792</v>
      </c>
      <c r="BD245" s="41">
        <f t="shared" si="155"/>
        <v>124.36328299898051</v>
      </c>
      <c r="BE245" s="41">
        <f t="shared" si="155"/>
        <v>111.16673491101307</v>
      </c>
      <c r="BF245" s="41">
        <f t="shared" si="155"/>
        <v>97.970186823045651</v>
      </c>
    </row>
    <row r="246" spans="1:58">
      <c r="A246" s="53" t="s">
        <v>51</v>
      </c>
      <c r="B246" s="57">
        <f>'Historical Fault Information'!Z246</f>
        <v>1166.0000000000009</v>
      </c>
      <c r="C246" s="57">
        <f>'Historical Fault Information'!AA246</f>
        <v>155.99999999999983</v>
      </c>
      <c r="D246" s="57">
        <f>'Historical Fault Information'!AB246</f>
        <v>179.49990546257757</v>
      </c>
      <c r="E246" s="57">
        <f>'Historical Fault Information'!AC246</f>
        <v>796.90881165980193</v>
      </c>
      <c r="F246" s="57">
        <f>'Historical Fault Information'!AD246</f>
        <v>142.33333333333283</v>
      </c>
      <c r="G246" s="57">
        <f>'Historical Fault Information'!AE246</f>
        <v>626.92993587077387</v>
      </c>
      <c r="H246" s="57">
        <f>'Historical Fault Information'!AF246</f>
        <v>960.00000000000227</v>
      </c>
      <c r="I246" s="57">
        <f>'Historical Fault Information'!AG246</f>
        <v>855.68943593849235</v>
      </c>
      <c r="J246" s="57">
        <f>'Historical Fault Information'!AH246</f>
        <v>433.00000000000165</v>
      </c>
      <c r="K246" s="57">
        <f>'Historical Fault Information'!AI246</f>
        <v>2624.2500000000059</v>
      </c>
      <c r="L246" s="71">
        <f>'Model parameters'!J246*(1+'Total ICPs'!$L$41)</f>
        <v>818.5451734940217</v>
      </c>
      <c r="M246" s="42">
        <f>L246*(1+'Total ICPs'!M$42)</f>
        <v>818.5451734940217</v>
      </c>
      <c r="N246" s="42">
        <f>M246*(1+'Total ICPs'!N$42)</f>
        <v>818.5451734940217</v>
      </c>
      <c r="O246" s="42">
        <f>N246*(1+'Total ICPs'!O$42)</f>
        <v>827.6597415233457</v>
      </c>
      <c r="P246" s="42">
        <f>O246*(1+'Total ICPs'!P$42)</f>
        <v>836.65438102596795</v>
      </c>
      <c r="Q246" s="42">
        <f>P246*(1+'Total ICPs'!Q$42)</f>
        <v>836.65438102596795</v>
      </c>
      <c r="R246" s="42">
        <f>Q246*(1+'Total ICPs'!R$42)</f>
        <v>845.52909200188867</v>
      </c>
      <c r="S246" s="42">
        <f>R246*(1+'Total ICPs'!S$42)</f>
        <v>854.40380297780939</v>
      </c>
      <c r="T246" s="42">
        <f>S246*(1+'Total ICPs'!T$42)</f>
        <v>854.40380297780939</v>
      </c>
      <c r="U246" s="42">
        <f>T246*(1+'Total ICPs'!U$42)</f>
        <v>863.15858542702836</v>
      </c>
      <c r="V246" s="42">
        <f>U246*(1+'Total ICPs'!V$42)</f>
        <v>871.91336787624732</v>
      </c>
      <c r="AL246" s="201">
        <f t="shared" si="144"/>
        <v>1166.0000000000009</v>
      </c>
      <c r="AM246" s="201">
        <f t="shared" si="145"/>
        <v>155.99999999999983</v>
      </c>
      <c r="AN246" s="201">
        <f t="shared" si="146"/>
        <v>179.49990546257757</v>
      </c>
      <c r="AO246" s="201">
        <f t="shared" si="147"/>
        <v>796.90881165980193</v>
      </c>
      <c r="AP246" s="201">
        <f t="shared" si="148"/>
        <v>142.33333333333283</v>
      </c>
      <c r="AQ246" s="201">
        <f t="shared" si="149"/>
        <v>626.92993587077387</v>
      </c>
      <c r="AR246" s="201">
        <f t="shared" si="150"/>
        <v>960.00000000000227</v>
      </c>
      <c r="AS246" s="201">
        <f t="shared" si="151"/>
        <v>855.68943593849235</v>
      </c>
      <c r="AT246" s="201">
        <f t="shared" si="152"/>
        <v>433.00000000000165</v>
      </c>
      <c r="AU246" s="201">
        <f t="shared" si="153"/>
        <v>2624.2500000000059</v>
      </c>
      <c r="AV246" s="41">
        <f t="shared" si="155"/>
        <v>1441.330069557755</v>
      </c>
      <c r="AW246" s="41">
        <f t="shared" si="155"/>
        <v>1559.0153290725289</v>
      </c>
      <c r="AX246" s="41">
        <f t="shared" si="155"/>
        <v>1676.7005885873027</v>
      </c>
      <c r="AY246" s="41">
        <f t="shared" si="155"/>
        <v>1794.3858481020766</v>
      </c>
      <c r="AZ246" s="41">
        <f t="shared" si="155"/>
        <v>1912.0711076168504</v>
      </c>
      <c r="BA246" s="41">
        <f t="shared" si="155"/>
        <v>2029.7563671316243</v>
      </c>
      <c r="BB246" s="41">
        <f t="shared" si="155"/>
        <v>2147.4416266463982</v>
      </c>
      <c r="BC246" s="41">
        <f t="shared" si="155"/>
        <v>2265.1268861611716</v>
      </c>
      <c r="BD246" s="41">
        <f t="shared" si="155"/>
        <v>2382.8121456759454</v>
      </c>
      <c r="BE246" s="41">
        <f t="shared" si="155"/>
        <v>2500.4974051907193</v>
      </c>
      <c r="BF246" s="41">
        <f t="shared" si="155"/>
        <v>2618.1826647054932</v>
      </c>
    </row>
    <row r="247" spans="1:58">
      <c r="A247" s="53" t="s">
        <v>54</v>
      </c>
      <c r="B247" s="57">
        <f>'Historical Fault Information'!Z247</f>
        <v>989.2000000000005</v>
      </c>
      <c r="C247" s="57">
        <f>'Historical Fault Information'!AA247</f>
        <v>1016.4878048780489</v>
      </c>
      <c r="D247" s="57">
        <f>'Historical Fault Information'!AB247</f>
        <v>769.99959446342484</v>
      </c>
      <c r="E247" s="57">
        <f>'Historical Fault Information'!AC247</f>
        <v>775.22225111027774</v>
      </c>
      <c r="F247" s="57">
        <f>'Historical Fault Information'!AD247</f>
        <v>516.26315789473722</v>
      </c>
      <c r="G247" s="57">
        <f>'Historical Fault Information'!AE247</f>
        <v>424.12501463709992</v>
      </c>
      <c r="H247" s="57">
        <f>'Historical Fault Information'!AF247</f>
        <v>579.94999999999959</v>
      </c>
      <c r="I247" s="57">
        <f>'Historical Fault Information'!AG247</f>
        <v>823.87282949916744</v>
      </c>
      <c r="J247" s="57">
        <f>'Historical Fault Information'!AH247</f>
        <v>421</v>
      </c>
      <c r="K247" s="57">
        <f>'Historical Fault Information'!AI247</f>
        <v>649.06976744186045</v>
      </c>
      <c r="L247" s="71">
        <f>'Model parameters'!J247*(1+'Total ICPs'!$L$41)</f>
        <v>699.10922357611651</v>
      </c>
      <c r="M247" s="42">
        <f>L247*(1+'Total ICPs'!M$43)</f>
        <v>705.8977990274783</v>
      </c>
      <c r="N247" s="42">
        <f>M247*(1+'Total ICPs'!N$43)</f>
        <v>711.68261624089564</v>
      </c>
      <c r="O247" s="42">
        <f>N247*(1+'Total ICPs'!O$43)</f>
        <v>716.4768825616045</v>
      </c>
      <c r="P247" s="42">
        <f>O247*(1+'Total ICPs'!P$43)</f>
        <v>721.24473419184119</v>
      </c>
      <c r="Q247" s="42">
        <f>P247*(1+'Total ICPs'!Q$43)</f>
        <v>725.99937847684168</v>
      </c>
      <c r="R247" s="42">
        <f>Q247*(1+'Total ICPs'!R$43)</f>
        <v>730.7276080713699</v>
      </c>
      <c r="S247" s="42">
        <f>R247*(1+'Total ICPs'!S$43)</f>
        <v>736.39355917766227</v>
      </c>
      <c r="T247" s="42">
        <f>S247*(1+'Total ICPs'!T$43)</f>
        <v>741.08216673648224</v>
      </c>
      <c r="U247" s="42">
        <f>T247*(1+'Total ICPs'!U$43)</f>
        <v>745.75756695006612</v>
      </c>
      <c r="V247" s="42">
        <f>U247*(1+'Total ICPs'!V$43)</f>
        <v>750.40655247317773</v>
      </c>
      <c r="AL247" s="201">
        <f t="shared" si="144"/>
        <v>989.2000000000005</v>
      </c>
      <c r="AM247" s="201">
        <f t="shared" si="145"/>
        <v>1016.4878048780489</v>
      </c>
      <c r="AN247" s="201">
        <f t="shared" si="146"/>
        <v>769.99959446342484</v>
      </c>
      <c r="AO247" s="201">
        <f t="shared" si="147"/>
        <v>775.22225111027774</v>
      </c>
      <c r="AP247" s="201">
        <f t="shared" si="148"/>
        <v>516.26315789473722</v>
      </c>
      <c r="AQ247" s="201">
        <f t="shared" si="149"/>
        <v>424.12501463709992</v>
      </c>
      <c r="AR247" s="201">
        <f t="shared" si="150"/>
        <v>579.94999999999959</v>
      </c>
      <c r="AS247" s="201">
        <f t="shared" si="151"/>
        <v>823.87282949916744</v>
      </c>
      <c r="AT247" s="201">
        <f t="shared" si="152"/>
        <v>421</v>
      </c>
      <c r="AU247" s="201">
        <f t="shared" si="153"/>
        <v>649.06976744186045</v>
      </c>
      <c r="AV247" s="41">
        <f t="shared" si="155"/>
        <v>441.91319370648296</v>
      </c>
      <c r="AW247" s="41">
        <f t="shared" si="155"/>
        <v>395.62122129085049</v>
      </c>
      <c r="AX247" s="41">
        <f t="shared" si="155"/>
        <v>349.32924887521801</v>
      </c>
      <c r="AY247" s="41">
        <f t="shared" si="155"/>
        <v>303.03727645958543</v>
      </c>
      <c r="AZ247" s="41">
        <f t="shared" si="155"/>
        <v>256.74530404395296</v>
      </c>
      <c r="BA247" s="41">
        <f t="shared" si="155"/>
        <v>210.45333162832048</v>
      </c>
      <c r="BB247" s="41">
        <f t="shared" si="155"/>
        <v>164.16135921268801</v>
      </c>
      <c r="BC247" s="41">
        <f t="shared" si="155"/>
        <v>117.86938679705554</v>
      </c>
      <c r="BD247" s="41">
        <f t="shared" si="155"/>
        <v>71.577414381422955</v>
      </c>
      <c r="BE247" s="41">
        <f t="shared" si="155"/>
        <v>25.285441965790483</v>
      </c>
      <c r="BF247" s="41">
        <f t="shared" si="155"/>
        <v>-21.006530449841989</v>
      </c>
    </row>
    <row r="248" spans="1:58">
      <c r="A248" s="53" t="s">
        <v>49</v>
      </c>
      <c r="B248" s="57">
        <f>'Historical Fault Information'!Z248</f>
        <v>843.50000000000091</v>
      </c>
      <c r="C248" s="57">
        <f>'Historical Fault Information'!AA248</f>
        <v>256.9500000000005</v>
      </c>
      <c r="D248" s="57">
        <f>'Historical Fault Information'!AB248</f>
        <v>481.05237822253662</v>
      </c>
      <c r="E248" s="57">
        <f>'Historical Fault Information'!AC248</f>
        <v>205.13909075445025</v>
      </c>
      <c r="F248" s="57">
        <f>'Historical Fault Information'!AD248</f>
        <v>392.28571428571473</v>
      </c>
      <c r="G248" s="57">
        <f>'Historical Fault Information'!AE248</f>
        <v>271.80295731133236</v>
      </c>
      <c r="H248" s="57">
        <f>'Historical Fault Information'!AF248</f>
        <v>338.29999999999893</v>
      </c>
      <c r="I248" s="57">
        <f>'Historical Fault Information'!AG248</f>
        <v>226.34661232559773</v>
      </c>
      <c r="J248" s="57">
        <f>'Historical Fault Information'!AH248</f>
        <v>159.85714285714303</v>
      </c>
      <c r="K248" s="57">
        <f>'Historical Fault Information'!AI248</f>
        <v>111.34782608695642</v>
      </c>
      <c r="L248" s="71">
        <f>'Model parameters'!J248*(1+'Total ICPs'!$L$41)</f>
        <v>278.25706597172882</v>
      </c>
      <c r="M248" s="42">
        <f>L248*(1+'Total ICPs'!M$44)</f>
        <v>281.42555372318009</v>
      </c>
      <c r="N248" s="42">
        <f>M248*(1+'Total ICPs'!N$44)</f>
        <v>284.57736522330788</v>
      </c>
      <c r="O248" s="42">
        <f>N248*(1+'Total ICPs'!O$44)</f>
        <v>287.07880292182205</v>
      </c>
      <c r="P248" s="42">
        <f>O248*(1+'Total ICPs'!P$44)</f>
        <v>290.18892379364127</v>
      </c>
      <c r="Q248" s="42">
        <f>P248*(1+'Total ICPs'!Q$44)</f>
        <v>292.66534711517028</v>
      </c>
      <c r="R248" s="42">
        <f>Q248*(1+'Total ICPs'!R$44)</f>
        <v>295.74211548434266</v>
      </c>
      <c r="S248" s="42">
        <f>R248*(1+'Total ICPs'!S$44)</f>
        <v>298.18518630322484</v>
      </c>
      <c r="T248" s="42">
        <f>S248*(1+'Total ICPs'!T$44)</f>
        <v>301.22026404408865</v>
      </c>
      <c r="U248" s="42">
        <f>T248*(1+'Total ICPs'!U$44)</f>
        <v>303.63832048598562</v>
      </c>
      <c r="V248" s="42">
        <f>U248*(1+'Total ICPs'!V$44)</f>
        <v>306.03970067655922</v>
      </c>
      <c r="AL248" s="201">
        <f t="shared" si="144"/>
        <v>843.50000000000091</v>
      </c>
      <c r="AM248" s="201">
        <f t="shared" si="145"/>
        <v>256.9500000000005</v>
      </c>
      <c r="AN248" s="201">
        <f t="shared" si="146"/>
        <v>481.05237822253662</v>
      </c>
      <c r="AO248" s="201">
        <f t="shared" si="147"/>
        <v>205.13909075445025</v>
      </c>
      <c r="AP248" s="201">
        <f t="shared" si="148"/>
        <v>392.28571428571473</v>
      </c>
      <c r="AQ248" s="201">
        <f t="shared" si="149"/>
        <v>271.80295731133236</v>
      </c>
      <c r="AR248" s="201">
        <f t="shared" si="150"/>
        <v>338.29999999999893</v>
      </c>
      <c r="AS248" s="201">
        <f t="shared" si="151"/>
        <v>226.34661232559773</v>
      </c>
      <c r="AT248" s="201">
        <f t="shared" si="152"/>
        <v>159.85714285714303</v>
      </c>
      <c r="AU248" s="201">
        <f t="shared" si="153"/>
        <v>111.34782608695642</v>
      </c>
      <c r="AV248" s="41">
        <f t="shared" si="155"/>
        <v>53.206558053045342</v>
      </c>
      <c r="AW248" s="41">
        <f t="shared" si="155"/>
        <v>3.124446392803975</v>
      </c>
      <c r="AX248" s="41">
        <f t="shared" si="155"/>
        <v>-46.957665267437505</v>
      </c>
      <c r="AY248" s="41">
        <f t="shared" si="155"/>
        <v>-97.039776927678872</v>
      </c>
      <c r="AZ248" s="41">
        <f t="shared" si="155"/>
        <v>-147.12188858792035</v>
      </c>
      <c r="BA248" s="41">
        <f t="shared" si="155"/>
        <v>-197.20400024816172</v>
      </c>
      <c r="BB248" s="41">
        <f t="shared" si="155"/>
        <v>-247.28611190840309</v>
      </c>
      <c r="BC248" s="41">
        <f t="shared" si="155"/>
        <v>-297.36822356864457</v>
      </c>
      <c r="BD248" s="41">
        <f t="shared" si="155"/>
        <v>-347.45033522888593</v>
      </c>
      <c r="BE248" s="41">
        <f t="shared" si="155"/>
        <v>-397.53244688912741</v>
      </c>
      <c r="BF248" s="41">
        <f t="shared" si="155"/>
        <v>-447.61455854936867</v>
      </c>
    </row>
    <row r="249" spans="1:58">
      <c r="A249" s="53" t="s">
        <v>59</v>
      </c>
      <c r="B249" s="57">
        <f>'Historical Fault Information'!Z249</f>
        <v>339.16666666666646</v>
      </c>
      <c r="C249" s="57">
        <f>'Historical Fault Information'!AA249</f>
        <v>259.18181818181802</v>
      </c>
      <c r="D249" s="57">
        <f>'Historical Fault Information'!AB249</f>
        <v>267.91652556276102</v>
      </c>
      <c r="E249" s="57">
        <f>'Historical Fault Information'!AC249</f>
        <v>265.52236134633995</v>
      </c>
      <c r="F249" s="57">
        <f>'Historical Fault Information'!AD249</f>
        <v>505.77777777777737</v>
      </c>
      <c r="G249" s="57">
        <f>'Historical Fault Information'!AE249</f>
        <v>163.35016544471412</v>
      </c>
      <c r="H249" s="57">
        <f>'Historical Fault Information'!AF249</f>
        <v>574.80000000000109</v>
      </c>
      <c r="I249" s="57">
        <f>'Historical Fault Information'!AG249</f>
        <v>156.72001125425479</v>
      </c>
      <c r="J249" s="57">
        <f>'Historical Fault Information'!AH249</f>
        <v>272.1874999999996</v>
      </c>
      <c r="K249" s="57">
        <f>'Historical Fault Information'!AI249</f>
        <v>107.45945945945974</v>
      </c>
      <c r="L249" s="71">
        <f>'Model parameters'!J249*(1+'Total ICPs'!$L$41)</f>
        <v>252.69154696939043</v>
      </c>
      <c r="M249" s="42">
        <f>L249*(1+'Total ICPs'!M$45)</f>
        <v>254.36223863813183</v>
      </c>
      <c r="N249" s="42">
        <f>M249*(1+'Total ICPs'!N$45)</f>
        <v>256.00906328303404</v>
      </c>
      <c r="O249" s="42">
        <f>N249*(1+'Total ICPs'!O$45)</f>
        <v>257.65588792793631</v>
      </c>
      <c r="P249" s="42">
        <f>O249*(1+'Total ICPs'!P$45)</f>
        <v>259.30271257283852</v>
      </c>
      <c r="Q249" s="42">
        <f>P249*(1+'Total ICPs'!Q$45)</f>
        <v>260.94953721774078</v>
      </c>
      <c r="R249" s="42">
        <f>Q249*(1+'Total ICPs'!R$45)</f>
        <v>262.59636186264305</v>
      </c>
      <c r="S249" s="42">
        <f>R249*(1+'Total ICPs'!S$45)</f>
        <v>265.86614412860831</v>
      </c>
      <c r="T249" s="42">
        <f>S249*(1+'Total ICPs'!T$45)</f>
        <v>267.48910174967142</v>
      </c>
      <c r="U249" s="42">
        <f>T249*(1+'Total ICPs'!U$45)</f>
        <v>269.11205937073447</v>
      </c>
      <c r="V249" s="42">
        <f>U249*(1+'Total ICPs'!V$45)</f>
        <v>270.73501699179752</v>
      </c>
      <c r="AL249" s="201">
        <f t="shared" si="144"/>
        <v>339.16666666666646</v>
      </c>
      <c r="AM249" s="201">
        <f t="shared" si="145"/>
        <v>259.18181818181802</v>
      </c>
      <c r="AN249" s="201">
        <f t="shared" si="146"/>
        <v>267.91652556276102</v>
      </c>
      <c r="AO249" s="201">
        <f t="shared" si="147"/>
        <v>265.52236134633995</v>
      </c>
      <c r="AP249" s="201">
        <f t="shared" si="148"/>
        <v>505.77777777777737</v>
      </c>
      <c r="AQ249" s="201">
        <f t="shared" si="149"/>
        <v>163.35016544471412</v>
      </c>
      <c r="AR249" s="201">
        <f t="shared" si="150"/>
        <v>574.80000000000109</v>
      </c>
      <c r="AS249" s="201">
        <f t="shared" si="151"/>
        <v>156.72001125425479</v>
      </c>
      <c r="AT249" s="201">
        <f t="shared" si="152"/>
        <v>272.1874999999996</v>
      </c>
      <c r="AU249" s="201">
        <f t="shared" si="153"/>
        <v>107.45945945945974</v>
      </c>
      <c r="AV249" s="41">
        <f t="shared" si="155"/>
        <v>225.71148323430583</v>
      </c>
      <c r="AW249" s="41">
        <f t="shared" si="155"/>
        <v>213.80298408247432</v>
      </c>
      <c r="AX249" s="41">
        <f t="shared" si="155"/>
        <v>201.89448493064279</v>
      </c>
      <c r="AY249" s="41">
        <f t="shared" si="155"/>
        <v>189.98598577881128</v>
      </c>
      <c r="AZ249" s="41">
        <f t="shared" si="155"/>
        <v>178.07748662697975</v>
      </c>
      <c r="BA249" s="41">
        <f t="shared" si="155"/>
        <v>166.16898747514824</v>
      </c>
      <c r="BB249" s="41">
        <f t="shared" si="155"/>
        <v>154.26048832331674</v>
      </c>
      <c r="BC249" s="41">
        <f t="shared" si="155"/>
        <v>142.3519891714852</v>
      </c>
      <c r="BD249" s="41">
        <f t="shared" si="155"/>
        <v>130.44349001965369</v>
      </c>
      <c r="BE249" s="41">
        <f t="shared" si="155"/>
        <v>118.53499086782216</v>
      </c>
      <c r="BF249" s="41">
        <f t="shared" si="155"/>
        <v>106.62649171599065</v>
      </c>
    </row>
    <row r="250" spans="1:58">
      <c r="A250" s="53" t="s">
        <v>57</v>
      </c>
      <c r="B250" s="57">
        <f>'Historical Fault Information'!Z250</f>
        <v>668.85714285714312</v>
      </c>
      <c r="C250" s="57">
        <f>'Historical Fault Information'!AA250</f>
        <v>461.47916666666657</v>
      </c>
      <c r="D250" s="57">
        <f>'Historical Fault Information'!AB250</f>
        <v>437.2185197296173</v>
      </c>
      <c r="E250" s="57">
        <f>'Historical Fault Information'!AC250</f>
        <v>310.91873996938114</v>
      </c>
      <c r="F250" s="57">
        <f>'Historical Fault Information'!AD250</f>
        <v>587.02272727272714</v>
      </c>
      <c r="G250" s="57">
        <f>'Historical Fault Information'!AE250</f>
        <v>457.20977293897192</v>
      </c>
      <c r="H250" s="57">
        <f>'Historical Fault Information'!AF250</f>
        <v>617.4285714285719</v>
      </c>
      <c r="I250" s="57">
        <f>'Historical Fault Information'!AG250</f>
        <v>371.88529663071819</v>
      </c>
      <c r="J250" s="57">
        <f>'Historical Fault Information'!AH250</f>
        <v>407.37735849056583</v>
      </c>
      <c r="K250" s="57">
        <f>'Historical Fault Information'!AI250</f>
        <v>346.25</v>
      </c>
      <c r="L250" s="71">
        <f>'Model parameters'!J250*(1+'Total ICPs'!$L$41)</f>
        <v>448.88256232375079</v>
      </c>
      <c r="M250" s="42">
        <f>L250*(1+'Total ICPs'!M$46)</f>
        <v>452.39066484152062</v>
      </c>
      <c r="N250" s="42">
        <f>M250*(1+'Total ICPs'!N$46)</f>
        <v>456.57775494337494</v>
      </c>
      <c r="O250" s="42">
        <f>N250*(1+'Total ICPs'!O$46)</f>
        <v>460.0387055455833</v>
      </c>
      <c r="P250" s="42">
        <f>O250*(1+'Total ICPs'!P$46)</f>
        <v>462.79237741437032</v>
      </c>
      <c r="Q250" s="42">
        <f>P250*(1+'Total ICPs'!Q$46)</f>
        <v>466.2250368672419</v>
      </c>
      <c r="R250" s="42">
        <f>Q250*(1+'Total ICPs'!R$46)</f>
        <v>468.95984796980446</v>
      </c>
      <c r="S250" s="42">
        <f>R250*(1+'Total ICPs'!S$46)</f>
        <v>472.37364665645146</v>
      </c>
      <c r="T250" s="42">
        <f>S250*(1+'Total ICPs'!T$46)</f>
        <v>475.75915419376156</v>
      </c>
      <c r="U250" s="42">
        <f>T250*(1+'Total ICPs'!U$46)</f>
        <v>479.14466173107172</v>
      </c>
      <c r="V250" s="42">
        <f>U250*(1+'Total ICPs'!V$46)</f>
        <v>481.83232091807275</v>
      </c>
      <c r="AL250" s="201">
        <f t="shared" si="144"/>
        <v>668.85714285714312</v>
      </c>
      <c r="AM250" s="201">
        <f t="shared" si="145"/>
        <v>461.47916666666657</v>
      </c>
      <c r="AN250" s="201">
        <f t="shared" si="146"/>
        <v>437.2185197296173</v>
      </c>
      <c r="AO250" s="201">
        <f t="shared" si="147"/>
        <v>310.91873996938114</v>
      </c>
      <c r="AP250" s="201">
        <f t="shared" si="148"/>
        <v>587.02272727272714</v>
      </c>
      <c r="AQ250" s="201">
        <f t="shared" si="149"/>
        <v>457.20977293897192</v>
      </c>
      <c r="AR250" s="201">
        <f t="shared" si="150"/>
        <v>617.4285714285719</v>
      </c>
      <c r="AS250" s="201">
        <f t="shared" si="151"/>
        <v>371.88529663071819</v>
      </c>
      <c r="AT250" s="201">
        <f t="shared" si="152"/>
        <v>407.37735849056583</v>
      </c>
      <c r="AU250" s="201">
        <f t="shared" si="153"/>
        <v>346.25</v>
      </c>
      <c r="AV250" s="41">
        <f t="shared" si="155"/>
        <v>372.59384565184723</v>
      </c>
      <c r="AW250" s="41">
        <f t="shared" si="155"/>
        <v>355.50823038883107</v>
      </c>
      <c r="AX250" s="41">
        <f t="shared" si="155"/>
        <v>338.4226151258149</v>
      </c>
      <c r="AY250" s="41">
        <f t="shared" si="155"/>
        <v>321.33699986279868</v>
      </c>
      <c r="AZ250" s="41">
        <f t="shared" si="155"/>
        <v>304.25138459978245</v>
      </c>
      <c r="BA250" s="41">
        <f t="shared" si="155"/>
        <v>287.16576933676629</v>
      </c>
      <c r="BB250" s="41">
        <f t="shared" si="155"/>
        <v>270.08015407375012</v>
      </c>
      <c r="BC250" s="41">
        <f t="shared" si="155"/>
        <v>252.9945388107339</v>
      </c>
      <c r="BD250" s="41">
        <f t="shared" si="155"/>
        <v>235.90892354771768</v>
      </c>
      <c r="BE250" s="41">
        <f t="shared" si="155"/>
        <v>218.82330828470151</v>
      </c>
      <c r="BF250" s="41">
        <f t="shared" si="155"/>
        <v>201.73769302168535</v>
      </c>
    </row>
    <row r="251" spans="1:58">
      <c r="A251" s="53" t="s">
        <v>55</v>
      </c>
      <c r="B251" s="57">
        <f>'Historical Fault Information'!Z251</f>
        <v>154.49999999999994</v>
      </c>
      <c r="C251" s="57">
        <f>'Historical Fault Information'!AA251</f>
        <v>561.99999999999886</v>
      </c>
      <c r="D251" s="57">
        <f>'Historical Fault Information'!AB251</f>
        <v>101.16661338512968</v>
      </c>
      <c r="E251" s="57">
        <f>'Historical Fault Information'!AC251</f>
        <v>128.14785779263551</v>
      </c>
      <c r="F251" s="57">
        <f>'Historical Fault Information'!AD251</f>
        <v>787.25000000000011</v>
      </c>
      <c r="G251" s="57">
        <f>'Historical Fault Information'!AE251</f>
        <v>108.84497861324432</v>
      </c>
      <c r="H251" s="57">
        <f>'Historical Fault Information'!AF251</f>
        <v>170</v>
      </c>
      <c r="I251" s="57">
        <f>'Historical Fault Information'!AG251</f>
        <v>102.06003689762316</v>
      </c>
      <c r="J251" s="57">
        <f>'Historical Fault Information'!AH251</f>
        <v>305.84615384615364</v>
      </c>
      <c r="K251" s="57">
        <f>'Historical Fault Information'!AI251</f>
        <v>197.86666666666667</v>
      </c>
      <c r="L251" s="71">
        <f>'Model parameters'!J251*(1+'Total ICPs'!$L$41)</f>
        <v>215.24448791528201</v>
      </c>
      <c r="M251" s="42">
        <f>L251*(1+'Total ICPs'!M$47)</f>
        <v>215.24448791528201</v>
      </c>
      <c r="N251" s="42">
        <f>M251*(1+'Total ICPs'!N$47)</f>
        <v>215.24448791528201</v>
      </c>
      <c r="O251" s="42">
        <f>N251*(1+'Total ICPs'!O$47)</f>
        <v>220.2135076530289</v>
      </c>
      <c r="P251" s="42">
        <f>O251*(1+'Total ICPs'!P$47)</f>
        <v>220.2135076530289</v>
      </c>
      <c r="Q251" s="42">
        <f>P251*(1+'Total ICPs'!Q$47)</f>
        <v>220.2135076530289</v>
      </c>
      <c r="R251" s="42">
        <f>Q251*(1+'Total ICPs'!R$47)</f>
        <v>220.2135076530289</v>
      </c>
      <c r="S251" s="42">
        <f>R251*(1+'Total ICPs'!S$47)</f>
        <v>220.2135076530289</v>
      </c>
      <c r="T251" s="42">
        <f>S251*(1+'Total ICPs'!T$47)</f>
        <v>225.08509563121211</v>
      </c>
      <c r="U251" s="42">
        <f>T251*(1+'Total ICPs'!U$47)</f>
        <v>225.08509563121211</v>
      </c>
      <c r="V251" s="42">
        <f>U251*(1+'Total ICPs'!V$47)</f>
        <v>225.08509563121211</v>
      </c>
      <c r="AL251" s="201">
        <f t="shared" si="144"/>
        <v>154.49999999999994</v>
      </c>
      <c r="AM251" s="201">
        <f t="shared" si="145"/>
        <v>561.99999999999886</v>
      </c>
      <c r="AN251" s="201">
        <f t="shared" si="146"/>
        <v>101.16661338512968</v>
      </c>
      <c r="AO251" s="201">
        <f t="shared" si="147"/>
        <v>128.14785779263551</v>
      </c>
      <c r="AP251" s="201">
        <f t="shared" si="148"/>
        <v>787.25000000000011</v>
      </c>
      <c r="AQ251" s="201">
        <f t="shared" si="149"/>
        <v>108.84497861324432</v>
      </c>
      <c r="AR251" s="201">
        <f t="shared" si="150"/>
        <v>170</v>
      </c>
      <c r="AS251" s="201">
        <f t="shared" si="151"/>
        <v>102.06003689762316</v>
      </c>
      <c r="AT251" s="201">
        <f t="shared" si="152"/>
        <v>305.84615384615364</v>
      </c>
      <c r="AU251" s="201">
        <f t="shared" si="153"/>
        <v>197.86666666666667</v>
      </c>
      <c r="AV251" s="41">
        <f t="shared" si="155"/>
        <v>196.72961737750813</v>
      </c>
      <c r="AW251" s="41">
        <f t="shared" si="155"/>
        <v>184.9044149515741</v>
      </c>
      <c r="AX251" s="41">
        <f t="shared" si="155"/>
        <v>173.07921252564009</v>
      </c>
      <c r="AY251" s="41">
        <f t="shared" si="155"/>
        <v>161.25401009970608</v>
      </c>
      <c r="AZ251" s="41">
        <f t="shared" si="155"/>
        <v>149.42880767377207</v>
      </c>
      <c r="BA251" s="41">
        <f t="shared" si="155"/>
        <v>137.60360524783806</v>
      </c>
      <c r="BB251" s="41">
        <f t="shared" si="155"/>
        <v>125.77840282190405</v>
      </c>
      <c r="BC251" s="41">
        <f t="shared" si="155"/>
        <v>113.95320039597004</v>
      </c>
      <c r="BD251" s="41">
        <f t="shared" si="155"/>
        <v>102.12799797003603</v>
      </c>
      <c r="BE251" s="41">
        <f t="shared" si="155"/>
        <v>90.302795544102025</v>
      </c>
      <c r="BF251" s="41">
        <f t="shared" si="155"/>
        <v>78.477593118167988</v>
      </c>
    </row>
    <row r="252" spans="1:58">
      <c r="A252" s="53" t="s">
        <v>47</v>
      </c>
      <c r="B252" s="57">
        <f>'Historical Fault Information'!Z252</f>
        <v>657.55813953488348</v>
      </c>
      <c r="C252" s="57">
        <f>'Historical Fault Information'!AA252</f>
        <v>693.69491525423518</v>
      </c>
      <c r="D252" s="57">
        <f>'Historical Fault Information'!AB252</f>
        <v>524.05686685150772</v>
      </c>
      <c r="E252" s="57">
        <f>'Historical Fault Information'!AC252</f>
        <v>851.84327020851583</v>
      </c>
      <c r="F252" s="57">
        <f>'Historical Fault Information'!AD252</f>
        <v>1136.5357142857158</v>
      </c>
      <c r="G252" s="57">
        <f>'Historical Fault Information'!AE252</f>
        <v>408.44084015478529</v>
      </c>
      <c r="H252" s="57">
        <f>'Historical Fault Information'!AF252</f>
        <v>596.93333333333283</v>
      </c>
      <c r="I252" s="57">
        <f>'Historical Fault Information'!AG252</f>
        <v>412.42694592096814</v>
      </c>
      <c r="J252" s="57">
        <f>'Historical Fault Information'!AH252</f>
        <v>919.33333333333314</v>
      </c>
      <c r="K252" s="57">
        <f>'Historical Fault Information'!AI252</f>
        <v>349.22500000000014</v>
      </c>
      <c r="L252" s="71">
        <f>'Model parameters'!J252*(1+'Total ICPs'!$L$41)</f>
        <v>700.32940092322349</v>
      </c>
      <c r="M252" s="42">
        <f>L252*(1+'Total ICPs'!M$48)</f>
        <v>707.88020297362948</v>
      </c>
      <c r="N252" s="42">
        <f>M252*(1+'Total ICPs'!N$48)</f>
        <v>715.3902632863535</v>
      </c>
      <c r="O252" s="42">
        <f>N252*(1+'Total ICPs'!O$48)</f>
        <v>722.846001282168</v>
      </c>
      <c r="P252" s="42">
        <f>O252*(1+'Total ICPs'!P$48)</f>
        <v>729.32393757361342</v>
      </c>
      <c r="Q252" s="42">
        <f>P252*(1+'Total ICPs'!Q$48)</f>
        <v>736.69819209406387</v>
      </c>
      <c r="R252" s="42">
        <f>Q252*(1+'Total ICPs'!R$48)</f>
        <v>743.10822548937256</v>
      </c>
      <c r="S252" s="42">
        <f>R252*(1+'Total ICPs'!S$48)</f>
        <v>750.38741595523163</v>
      </c>
      <c r="T252" s="42">
        <f>S252*(1+'Total ICPs'!T$48)</f>
        <v>757.6122841041813</v>
      </c>
      <c r="U252" s="42">
        <f>T252*(1+'Total ICPs'!U$48)</f>
        <v>763.90009228644396</v>
      </c>
      <c r="V252" s="42">
        <f>U252*(1+'Total ICPs'!V$48)</f>
        <v>770.16073931025176</v>
      </c>
      <c r="AL252" s="201">
        <f t="shared" si="144"/>
        <v>657.55813953488348</v>
      </c>
      <c r="AM252" s="201">
        <f t="shared" si="145"/>
        <v>693.69491525423518</v>
      </c>
      <c r="AN252" s="201">
        <f t="shared" si="146"/>
        <v>524.05686685150772</v>
      </c>
      <c r="AO252" s="201">
        <f t="shared" si="147"/>
        <v>851.84327020851583</v>
      </c>
      <c r="AP252" s="201">
        <f t="shared" si="148"/>
        <v>1136.5357142857158</v>
      </c>
      <c r="AQ252" s="201">
        <f t="shared" si="149"/>
        <v>408.44084015478529</v>
      </c>
      <c r="AR252" s="201">
        <f t="shared" si="150"/>
        <v>596.93333333333283</v>
      </c>
      <c r="AS252" s="201">
        <f t="shared" si="151"/>
        <v>412.42694592096814</v>
      </c>
      <c r="AT252" s="201">
        <f t="shared" si="152"/>
        <v>919.33333333333314</v>
      </c>
      <c r="AU252" s="201">
        <f t="shared" si="153"/>
        <v>349.22500000000014</v>
      </c>
      <c r="AV252" s="41">
        <f t="shared" si="155"/>
        <v>546.78804859874629</v>
      </c>
      <c r="AW252" s="41">
        <f t="shared" si="155"/>
        <v>527.11226909165873</v>
      </c>
      <c r="AX252" s="41">
        <f t="shared" si="155"/>
        <v>507.43648958457123</v>
      </c>
      <c r="AY252" s="41">
        <f t="shared" si="155"/>
        <v>487.76071007748368</v>
      </c>
      <c r="AZ252" s="41">
        <f t="shared" si="155"/>
        <v>468.08493057039618</v>
      </c>
      <c r="BA252" s="41">
        <f t="shared" si="155"/>
        <v>448.40915106330863</v>
      </c>
      <c r="BB252" s="41">
        <f t="shared" si="155"/>
        <v>428.73337155622107</v>
      </c>
      <c r="BC252" s="41">
        <f t="shared" si="155"/>
        <v>409.05759204913358</v>
      </c>
      <c r="BD252" s="41">
        <f t="shared" si="155"/>
        <v>389.38181254204602</v>
      </c>
      <c r="BE252" s="41">
        <f t="shared" si="155"/>
        <v>369.70603303495852</v>
      </c>
      <c r="BF252" s="41">
        <f t="shared" si="155"/>
        <v>350.03025352787097</v>
      </c>
    </row>
    <row r="253" spans="1:58">
      <c r="A253" s="53" t="s">
        <v>52</v>
      </c>
      <c r="B253" s="57">
        <f>'Historical Fault Information'!Z253</f>
        <v>359.72093023255769</v>
      </c>
      <c r="C253" s="57">
        <f>'Historical Fault Information'!AA253</f>
        <v>210.41818181818149</v>
      </c>
      <c r="D253" s="57">
        <f>'Historical Fault Information'!AB253</f>
        <v>235.23797134504127</v>
      </c>
      <c r="E253" s="57">
        <f>'Historical Fault Information'!AC253</f>
        <v>214.96334311088509</v>
      </c>
      <c r="F253" s="57">
        <f>'Historical Fault Information'!AD253</f>
        <v>356.29032258064569</v>
      </c>
      <c r="G253" s="57">
        <f>'Historical Fault Information'!AE253</f>
        <v>180.19414766483985</v>
      </c>
      <c r="H253" s="57">
        <f>'Historical Fault Information'!AF253</f>
        <v>351.62499999999955</v>
      </c>
      <c r="I253" s="57">
        <f>'Historical Fault Information'!AG253</f>
        <v>158.57485954453841</v>
      </c>
      <c r="J253" s="57">
        <f>'Historical Fault Information'!AH253</f>
        <v>233.66666666666677</v>
      </c>
      <c r="K253" s="57">
        <f>'Historical Fault Information'!AI253</f>
        <v>212.57142857142904</v>
      </c>
      <c r="L253" s="71">
        <f>'Model parameters'!J253*(1+'Total ICPs'!$L$41)</f>
        <v>238.96600755148793</v>
      </c>
      <c r="M253" s="42">
        <f>L253*(1+'Total ICPs'!M$49)</f>
        <v>241.91563051769782</v>
      </c>
      <c r="N253" s="42">
        <f>M253*(1+'Total ICPs'!N$49)</f>
        <v>244.85564559150964</v>
      </c>
      <c r="O253" s="42">
        <f>N253*(1+'Total ICPs'!O$49)</f>
        <v>247.76683698812721</v>
      </c>
      <c r="P253" s="42">
        <f>O253*(1+'Total ICPs'!P$49)</f>
        <v>249.93822067009279</v>
      </c>
      <c r="Q253" s="42">
        <f>P253*(1+'Total ICPs'!Q$49)</f>
        <v>252.82058838951613</v>
      </c>
      <c r="R253" s="42">
        <f>Q253*(1+'Total ICPs'!R$49)</f>
        <v>254.96314839428751</v>
      </c>
      <c r="S253" s="42">
        <f>R253*(1+'Total ICPs'!S$49)</f>
        <v>257.80708454411854</v>
      </c>
      <c r="T253" s="42">
        <f>S253*(1+'Total ICPs'!T$49)</f>
        <v>259.92082087169564</v>
      </c>
      <c r="U253" s="42">
        <f>T253*(1+'Total ICPs'!U$49)</f>
        <v>262.72632545193437</v>
      </c>
      <c r="V253" s="42">
        <f>U253*(1+'Total ICPs'!V$49)</f>
        <v>264.81123810231725</v>
      </c>
      <c r="AL253" s="201">
        <f t="shared" si="144"/>
        <v>359.72093023255769</v>
      </c>
      <c r="AM253" s="201">
        <f t="shared" si="145"/>
        <v>210.41818181818149</v>
      </c>
      <c r="AN253" s="201">
        <f t="shared" si="146"/>
        <v>235.23797134504127</v>
      </c>
      <c r="AO253" s="201">
        <f t="shared" si="147"/>
        <v>214.96334311088509</v>
      </c>
      <c r="AP253" s="201">
        <f t="shared" si="148"/>
        <v>356.29032258064569</v>
      </c>
      <c r="AQ253" s="201">
        <f t="shared" si="149"/>
        <v>180.19414766483985</v>
      </c>
      <c r="AR253" s="201">
        <f t="shared" si="150"/>
        <v>351.62499999999955</v>
      </c>
      <c r="AS253" s="201">
        <f t="shared" si="151"/>
        <v>158.57485954453841</v>
      </c>
      <c r="AT253" s="201">
        <f t="shared" si="152"/>
        <v>233.66666666666677</v>
      </c>
      <c r="AU253" s="201">
        <f t="shared" si="153"/>
        <v>212.57142857142904</v>
      </c>
      <c r="AV253" s="41">
        <f t="shared" si="155"/>
        <v>207.62518901142056</v>
      </c>
      <c r="AW253" s="41">
        <f t="shared" si="155"/>
        <v>199.67953516741002</v>
      </c>
      <c r="AX253" s="41">
        <f t="shared" si="155"/>
        <v>191.73388132339949</v>
      </c>
      <c r="AY253" s="41">
        <f t="shared" si="155"/>
        <v>183.78822747938898</v>
      </c>
      <c r="AZ253" s="41">
        <f t="shared" si="155"/>
        <v>175.84257363537841</v>
      </c>
      <c r="BA253" s="41">
        <f t="shared" si="155"/>
        <v>167.89691979136791</v>
      </c>
      <c r="BB253" s="41">
        <f t="shared" si="155"/>
        <v>159.95126594735737</v>
      </c>
      <c r="BC253" s="41">
        <f t="shared" si="155"/>
        <v>152.00561210334683</v>
      </c>
      <c r="BD253" s="41">
        <f t="shared" si="155"/>
        <v>144.0599582593363</v>
      </c>
      <c r="BE253" s="41">
        <f t="shared" si="155"/>
        <v>136.11430441532576</v>
      </c>
      <c r="BF253" s="41">
        <f t="shared" si="155"/>
        <v>128.16865057131523</v>
      </c>
    </row>
    <row r="254" spans="1:58">
      <c r="A254" s="53" t="s">
        <v>53</v>
      </c>
      <c r="B254" s="57">
        <f>'Historical Fault Information'!Z254</f>
        <v>320.30769230769238</v>
      </c>
      <c r="C254" s="57">
        <f>'Historical Fault Information'!AA254</f>
        <v>470.57142857142753</v>
      </c>
      <c r="D254" s="57">
        <f>'Historical Fault Information'!AB254</f>
        <v>650.94410161096266</v>
      </c>
      <c r="E254" s="57">
        <f>'Historical Fault Information'!AC254</f>
        <v>486.27840437045347</v>
      </c>
      <c r="F254" s="57">
        <f>'Historical Fault Information'!AD254</f>
        <v>394.29999999999973</v>
      </c>
      <c r="G254" s="57">
        <f>'Historical Fault Information'!AE254</f>
        <v>555.86095528623264</v>
      </c>
      <c r="H254" s="57">
        <f>'Historical Fault Information'!AF254</f>
        <v>990.12500000000136</v>
      </c>
      <c r="I254" s="57">
        <f>'Historical Fault Information'!AG254</f>
        <v>124.14074741207727</v>
      </c>
      <c r="J254" s="57">
        <f>'Historical Fault Information'!AH254</f>
        <v>913.64285714285745</v>
      </c>
      <c r="K254" s="57">
        <f>'Historical Fault Information'!AI254</f>
        <v>262.21052631578868</v>
      </c>
      <c r="L254" s="71">
        <f>'Model parameters'!J254*(1+'Total ICPs'!$L$41)</f>
        <v>522.17755604897081</v>
      </c>
      <c r="M254" s="42">
        <f>L254*(1+'Total ICPs'!M$50)</f>
        <v>531.19404183093422</v>
      </c>
      <c r="N254" s="42">
        <f>M254*(1+'Total ICPs'!N$50)</f>
        <v>537.13248591491708</v>
      </c>
      <c r="O254" s="42">
        <f>N254*(1+'Total ICPs'!O$50)</f>
        <v>543.03983866861722</v>
      </c>
      <c r="P254" s="42">
        <f>O254*(1+'Total ICPs'!P$50)</f>
        <v>548.88500876175215</v>
      </c>
      <c r="Q254" s="42">
        <f>P254*(1+'Total ICPs'!Q$50)</f>
        <v>554.69908752460447</v>
      </c>
      <c r="R254" s="42">
        <f>Q254*(1+'Total ICPs'!R$50)</f>
        <v>560.48207495717418</v>
      </c>
      <c r="S254" s="42">
        <f>R254*(1+'Total ICPs'!S$50)</f>
        <v>566.23397105946117</v>
      </c>
      <c r="T254" s="42">
        <f>S254*(1+'Total ICPs'!T$50)</f>
        <v>571.92368450118295</v>
      </c>
      <c r="U254" s="42">
        <f>T254*(1+'Total ICPs'!U$50)</f>
        <v>574.75299555690253</v>
      </c>
      <c r="V254" s="42">
        <f>U254*(1+'Total ICPs'!V$50)</f>
        <v>580.41161766834159</v>
      </c>
      <c r="AL254" s="201">
        <f t="shared" si="144"/>
        <v>320.30769230769238</v>
      </c>
      <c r="AM254" s="201">
        <f t="shared" si="145"/>
        <v>470.57142857142753</v>
      </c>
      <c r="AN254" s="201">
        <f t="shared" si="146"/>
        <v>650.94410161096266</v>
      </c>
      <c r="AO254" s="201">
        <f t="shared" si="147"/>
        <v>486.27840437045347</v>
      </c>
      <c r="AP254" s="201">
        <f t="shared" si="148"/>
        <v>394.29999999999973</v>
      </c>
      <c r="AQ254" s="201">
        <f t="shared" si="149"/>
        <v>555.86095528623264</v>
      </c>
      <c r="AR254" s="201">
        <f t="shared" si="150"/>
        <v>990.12500000000136</v>
      </c>
      <c r="AS254" s="201">
        <f t="shared" si="151"/>
        <v>124.14074741207727</v>
      </c>
      <c r="AT254" s="201">
        <f t="shared" si="152"/>
        <v>913.64285714285745</v>
      </c>
      <c r="AU254" s="201">
        <f t="shared" si="153"/>
        <v>262.21052631578868</v>
      </c>
      <c r="AV254" s="41">
        <f t="shared" si="155"/>
        <v>570.76182054352694</v>
      </c>
      <c r="AW254" s="41">
        <f t="shared" si="155"/>
        <v>580.56612040566824</v>
      </c>
      <c r="AX254" s="41">
        <f t="shared" si="155"/>
        <v>590.37042026780966</v>
      </c>
      <c r="AY254" s="41">
        <f t="shared" si="155"/>
        <v>600.17472012995108</v>
      </c>
      <c r="AZ254" s="41">
        <f t="shared" si="155"/>
        <v>609.97901999209239</v>
      </c>
      <c r="BA254" s="41">
        <f t="shared" si="155"/>
        <v>619.7833198542337</v>
      </c>
      <c r="BB254" s="41">
        <f t="shared" si="155"/>
        <v>629.58761971637512</v>
      </c>
      <c r="BC254" s="41">
        <f t="shared" si="155"/>
        <v>639.39191957851654</v>
      </c>
      <c r="BD254" s="41">
        <f t="shared" si="155"/>
        <v>649.19621944065784</v>
      </c>
      <c r="BE254" s="41">
        <f t="shared" si="155"/>
        <v>659.00051930279915</v>
      </c>
      <c r="BF254" s="41">
        <f t="shared" si="155"/>
        <v>668.80481916494057</v>
      </c>
    </row>
    <row r="255" spans="1:58">
      <c r="A255" s="53" t="s">
        <v>58</v>
      </c>
      <c r="B255" s="57">
        <f>'Historical Fault Information'!Z255</f>
        <v>206.99999999999977</v>
      </c>
      <c r="C255" s="57">
        <f>'Historical Fault Information'!AA255</f>
        <v>393.35714285714312</v>
      </c>
      <c r="D255" s="57">
        <f>'Historical Fault Information'!AB255</f>
        <v>249.2855829941891</v>
      </c>
      <c r="E255" s="57">
        <f>'Historical Fault Information'!AC255</f>
        <v>409.91542449607158</v>
      </c>
      <c r="F255" s="57">
        <f>'Historical Fault Information'!AD255</f>
        <v>463.88888888888903</v>
      </c>
      <c r="G255" s="57">
        <f>'Historical Fault Information'!AE255</f>
        <v>343.96155971219412</v>
      </c>
      <c r="H255" s="57">
        <f>'Historical Fault Information'!AF255</f>
        <v>252.791666666667</v>
      </c>
      <c r="I255" s="57">
        <f>'Historical Fault Information'!AG255</f>
        <v>108.34542930051036</v>
      </c>
      <c r="J255" s="57">
        <f>'Historical Fault Information'!AH255</f>
        <v>101.32558139534892</v>
      </c>
      <c r="K255" s="57">
        <f>'Historical Fault Information'!AI255</f>
        <v>182.64912280701739</v>
      </c>
      <c r="L255" s="71">
        <f>'Model parameters'!J255*(1+'Total ICPs'!$L$41)</f>
        <v>269.29054692734729</v>
      </c>
      <c r="M255" s="42">
        <f>L255*(1+'Total ICPs'!M$51)</f>
        <v>272.43845298472803</v>
      </c>
      <c r="N255" s="42">
        <f>M255*(1+'Total ICPs'!N$51)</f>
        <v>275.57590088244962</v>
      </c>
      <c r="O255" s="42">
        <f>N255*(1+'Total ICPs'!O$51)</f>
        <v>277.90807048642267</v>
      </c>
      <c r="P255" s="42">
        <f>O255*(1+'Total ICPs'!P$51)</f>
        <v>280.22978193073669</v>
      </c>
      <c r="Q255" s="42">
        <f>P255*(1+'Total ICPs'!Q$51)</f>
        <v>283.30448087050388</v>
      </c>
      <c r="R255" s="42">
        <f>Q255*(1+'Total ICPs'!R$51)</f>
        <v>285.59481783584067</v>
      </c>
      <c r="S255" s="42">
        <f>R255*(1+'Total ICPs'!S$51)</f>
        <v>287.87469664151843</v>
      </c>
      <c r="T255" s="42">
        <f>S255*(1+'Total ICPs'!T$51)</f>
        <v>290.14411728753709</v>
      </c>
      <c r="U255" s="42">
        <f>T255*(1+'Total ICPs'!U$51)</f>
        <v>292.40307977389665</v>
      </c>
      <c r="V255" s="42">
        <f>U255*(1+'Total ICPs'!V$51)</f>
        <v>294.65158410059718</v>
      </c>
      <c r="AL255" s="201">
        <f t="shared" si="144"/>
        <v>206.99999999999977</v>
      </c>
      <c r="AM255" s="201">
        <f t="shared" si="145"/>
        <v>393.35714285714312</v>
      </c>
      <c r="AN255" s="201">
        <f t="shared" si="146"/>
        <v>249.2855829941891</v>
      </c>
      <c r="AO255" s="201">
        <f t="shared" si="147"/>
        <v>409.91542449607158</v>
      </c>
      <c r="AP255" s="201">
        <f t="shared" si="148"/>
        <v>463.88888888888903</v>
      </c>
      <c r="AQ255" s="201">
        <f t="shared" si="149"/>
        <v>343.96155971219412</v>
      </c>
      <c r="AR255" s="201">
        <f t="shared" si="150"/>
        <v>252.791666666667</v>
      </c>
      <c r="AS255" s="201">
        <f t="shared" si="151"/>
        <v>108.34542930051036</v>
      </c>
      <c r="AT255" s="201">
        <f t="shared" si="152"/>
        <v>101.32558139534892</v>
      </c>
      <c r="AU255" s="201">
        <f t="shared" si="153"/>
        <v>182.64912280701739</v>
      </c>
      <c r="AV255" s="41">
        <f t="shared" si="155"/>
        <v>152.60610004171286</v>
      </c>
      <c r="AW255" s="41">
        <f t="shared" si="155"/>
        <v>131.03411097442375</v>
      </c>
      <c r="AX255" s="41">
        <f t="shared" si="155"/>
        <v>109.46212190713464</v>
      </c>
      <c r="AY255" s="41">
        <f t="shared" si="155"/>
        <v>87.890132839845478</v>
      </c>
      <c r="AZ255" s="41">
        <f t="shared" si="155"/>
        <v>66.318143772556368</v>
      </c>
      <c r="BA255" s="41">
        <f t="shared" si="155"/>
        <v>44.746154705267259</v>
      </c>
      <c r="BB255" s="41">
        <f t="shared" si="155"/>
        <v>23.174165637978149</v>
      </c>
      <c r="BC255" s="41">
        <f t="shared" si="155"/>
        <v>1.6021765706890392</v>
      </c>
      <c r="BD255" s="41">
        <f t="shared" si="155"/>
        <v>-19.969812496600127</v>
      </c>
      <c r="BE255" s="41">
        <f t="shared" si="155"/>
        <v>-41.541801563889237</v>
      </c>
      <c r="BF255" s="41">
        <f t="shared" si="155"/>
        <v>-63.113790631178347</v>
      </c>
    </row>
    <row r="256" spans="1:58">
      <c r="A256" s="53" t="s">
        <v>60</v>
      </c>
      <c r="B256" s="57">
        <f>'Historical Fault Information'!Z256</f>
        <v>1055.9444444444455</v>
      </c>
      <c r="C256" s="57">
        <f>'Historical Fault Information'!AA256</f>
        <v>403.2857142857145</v>
      </c>
      <c r="D256" s="57">
        <f>'Historical Fault Information'!AB256</f>
        <v>805.75957562967403</v>
      </c>
      <c r="E256" s="57">
        <f>'Historical Fault Information'!AC256</f>
        <v>506.92277299053796</v>
      </c>
      <c r="F256" s="57">
        <f>'Historical Fault Information'!AD256</f>
        <v>457.10344827586249</v>
      </c>
      <c r="G256" s="57">
        <f>'Historical Fault Information'!AE256</f>
        <v>683.20142488699582</v>
      </c>
      <c r="H256" s="57">
        <f>'Historical Fault Information'!AF256</f>
        <v>567.80952380952419</v>
      </c>
      <c r="I256" s="57">
        <f>'Historical Fault Information'!AG256</f>
        <v>683.27218857121591</v>
      </c>
      <c r="J256" s="57">
        <f>'Historical Fault Information'!AH256</f>
        <v>703.78571428571547</v>
      </c>
      <c r="K256" s="57">
        <f>'Historical Fault Information'!AI256</f>
        <v>414.12903225806406</v>
      </c>
      <c r="L256" s="71">
        <f>'Model parameters'!J256*(1+'Total ICPs'!$L$41)</f>
        <v>577.93602245389332</v>
      </c>
      <c r="M256" s="42">
        <f>L256*(1+'Total ICPs'!M$52)</f>
        <v>583.30643093152059</v>
      </c>
      <c r="N256" s="42">
        <f>M256*(1+'Total ICPs'!N$52)</f>
        <v>588.62952303489567</v>
      </c>
      <c r="O256" s="42">
        <f>N256*(1+'Total ICPs'!O$52)</f>
        <v>593.95261513827086</v>
      </c>
      <c r="P256" s="42">
        <f>O256*(1+'Total ICPs'!P$52)</f>
        <v>597.47768502006147</v>
      </c>
      <c r="Q256" s="42">
        <f>P256*(1+'Total ICPs'!Q$52)</f>
        <v>602.75346074918434</v>
      </c>
      <c r="R256" s="42">
        <f>Q256*(1+'Total ICPs'!R$52)</f>
        <v>606.25487244384885</v>
      </c>
      <c r="S256" s="42">
        <f>R256*(1+'Total ICPs'!S$52)</f>
        <v>611.48333179871952</v>
      </c>
      <c r="T256" s="42">
        <f>S256*(1+'Total ICPs'!T$52)</f>
        <v>616.66447477933787</v>
      </c>
      <c r="U256" s="42">
        <f>T256*(1+'Total ICPs'!U$52)</f>
        <v>620.09491191262407</v>
      </c>
      <c r="V256" s="42">
        <f>U256*(1+'Total ICPs'!V$52)</f>
        <v>623.50169085878406</v>
      </c>
      <c r="AL256" s="201">
        <f t="shared" si="144"/>
        <v>1055.9444444444455</v>
      </c>
      <c r="AM256" s="201">
        <f t="shared" si="145"/>
        <v>403.2857142857145</v>
      </c>
      <c r="AN256" s="201">
        <f t="shared" si="146"/>
        <v>805.75957562967403</v>
      </c>
      <c r="AO256" s="201">
        <f t="shared" si="147"/>
        <v>506.92277299053796</v>
      </c>
      <c r="AP256" s="201">
        <f t="shared" si="148"/>
        <v>457.10344827586249</v>
      </c>
      <c r="AQ256" s="201">
        <f t="shared" si="149"/>
        <v>683.20142488699582</v>
      </c>
      <c r="AR256" s="201">
        <f t="shared" si="150"/>
        <v>567.80952380952419</v>
      </c>
      <c r="AS256" s="201">
        <f t="shared" si="151"/>
        <v>683.27218857121591</v>
      </c>
      <c r="AT256" s="201">
        <f t="shared" si="152"/>
        <v>703.78571428571547</v>
      </c>
      <c r="AU256" s="201">
        <f t="shared" si="153"/>
        <v>414.12903225806406</v>
      </c>
      <c r="AV256" s="41">
        <f t="shared" si="155"/>
        <v>498.90413674705428</v>
      </c>
      <c r="AW256" s="41">
        <f t="shared" si="155"/>
        <v>475.41009180219601</v>
      </c>
      <c r="AX256" s="41">
        <f t="shared" si="155"/>
        <v>451.91604685733768</v>
      </c>
      <c r="AY256" s="41">
        <f t="shared" si="155"/>
        <v>428.42200191247935</v>
      </c>
      <c r="AZ256" s="41">
        <f t="shared" si="155"/>
        <v>404.92795696762101</v>
      </c>
      <c r="BA256" s="41">
        <f t="shared" si="155"/>
        <v>381.43391202276268</v>
      </c>
      <c r="BB256" s="41">
        <f t="shared" si="155"/>
        <v>357.93986707790435</v>
      </c>
      <c r="BC256" s="41">
        <f t="shared" si="155"/>
        <v>334.44582213304602</v>
      </c>
      <c r="BD256" s="41">
        <f t="shared" si="155"/>
        <v>310.95177718818769</v>
      </c>
      <c r="BE256" s="41">
        <f t="shared" si="155"/>
        <v>287.45773224332936</v>
      </c>
      <c r="BF256" s="41">
        <f t="shared" si="155"/>
        <v>263.96368729847109</v>
      </c>
    </row>
    <row r="257" spans="1:58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</row>
    <row r="258" spans="1:58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O258" s="3"/>
      <c r="P258" s="3"/>
      <c r="Q258" s="3"/>
      <c r="R258" s="3"/>
      <c r="S258" s="3"/>
      <c r="T258" s="3"/>
      <c r="U258" s="3"/>
      <c r="V258" s="3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</row>
    <row r="259" spans="1:58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O259" s="3"/>
      <c r="P259" s="3"/>
      <c r="Q259" s="3"/>
      <c r="R259" s="3"/>
      <c r="S259" s="3"/>
      <c r="T259" s="3"/>
      <c r="U259" s="3"/>
      <c r="V259" s="3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</row>
    <row r="260" spans="1:58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3" customFormat="1" ht="18">
      <c r="A261" s="1"/>
      <c r="B261" s="55"/>
      <c r="C261" s="55"/>
      <c r="D261" s="55"/>
      <c r="E261" s="55"/>
      <c r="F261" s="55"/>
      <c r="G261" s="55"/>
      <c r="H261" s="55"/>
      <c r="I261" s="39"/>
      <c r="J261" s="1"/>
      <c r="N261"/>
      <c r="O261"/>
      <c r="P261"/>
      <c r="Q261"/>
      <c r="R261"/>
      <c r="S261"/>
      <c r="T261"/>
      <c r="U261"/>
      <c r="V261"/>
    </row>
    <row r="262" spans="1:58" s="3" customFormat="1" ht="15.95" customHeight="1">
      <c r="B262" s="59"/>
      <c r="C262" s="59"/>
      <c r="D262" s="59"/>
      <c r="E262" s="59"/>
      <c r="F262" s="59"/>
      <c r="G262" s="59"/>
      <c r="H262" s="59"/>
      <c r="I262" s="59"/>
      <c r="J262" s="59"/>
      <c r="K262" s="6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69" t="s">
        <v>48</v>
      </c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</row>
    <row r="263" spans="1:58" s="60" customFormat="1">
      <c r="A263" s="60" t="s">
        <v>6</v>
      </c>
      <c r="B263" s="61">
        <f t="shared" ref="B263:K263" si="156">AVERAGEIF(B267:B279,"&lt;&gt;0")</f>
        <v>420.93678467385052</v>
      </c>
      <c r="C263" s="61">
        <f t="shared" si="156"/>
        <v>386.95257930818633</v>
      </c>
      <c r="D263" s="61">
        <f t="shared" si="156"/>
        <v>406.88822529782169</v>
      </c>
      <c r="E263" s="61">
        <f t="shared" si="156"/>
        <v>379.14540872695659</v>
      </c>
      <c r="F263" s="61">
        <f t="shared" si="156"/>
        <v>348.59690313839826</v>
      </c>
      <c r="G263" s="61">
        <f t="shared" si="156"/>
        <v>302.74139557037716</v>
      </c>
      <c r="H263" s="61">
        <f t="shared" si="156"/>
        <v>328.78798841596654</v>
      </c>
      <c r="I263" s="61">
        <f t="shared" si="156"/>
        <v>274.06641954126246</v>
      </c>
      <c r="J263" s="61">
        <f t="shared" si="156"/>
        <v>249.13552253475657</v>
      </c>
      <c r="K263" s="61">
        <f t="shared" si="156"/>
        <v>286.87091134795168</v>
      </c>
    </row>
    <row r="264" spans="1:58"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AL264" s="72"/>
      <c r="AM264" s="201"/>
      <c r="AN264" s="201"/>
      <c r="AO264" s="201"/>
      <c r="AP264" s="201"/>
      <c r="AQ264" s="201"/>
      <c r="AR264" s="201"/>
      <c r="AS264" s="201"/>
      <c r="AT264" s="201"/>
      <c r="AU264" s="68"/>
      <c r="AV264" s="68">
        <f t="shared" ref="AV264:BF264" si="157">AVERAGE(AV267:AV279)</f>
        <v>237.33391203452331</v>
      </c>
      <c r="AW264" s="68">
        <f t="shared" si="157"/>
        <v>218.95603897615428</v>
      </c>
      <c r="AX264" s="68">
        <f t="shared" si="157"/>
        <v>200.57816591778536</v>
      </c>
      <c r="AY264" s="68">
        <f t="shared" si="157"/>
        <v>182.20029285941635</v>
      </c>
      <c r="AZ264" s="68">
        <f t="shared" si="157"/>
        <v>163.82241980104735</v>
      </c>
      <c r="BA264" s="68">
        <f t="shared" si="157"/>
        <v>145.44454674267834</v>
      </c>
      <c r="BB264" s="68">
        <f t="shared" si="157"/>
        <v>127.06667368430938</v>
      </c>
      <c r="BC264" s="68">
        <f t="shared" si="157"/>
        <v>108.68880062594033</v>
      </c>
      <c r="BD264" s="68">
        <f t="shared" si="157"/>
        <v>90.310927567571383</v>
      </c>
      <c r="BE264" s="68">
        <f t="shared" si="157"/>
        <v>71.933054509202364</v>
      </c>
      <c r="BF264" s="68">
        <f t="shared" si="157"/>
        <v>53.555181450833388</v>
      </c>
    </row>
    <row r="265" spans="1:58"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AL265" s="72"/>
      <c r="AM265" s="201"/>
      <c r="AN265" s="201"/>
      <c r="AO265" s="201"/>
      <c r="AP265" s="201"/>
      <c r="AQ265" s="201"/>
      <c r="AR265" s="201"/>
      <c r="AS265" s="201"/>
      <c r="AT265" s="201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</row>
    <row r="266" spans="1:58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200">
        <v>2017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AL266" s="200">
        <v>2008</v>
      </c>
      <c r="AM266" s="200">
        <v>2009</v>
      </c>
      <c r="AN266" s="200">
        <v>2010</v>
      </c>
      <c r="AO266" s="200">
        <v>2011</v>
      </c>
      <c r="AP266" s="200">
        <v>2012</v>
      </c>
      <c r="AQ266" s="200">
        <v>2013</v>
      </c>
      <c r="AR266" s="200">
        <v>2014</v>
      </c>
      <c r="AS266" s="200">
        <v>2015</v>
      </c>
      <c r="AT266" s="200">
        <v>2016</v>
      </c>
      <c r="AU266" s="200">
        <v>2017</v>
      </c>
      <c r="AV266" s="200">
        <v>2018</v>
      </c>
      <c r="AW266" s="200">
        <v>2019</v>
      </c>
      <c r="AX266" s="200">
        <v>2020</v>
      </c>
      <c r="AY266" s="200">
        <v>2021</v>
      </c>
      <c r="AZ266" s="200">
        <v>2022</v>
      </c>
      <c r="BA266" s="200">
        <v>2023</v>
      </c>
      <c r="BB266" s="200">
        <v>2024</v>
      </c>
      <c r="BC266" s="200">
        <v>2025</v>
      </c>
      <c r="BD266" s="200">
        <v>2026</v>
      </c>
      <c r="BE266" s="200">
        <v>2027</v>
      </c>
      <c r="BF266" s="200">
        <v>2028</v>
      </c>
    </row>
    <row r="267" spans="1:58">
      <c r="A267" s="53" t="s">
        <v>50</v>
      </c>
      <c r="B267" s="57">
        <f>'Historical Fault Information'!Z267</f>
        <v>832.35099337748454</v>
      </c>
      <c r="C267" s="57">
        <f>'Historical Fault Information'!AA267</f>
        <v>747.944827586207</v>
      </c>
      <c r="D267" s="57">
        <f>'Historical Fault Information'!AB267</f>
        <v>1053.5208126623463</v>
      </c>
      <c r="E267" s="57">
        <f>'Historical Fault Information'!AC267</f>
        <v>616.97878864837537</v>
      </c>
      <c r="F267" s="57">
        <f>'Historical Fault Information'!AD267</f>
        <v>724.01010101010081</v>
      </c>
      <c r="G267" s="57">
        <f>'Historical Fault Information'!AE267</f>
        <v>504.97186748773896</v>
      </c>
      <c r="H267" s="57">
        <f>'Historical Fault Information'!AF267</f>
        <v>334.93197278911589</v>
      </c>
      <c r="I267" s="57">
        <f>'Historical Fault Information'!AG267</f>
        <v>611.62002898859794</v>
      </c>
      <c r="J267" s="57">
        <f>'Historical Fault Information'!AH267</f>
        <v>213.9740333549839</v>
      </c>
      <c r="K267" s="57">
        <f>'Historical Fault Information'!AI267</f>
        <v>440.56929361615738</v>
      </c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AL267" s="201">
        <f t="shared" ref="AL267:AL279" si="158">B267</f>
        <v>832.35099337748454</v>
      </c>
      <c r="AM267" s="201">
        <f t="shared" ref="AM267:AM279" si="159">C267</f>
        <v>747.944827586207</v>
      </c>
      <c r="AN267" s="201">
        <f t="shared" ref="AN267:AN279" si="160">D267</f>
        <v>1053.5208126623463</v>
      </c>
      <c r="AO267" s="201">
        <f t="shared" ref="AO267:AO279" si="161">E267</f>
        <v>616.97878864837537</v>
      </c>
      <c r="AP267" s="201">
        <f t="shared" ref="AP267:AP279" si="162">F267</f>
        <v>724.01010101010081</v>
      </c>
      <c r="AQ267" s="201">
        <f t="shared" ref="AQ267:AQ279" si="163">G267</f>
        <v>504.97186748773896</v>
      </c>
      <c r="AR267" s="201">
        <f t="shared" ref="AR267:AR279" si="164">H267</f>
        <v>334.93197278911589</v>
      </c>
      <c r="AS267" s="201">
        <f t="shared" ref="AS267:AS279" si="165">I267</f>
        <v>611.62002898859794</v>
      </c>
      <c r="AT267" s="201">
        <f t="shared" ref="AT267:AT279" si="166">J267</f>
        <v>213.9740333549839</v>
      </c>
      <c r="AU267" s="201">
        <f t="shared" ref="AU267:AU279" si="167">K267</f>
        <v>440.56929361615738</v>
      </c>
      <c r="AV267" s="41">
        <f>LINEST($B267:$K267)*(AV$6-$AL$6+1)+INDEX(LINEST($B267:$K267,,TRUE,TRUE),1,2)</f>
        <v>256.8034900541312</v>
      </c>
      <c r="AW267" s="41">
        <f t="shared" ref="AW267:BF267" si="168">LINEST($B267:$K267)*(AW$6-$AL$6+1)+INDEX(LINEST($B267:$K267,,TRUE,TRUE),1,2)</f>
        <v>192.93371152722591</v>
      </c>
      <c r="AX267" s="41">
        <f t="shared" si="168"/>
        <v>129.0639330003205</v>
      </c>
      <c r="AY267" s="41">
        <f t="shared" si="168"/>
        <v>65.194154473415097</v>
      </c>
      <c r="AZ267" s="41">
        <f t="shared" si="168"/>
        <v>1.32437594650969</v>
      </c>
      <c r="BA267" s="41">
        <f t="shared" si="168"/>
        <v>-62.545402580395717</v>
      </c>
      <c r="BB267" s="41">
        <f t="shared" si="168"/>
        <v>-126.41518110730101</v>
      </c>
      <c r="BC267" s="41">
        <f t="shared" si="168"/>
        <v>-190.28495963420653</v>
      </c>
      <c r="BD267" s="41">
        <f t="shared" si="168"/>
        <v>-254.15473816111182</v>
      </c>
      <c r="BE267" s="41">
        <f t="shared" si="168"/>
        <v>-318.02451668801734</v>
      </c>
      <c r="BF267" s="41">
        <f t="shared" si="168"/>
        <v>-381.89429521492264</v>
      </c>
    </row>
    <row r="268" spans="1:58">
      <c r="A268" s="53" t="s">
        <v>56</v>
      </c>
      <c r="B268" s="57">
        <f>'Historical Fault Information'!Z268</f>
        <v>200.10489510489489</v>
      </c>
      <c r="C268" s="57">
        <f>'Historical Fault Information'!AA268</f>
        <v>235.49367088607582</v>
      </c>
      <c r="D268" s="57">
        <f>'Historical Fault Information'!AB268</f>
        <v>241.77335332793234</v>
      </c>
      <c r="E268" s="57">
        <f>'Historical Fault Information'!AC268</f>
        <v>228.26038248057748</v>
      </c>
      <c r="F268" s="57">
        <f>'Historical Fault Information'!AD268</f>
        <v>242.24110671936754</v>
      </c>
      <c r="G268" s="57">
        <f>'Historical Fault Information'!AE268</f>
        <v>230.09637802474927</v>
      </c>
      <c r="H268" s="57">
        <f>'Historical Fault Information'!AF268</f>
        <v>166.04966887417214</v>
      </c>
      <c r="I268" s="57">
        <f>'Historical Fault Information'!AG268</f>
        <v>121.95136722114037</v>
      </c>
      <c r="J268" s="57">
        <f>'Historical Fault Information'!AH268</f>
        <v>136.87309802447535</v>
      </c>
      <c r="K268" s="57">
        <f>'Historical Fault Information'!AI268</f>
        <v>133.27858144972174</v>
      </c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AL268" s="201">
        <f t="shared" si="158"/>
        <v>200.10489510489489</v>
      </c>
      <c r="AM268" s="201">
        <f t="shared" si="159"/>
        <v>235.49367088607582</v>
      </c>
      <c r="AN268" s="201">
        <f t="shared" si="160"/>
        <v>241.77335332793234</v>
      </c>
      <c r="AO268" s="201">
        <f t="shared" si="161"/>
        <v>228.26038248057748</v>
      </c>
      <c r="AP268" s="201">
        <f t="shared" si="162"/>
        <v>242.24110671936754</v>
      </c>
      <c r="AQ268" s="201">
        <f t="shared" si="163"/>
        <v>230.09637802474927</v>
      </c>
      <c r="AR268" s="201">
        <f t="shared" si="164"/>
        <v>166.04966887417214</v>
      </c>
      <c r="AS268" s="201">
        <f t="shared" si="165"/>
        <v>121.95136722114037</v>
      </c>
      <c r="AT268" s="201">
        <f t="shared" si="166"/>
        <v>136.87309802447535</v>
      </c>
      <c r="AU268" s="201">
        <f t="shared" si="167"/>
        <v>133.27858144972174</v>
      </c>
      <c r="AV268" s="41">
        <f t="shared" ref="AV268:BF279" si="169">LINEST($B268:$K268)*(AV$6-$AL$6+1)+INDEX(LINEST($B268:$K268,,TRUE,TRUE),1,2)</f>
        <v>123.95666244545879</v>
      </c>
      <c r="AW268" s="41">
        <f t="shared" si="169"/>
        <v>111.29201012439484</v>
      </c>
      <c r="AX268" s="41">
        <f t="shared" si="169"/>
        <v>98.627357803330852</v>
      </c>
      <c r="AY268" s="41">
        <f t="shared" si="169"/>
        <v>85.96270548226687</v>
      </c>
      <c r="AZ268" s="41">
        <f t="shared" si="169"/>
        <v>73.298053161202887</v>
      </c>
      <c r="BA268" s="41">
        <f t="shared" si="169"/>
        <v>60.633400840138904</v>
      </c>
      <c r="BB268" s="41">
        <f t="shared" si="169"/>
        <v>47.968748519074921</v>
      </c>
      <c r="BC268" s="41">
        <f t="shared" si="169"/>
        <v>35.304096198010939</v>
      </c>
      <c r="BD268" s="41">
        <f t="shared" si="169"/>
        <v>22.639443876946956</v>
      </c>
      <c r="BE268" s="41">
        <f t="shared" si="169"/>
        <v>9.9747915558829732</v>
      </c>
      <c r="BF268" s="41">
        <f t="shared" si="169"/>
        <v>-2.6898607651809812</v>
      </c>
    </row>
    <row r="269" spans="1:58">
      <c r="A269" s="53" t="s">
        <v>51</v>
      </c>
      <c r="B269" s="57">
        <f>'Historical Fault Information'!Z269</f>
        <v>713.22222222222217</v>
      </c>
      <c r="C269" s="57">
        <f>'Historical Fault Information'!AA269</f>
        <v>363.22222222222234</v>
      </c>
      <c r="D269" s="57">
        <f>'Historical Fault Information'!AB269</f>
        <v>303.04984039239071</v>
      </c>
      <c r="E269" s="57">
        <f>'Historical Fault Information'!AC269</f>
        <v>559.69310327931919</v>
      </c>
      <c r="F269" s="57">
        <f>'Historical Fault Information'!AD269</f>
        <v>230.33333333333331</v>
      </c>
      <c r="G269" s="57">
        <f>'Historical Fault Information'!AE269</f>
        <v>367.10712117000304</v>
      </c>
      <c r="H269" s="57">
        <f>'Historical Fault Information'!AF269</f>
        <v>322.12500000000011</v>
      </c>
      <c r="I269" s="57">
        <f>'Historical Fault Information'!AG269</f>
        <v>433.3153310710041</v>
      </c>
      <c r="J269" s="57">
        <f>'Historical Fault Information'!AH269</f>
        <v>405.45402411175473</v>
      </c>
      <c r="K269" s="57">
        <f>'Historical Fault Information'!AI269</f>
        <v>714.979465363656</v>
      </c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AL269" s="201">
        <f t="shared" si="158"/>
        <v>713.22222222222217</v>
      </c>
      <c r="AM269" s="201">
        <f t="shared" si="159"/>
        <v>363.22222222222234</v>
      </c>
      <c r="AN269" s="201">
        <f t="shared" si="160"/>
        <v>303.04984039239071</v>
      </c>
      <c r="AO269" s="201">
        <f t="shared" si="161"/>
        <v>559.69310327931919</v>
      </c>
      <c r="AP269" s="201">
        <f t="shared" si="162"/>
        <v>230.33333333333331</v>
      </c>
      <c r="AQ269" s="201">
        <f t="shared" si="163"/>
        <v>367.10712117000304</v>
      </c>
      <c r="AR269" s="201">
        <f t="shared" si="164"/>
        <v>322.12500000000011</v>
      </c>
      <c r="AS269" s="201">
        <f t="shared" si="165"/>
        <v>433.3153310710041</v>
      </c>
      <c r="AT269" s="201">
        <f t="shared" si="166"/>
        <v>405.45402411175473</v>
      </c>
      <c r="AU269" s="201">
        <f t="shared" si="167"/>
        <v>714.979465363656</v>
      </c>
      <c r="AV269" s="41">
        <f t="shared" si="169"/>
        <v>454.14465741297101</v>
      </c>
      <c r="AW269" s="41">
        <f t="shared" si="169"/>
        <v>456.48911033958564</v>
      </c>
      <c r="AX269" s="41">
        <f t="shared" si="169"/>
        <v>458.8335632662002</v>
      </c>
      <c r="AY269" s="41">
        <f t="shared" si="169"/>
        <v>461.17801619281482</v>
      </c>
      <c r="AZ269" s="41">
        <f t="shared" si="169"/>
        <v>463.52246911942945</v>
      </c>
      <c r="BA269" s="41">
        <f t="shared" si="169"/>
        <v>465.86692204604407</v>
      </c>
      <c r="BB269" s="41">
        <f t="shared" si="169"/>
        <v>468.21137497265869</v>
      </c>
      <c r="BC269" s="41">
        <f t="shared" si="169"/>
        <v>470.55582789927325</v>
      </c>
      <c r="BD269" s="41">
        <f t="shared" si="169"/>
        <v>472.90028082588788</v>
      </c>
      <c r="BE269" s="41">
        <f t="shared" si="169"/>
        <v>475.2447337525025</v>
      </c>
      <c r="BF269" s="41">
        <f t="shared" si="169"/>
        <v>477.58918667911712</v>
      </c>
    </row>
    <row r="270" spans="1:58">
      <c r="A270" s="53" t="s">
        <v>54</v>
      </c>
      <c r="B270" s="57">
        <f>'Historical Fault Information'!Z270</f>
        <v>497.74871794871819</v>
      </c>
      <c r="C270" s="57">
        <f>'Historical Fault Information'!AA270</f>
        <v>590.97033898305096</v>
      </c>
      <c r="D270" s="57">
        <f>'Historical Fault Information'!AB270</f>
        <v>483.15599553567426</v>
      </c>
      <c r="E270" s="57">
        <f>'Historical Fault Information'!AC270</f>
        <v>441.72704827660692</v>
      </c>
      <c r="F270" s="57">
        <f>'Historical Fault Information'!AD270</f>
        <v>423.21771217712165</v>
      </c>
      <c r="G270" s="57">
        <f>'Historical Fault Information'!AE270</f>
        <v>391.37933734246479</v>
      </c>
      <c r="H270" s="57">
        <f>'Historical Fault Information'!AF270</f>
        <v>422.88495575221231</v>
      </c>
      <c r="I270" s="57">
        <f>'Historical Fault Information'!AG270</f>
        <v>410.38340261553986</v>
      </c>
      <c r="J270" s="57">
        <f>'Historical Fault Information'!AH270</f>
        <v>276.27155708246346</v>
      </c>
      <c r="K270" s="57">
        <f>'Historical Fault Information'!AI270</f>
        <v>359.43176323809649</v>
      </c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AL270" s="201">
        <f t="shared" si="158"/>
        <v>497.74871794871819</v>
      </c>
      <c r="AM270" s="201">
        <f t="shared" si="159"/>
        <v>590.97033898305096</v>
      </c>
      <c r="AN270" s="201">
        <f t="shared" si="160"/>
        <v>483.15599553567426</v>
      </c>
      <c r="AO270" s="201">
        <f t="shared" si="161"/>
        <v>441.72704827660692</v>
      </c>
      <c r="AP270" s="201">
        <f t="shared" si="162"/>
        <v>423.21771217712165</v>
      </c>
      <c r="AQ270" s="201">
        <f t="shared" si="163"/>
        <v>391.37933734246479</v>
      </c>
      <c r="AR270" s="201">
        <f t="shared" si="164"/>
        <v>422.88495575221231</v>
      </c>
      <c r="AS270" s="201">
        <f t="shared" si="165"/>
        <v>410.38340261553986</v>
      </c>
      <c r="AT270" s="201">
        <f t="shared" si="166"/>
        <v>276.27155708246346</v>
      </c>
      <c r="AU270" s="201">
        <f t="shared" si="167"/>
        <v>359.43176323809649</v>
      </c>
      <c r="AV270" s="41">
        <f t="shared" si="169"/>
        <v>299.71802680492078</v>
      </c>
      <c r="AW270" s="41">
        <f t="shared" si="169"/>
        <v>276.08183478850731</v>
      </c>
      <c r="AX270" s="41">
        <f t="shared" si="169"/>
        <v>252.44564277209383</v>
      </c>
      <c r="AY270" s="41">
        <f t="shared" si="169"/>
        <v>228.80945075568042</v>
      </c>
      <c r="AZ270" s="41">
        <f t="shared" si="169"/>
        <v>205.17325873926694</v>
      </c>
      <c r="BA270" s="41">
        <f t="shared" si="169"/>
        <v>181.53706672285347</v>
      </c>
      <c r="BB270" s="41">
        <f t="shared" si="169"/>
        <v>157.90087470643999</v>
      </c>
      <c r="BC270" s="41">
        <f t="shared" si="169"/>
        <v>134.26468269002652</v>
      </c>
      <c r="BD270" s="41">
        <f t="shared" si="169"/>
        <v>110.6284906736131</v>
      </c>
      <c r="BE270" s="41">
        <f t="shared" si="169"/>
        <v>86.992298657199626</v>
      </c>
      <c r="BF270" s="41">
        <f t="shared" si="169"/>
        <v>63.356106640786152</v>
      </c>
    </row>
    <row r="271" spans="1:58">
      <c r="A271" s="53" t="s">
        <v>49</v>
      </c>
      <c r="B271" s="57">
        <f>'Historical Fault Information'!Z271</f>
        <v>583.50000000000011</v>
      </c>
      <c r="C271" s="57">
        <f>'Historical Fault Information'!AA271</f>
        <v>322.16304347826127</v>
      </c>
      <c r="D271" s="57">
        <f>'Historical Fault Information'!AB271</f>
        <v>353.83314697962169</v>
      </c>
      <c r="E271" s="57">
        <f>'Historical Fault Information'!AC271</f>
        <v>287.75118409701275</v>
      </c>
      <c r="F271" s="57">
        <f>'Historical Fault Information'!AD271</f>
        <v>261.91428571428571</v>
      </c>
      <c r="G271" s="57">
        <f>'Historical Fault Information'!AE271</f>
        <v>217.79493688837093</v>
      </c>
      <c r="H271" s="57">
        <f>'Historical Fault Information'!AF271</f>
        <v>148.15217391304336</v>
      </c>
      <c r="I271" s="57">
        <f>'Historical Fault Information'!AG271</f>
        <v>244.53324704123438</v>
      </c>
      <c r="J271" s="57">
        <f>'Historical Fault Information'!AH271</f>
        <v>256.90255741165095</v>
      </c>
      <c r="K271" s="57">
        <f>'Historical Fault Information'!AI271</f>
        <v>149.73301042339227</v>
      </c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AL271" s="201">
        <f t="shared" si="158"/>
        <v>583.50000000000011</v>
      </c>
      <c r="AM271" s="201">
        <f t="shared" si="159"/>
        <v>322.16304347826127</v>
      </c>
      <c r="AN271" s="201">
        <f t="shared" si="160"/>
        <v>353.83314697962169</v>
      </c>
      <c r="AO271" s="201">
        <f t="shared" si="161"/>
        <v>287.75118409701275</v>
      </c>
      <c r="AP271" s="201">
        <f t="shared" si="162"/>
        <v>261.91428571428571</v>
      </c>
      <c r="AQ271" s="201">
        <f t="shared" si="163"/>
        <v>217.79493688837093</v>
      </c>
      <c r="AR271" s="201">
        <f t="shared" si="164"/>
        <v>148.15217391304336</v>
      </c>
      <c r="AS271" s="201">
        <f t="shared" si="165"/>
        <v>244.53324704123438</v>
      </c>
      <c r="AT271" s="201">
        <f t="shared" si="166"/>
        <v>256.90255741165095</v>
      </c>
      <c r="AU271" s="201">
        <f t="shared" si="167"/>
        <v>149.73301042339227</v>
      </c>
      <c r="AV271" s="41">
        <f t="shared" si="169"/>
        <v>103.62301900383733</v>
      </c>
      <c r="AW271" s="41">
        <f t="shared" si="169"/>
        <v>71.076702714591875</v>
      </c>
      <c r="AX271" s="41">
        <f t="shared" si="169"/>
        <v>38.530386425346364</v>
      </c>
      <c r="AY271" s="41">
        <f t="shared" si="169"/>
        <v>5.984070136100911</v>
      </c>
      <c r="AZ271" s="41">
        <f t="shared" si="169"/>
        <v>-26.562246153144599</v>
      </c>
      <c r="BA271" s="41">
        <f t="shared" si="169"/>
        <v>-59.108562442390053</v>
      </c>
      <c r="BB271" s="41">
        <f t="shared" si="169"/>
        <v>-91.654878731635563</v>
      </c>
      <c r="BC271" s="41">
        <f t="shared" si="169"/>
        <v>-124.20119502088096</v>
      </c>
      <c r="BD271" s="41">
        <f t="shared" si="169"/>
        <v>-156.74751131012647</v>
      </c>
      <c r="BE271" s="41">
        <f t="shared" si="169"/>
        <v>-189.29382759937198</v>
      </c>
      <c r="BF271" s="41">
        <f t="shared" si="169"/>
        <v>-221.84014388861738</v>
      </c>
    </row>
    <row r="272" spans="1:58">
      <c r="A272" s="53" t="s">
        <v>59</v>
      </c>
      <c r="B272" s="57">
        <f>'Historical Fault Information'!Z272</f>
        <v>192.62999999999997</v>
      </c>
      <c r="C272" s="57">
        <f>'Historical Fault Information'!AA272</f>
        <v>190.2365591397851</v>
      </c>
      <c r="D272" s="57">
        <f>'Historical Fault Information'!AB272</f>
        <v>274.1377866540185</v>
      </c>
      <c r="E272" s="57">
        <f>'Historical Fault Information'!AC272</f>
        <v>229.50830204768121</v>
      </c>
      <c r="F272" s="57">
        <f>'Historical Fault Information'!AD272</f>
        <v>299.3107344632769</v>
      </c>
      <c r="G272" s="57">
        <f>'Historical Fault Information'!AE272</f>
        <v>209.74705099491246</v>
      </c>
      <c r="H272" s="57">
        <f>'Historical Fault Information'!AF272</f>
        <v>236.29133858267735</v>
      </c>
      <c r="I272" s="57">
        <f>'Historical Fault Information'!AG272</f>
        <v>138.29186047485319</v>
      </c>
      <c r="J272" s="57">
        <f>'Historical Fault Information'!AH272</f>
        <v>198.79069163351144</v>
      </c>
      <c r="K272" s="57">
        <f>'Historical Fault Information'!AI272</f>
        <v>120.78785704214684</v>
      </c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AL272" s="201">
        <f t="shared" si="158"/>
        <v>192.62999999999997</v>
      </c>
      <c r="AM272" s="201">
        <f t="shared" si="159"/>
        <v>190.2365591397851</v>
      </c>
      <c r="AN272" s="201">
        <f t="shared" si="160"/>
        <v>274.1377866540185</v>
      </c>
      <c r="AO272" s="201">
        <f t="shared" si="161"/>
        <v>229.50830204768121</v>
      </c>
      <c r="AP272" s="201">
        <f t="shared" si="162"/>
        <v>299.3107344632769</v>
      </c>
      <c r="AQ272" s="201">
        <f t="shared" si="163"/>
        <v>209.74705099491246</v>
      </c>
      <c r="AR272" s="201">
        <f t="shared" si="164"/>
        <v>236.29133858267735</v>
      </c>
      <c r="AS272" s="201">
        <f t="shared" si="165"/>
        <v>138.29186047485319</v>
      </c>
      <c r="AT272" s="201">
        <f t="shared" si="166"/>
        <v>198.79069163351144</v>
      </c>
      <c r="AU272" s="201">
        <f t="shared" si="167"/>
        <v>120.78785704214684</v>
      </c>
      <c r="AV272" s="41">
        <f t="shared" si="169"/>
        <v>164.46839930582644</v>
      </c>
      <c r="AW272" s="41">
        <f t="shared" si="169"/>
        <v>156.37661406992464</v>
      </c>
      <c r="AX272" s="41">
        <f t="shared" si="169"/>
        <v>148.28482883402285</v>
      </c>
      <c r="AY272" s="41">
        <f t="shared" si="169"/>
        <v>140.19304359812105</v>
      </c>
      <c r="AZ272" s="41">
        <f t="shared" si="169"/>
        <v>132.10125836221926</v>
      </c>
      <c r="BA272" s="41">
        <f t="shared" si="169"/>
        <v>124.00947312631746</v>
      </c>
      <c r="BB272" s="41">
        <f t="shared" si="169"/>
        <v>115.91768789041566</v>
      </c>
      <c r="BC272" s="41">
        <f t="shared" si="169"/>
        <v>107.82590265451387</v>
      </c>
      <c r="BD272" s="41">
        <f t="shared" si="169"/>
        <v>99.734117418612072</v>
      </c>
      <c r="BE272" s="41">
        <f t="shared" si="169"/>
        <v>91.642332182710277</v>
      </c>
      <c r="BF272" s="41">
        <f t="shared" si="169"/>
        <v>83.550546946808481</v>
      </c>
    </row>
    <row r="273" spans="1:58">
      <c r="A273" s="53" t="s">
        <v>57</v>
      </c>
      <c r="B273" s="57">
        <f>'Historical Fault Information'!Z273</f>
        <v>393.60606060606079</v>
      </c>
      <c r="C273" s="57">
        <f>'Historical Fault Information'!AA273</f>
        <v>314.89999999999992</v>
      </c>
      <c r="D273" s="57">
        <f>'Historical Fault Information'!AB273</f>
        <v>304.23969216425428</v>
      </c>
      <c r="E273" s="57">
        <f>'Historical Fault Information'!AC273</f>
        <v>278.83244926827882</v>
      </c>
      <c r="F273" s="57">
        <f>'Historical Fault Information'!AD273</f>
        <v>292.86352941176472</v>
      </c>
      <c r="G273" s="57">
        <f>'Historical Fault Information'!AE273</f>
        <v>235.15818532592567</v>
      </c>
      <c r="H273" s="57">
        <f>'Historical Fault Information'!AF273</f>
        <v>371.82315112540181</v>
      </c>
      <c r="I273" s="57">
        <f>'Historical Fault Information'!AG273</f>
        <v>222.88973936065565</v>
      </c>
      <c r="J273" s="57">
        <f>'Historical Fault Information'!AH273</f>
        <v>219.05068294670656</v>
      </c>
      <c r="K273" s="57">
        <f>'Historical Fault Information'!AI273</f>
        <v>200.60370390248343</v>
      </c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AL273" s="201">
        <f t="shared" si="158"/>
        <v>393.60606060606079</v>
      </c>
      <c r="AM273" s="201">
        <f t="shared" si="159"/>
        <v>314.89999999999992</v>
      </c>
      <c r="AN273" s="201">
        <f t="shared" si="160"/>
        <v>304.23969216425428</v>
      </c>
      <c r="AO273" s="201">
        <f t="shared" si="161"/>
        <v>278.83244926827882</v>
      </c>
      <c r="AP273" s="201">
        <f t="shared" si="162"/>
        <v>292.86352941176472</v>
      </c>
      <c r="AQ273" s="201">
        <f t="shared" si="163"/>
        <v>235.15818532592567</v>
      </c>
      <c r="AR273" s="201">
        <f t="shared" si="164"/>
        <v>371.82315112540181</v>
      </c>
      <c r="AS273" s="201">
        <f t="shared" si="165"/>
        <v>222.88973936065565</v>
      </c>
      <c r="AT273" s="201">
        <f t="shared" si="166"/>
        <v>219.05068294670656</v>
      </c>
      <c r="AU273" s="201">
        <f t="shared" si="167"/>
        <v>200.60370390248343</v>
      </c>
      <c r="AV273" s="41">
        <f t="shared" si="169"/>
        <v>196.94840500322942</v>
      </c>
      <c r="AW273" s="41">
        <f t="shared" si="169"/>
        <v>181.2305296563342</v>
      </c>
      <c r="AX273" s="41">
        <f t="shared" si="169"/>
        <v>165.51265430943897</v>
      </c>
      <c r="AY273" s="41">
        <f t="shared" si="169"/>
        <v>149.79477896254372</v>
      </c>
      <c r="AZ273" s="41">
        <f t="shared" si="169"/>
        <v>134.07690361564849</v>
      </c>
      <c r="BA273" s="41">
        <f t="shared" si="169"/>
        <v>118.35902826875326</v>
      </c>
      <c r="BB273" s="41">
        <f t="shared" si="169"/>
        <v>102.64115292185801</v>
      </c>
      <c r="BC273" s="41">
        <f t="shared" si="169"/>
        <v>86.92327757496281</v>
      </c>
      <c r="BD273" s="41">
        <f t="shared" si="169"/>
        <v>71.205402228067555</v>
      </c>
      <c r="BE273" s="41">
        <f t="shared" si="169"/>
        <v>55.487526881172357</v>
      </c>
      <c r="BF273" s="41">
        <f t="shared" si="169"/>
        <v>39.769651534277102</v>
      </c>
    </row>
    <row r="274" spans="1:58">
      <c r="A274" s="53" t="s">
        <v>55</v>
      </c>
      <c r="B274" s="57">
        <f>'Historical Fault Information'!Z274</f>
        <v>120.94642857142857</v>
      </c>
      <c r="C274" s="57">
        <f>'Historical Fault Information'!AA274</f>
        <v>112.88235294117651</v>
      </c>
      <c r="D274" s="57">
        <f>'Historical Fault Information'!AB274</f>
        <v>145.65617328709507</v>
      </c>
      <c r="E274" s="57">
        <f>'Historical Fault Information'!AC274</f>
        <v>114.61971678237779</v>
      </c>
      <c r="F274" s="57">
        <f>'Historical Fault Information'!AD274</f>
        <v>140.6999999999999</v>
      </c>
      <c r="G274" s="57">
        <f>'Historical Fault Information'!AE274</f>
        <v>98.123487744748033</v>
      </c>
      <c r="H274" s="57">
        <f>'Historical Fault Information'!AF274</f>
        <v>149.66666666666663</v>
      </c>
      <c r="I274" s="57">
        <f>'Historical Fault Information'!AG274</f>
        <v>165.82268630942616</v>
      </c>
      <c r="J274" s="57">
        <f>'Historical Fault Information'!AH274</f>
        <v>135.32291666666669</v>
      </c>
      <c r="K274" s="57">
        <f>'Historical Fault Information'!AI274</f>
        <v>102.46514268730076</v>
      </c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AL274" s="201">
        <f t="shared" si="158"/>
        <v>120.94642857142857</v>
      </c>
      <c r="AM274" s="201">
        <f t="shared" si="159"/>
        <v>112.88235294117651</v>
      </c>
      <c r="AN274" s="201">
        <f t="shared" si="160"/>
        <v>145.65617328709507</v>
      </c>
      <c r="AO274" s="201">
        <f t="shared" si="161"/>
        <v>114.61971678237779</v>
      </c>
      <c r="AP274" s="201">
        <f t="shared" si="162"/>
        <v>140.6999999999999</v>
      </c>
      <c r="AQ274" s="201">
        <f t="shared" si="163"/>
        <v>98.123487744748033</v>
      </c>
      <c r="AR274" s="201">
        <f t="shared" si="164"/>
        <v>149.66666666666663</v>
      </c>
      <c r="AS274" s="201">
        <f t="shared" si="165"/>
        <v>165.82268630942616</v>
      </c>
      <c r="AT274" s="201">
        <f t="shared" si="166"/>
        <v>135.32291666666669</v>
      </c>
      <c r="AU274" s="201">
        <f t="shared" si="167"/>
        <v>102.46514268730076</v>
      </c>
      <c r="AV274" s="41">
        <f t="shared" si="169"/>
        <v>133.75886635337366</v>
      </c>
      <c r="AW274" s="41">
        <f t="shared" si="169"/>
        <v>134.69310438749821</v>
      </c>
      <c r="AX274" s="41">
        <f t="shared" si="169"/>
        <v>135.62734242162276</v>
      </c>
      <c r="AY274" s="41">
        <f t="shared" si="169"/>
        <v>136.5615804557473</v>
      </c>
      <c r="AZ274" s="41">
        <f t="shared" si="169"/>
        <v>137.49581848987185</v>
      </c>
      <c r="BA274" s="41">
        <f t="shared" si="169"/>
        <v>138.43005652399643</v>
      </c>
      <c r="BB274" s="41">
        <f t="shared" si="169"/>
        <v>139.36429455812097</v>
      </c>
      <c r="BC274" s="41">
        <f t="shared" si="169"/>
        <v>140.29853259224552</v>
      </c>
      <c r="BD274" s="41">
        <f t="shared" si="169"/>
        <v>141.23277062637007</v>
      </c>
      <c r="BE274" s="41">
        <f t="shared" si="169"/>
        <v>142.16700866049462</v>
      </c>
      <c r="BF274" s="41">
        <f t="shared" si="169"/>
        <v>143.10124669461919</v>
      </c>
    </row>
    <row r="275" spans="1:58">
      <c r="A275" s="53" t="s">
        <v>47</v>
      </c>
      <c r="B275" s="57">
        <f>'Historical Fault Information'!Z275</f>
        <v>553.58959537572332</v>
      </c>
      <c r="C275" s="57">
        <f>'Historical Fault Information'!AA275</f>
        <v>679.80281690140816</v>
      </c>
      <c r="D275" s="57">
        <f>'Historical Fault Information'!AB275</f>
        <v>736.84405636993563</v>
      </c>
      <c r="E275" s="57">
        <f>'Historical Fault Information'!AC275</f>
        <v>516.38556956947946</v>
      </c>
      <c r="F275" s="57">
        <f>'Historical Fault Information'!AD275</f>
        <v>758.11458333333383</v>
      </c>
      <c r="G275" s="57">
        <f>'Historical Fault Information'!AE275</f>
        <v>488.07383246166069</v>
      </c>
      <c r="H275" s="57">
        <f>'Historical Fault Information'!AF275</f>
        <v>447.24870466321249</v>
      </c>
      <c r="I275" s="57">
        <f>'Historical Fault Information'!AG275</f>
        <v>335.74285426581554</v>
      </c>
      <c r="J275" s="57">
        <f>'Historical Fault Information'!AH275</f>
        <v>363.57957613165286</v>
      </c>
      <c r="K275" s="57">
        <f>'Historical Fault Information'!AI275</f>
        <v>421.17674884317466</v>
      </c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AL275" s="201">
        <f t="shared" si="158"/>
        <v>553.58959537572332</v>
      </c>
      <c r="AM275" s="201">
        <f t="shared" si="159"/>
        <v>679.80281690140816</v>
      </c>
      <c r="AN275" s="201">
        <f t="shared" si="160"/>
        <v>736.84405636993563</v>
      </c>
      <c r="AO275" s="201">
        <f t="shared" si="161"/>
        <v>516.38556956947946</v>
      </c>
      <c r="AP275" s="201">
        <f t="shared" si="162"/>
        <v>758.11458333333383</v>
      </c>
      <c r="AQ275" s="201">
        <f t="shared" si="163"/>
        <v>488.07383246166069</v>
      </c>
      <c r="AR275" s="201">
        <f t="shared" si="164"/>
        <v>447.24870466321249</v>
      </c>
      <c r="AS275" s="201">
        <f t="shared" si="165"/>
        <v>335.74285426581554</v>
      </c>
      <c r="AT275" s="201">
        <f t="shared" si="166"/>
        <v>363.57957613165286</v>
      </c>
      <c r="AU275" s="201">
        <f t="shared" si="167"/>
        <v>421.17674884317466</v>
      </c>
      <c r="AV275" s="41">
        <f t="shared" si="169"/>
        <v>333.78131178179626</v>
      </c>
      <c r="AW275" s="41">
        <f t="shared" si="169"/>
        <v>298.095035052752</v>
      </c>
      <c r="AX275" s="41">
        <f t="shared" si="169"/>
        <v>262.40875832370779</v>
      </c>
      <c r="AY275" s="41">
        <f t="shared" si="169"/>
        <v>226.72248159466352</v>
      </c>
      <c r="AZ275" s="41">
        <f t="shared" si="169"/>
        <v>191.03620486561931</v>
      </c>
      <c r="BA275" s="41">
        <f t="shared" si="169"/>
        <v>155.34992813657504</v>
      </c>
      <c r="BB275" s="41">
        <f t="shared" si="169"/>
        <v>119.66365140753078</v>
      </c>
      <c r="BC275" s="41">
        <f t="shared" si="169"/>
        <v>83.977374678486512</v>
      </c>
      <c r="BD275" s="41">
        <f t="shared" si="169"/>
        <v>48.29109794944236</v>
      </c>
      <c r="BE275" s="41">
        <f t="shared" si="169"/>
        <v>12.604821220398094</v>
      </c>
      <c r="BF275" s="41">
        <f t="shared" si="169"/>
        <v>-23.081455508646172</v>
      </c>
    </row>
    <row r="276" spans="1:58">
      <c r="A276" s="53" t="s">
        <v>52</v>
      </c>
      <c r="B276" s="57">
        <f>'Historical Fault Information'!Z276</f>
        <v>298.8483146067415</v>
      </c>
      <c r="C276" s="57">
        <f>'Historical Fault Information'!AA276</f>
        <v>240.49392712550585</v>
      </c>
      <c r="D276" s="57">
        <f>'Historical Fault Information'!AB276</f>
        <v>244.85297838763205</v>
      </c>
      <c r="E276" s="57">
        <f>'Historical Fault Information'!AC276</f>
        <v>234.67687296012409</v>
      </c>
      <c r="F276" s="57">
        <f>'Historical Fault Information'!AD276</f>
        <v>271.90131578947364</v>
      </c>
      <c r="G276" s="57">
        <f>'Historical Fault Information'!AE276</f>
        <v>217.72976542399365</v>
      </c>
      <c r="H276" s="57">
        <f>'Historical Fault Information'!AF276</f>
        <v>237.40540540540533</v>
      </c>
      <c r="I276" s="57">
        <f>'Historical Fault Information'!AG276</f>
        <v>176.70920971820337</v>
      </c>
      <c r="J276" s="57">
        <f>'Historical Fault Information'!AH276</f>
        <v>230.65620501244095</v>
      </c>
      <c r="K276" s="57">
        <f>'Historical Fault Information'!AI276</f>
        <v>215.06466657605495</v>
      </c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AL276" s="201">
        <f t="shared" si="158"/>
        <v>298.8483146067415</v>
      </c>
      <c r="AM276" s="201">
        <f t="shared" si="159"/>
        <v>240.49392712550585</v>
      </c>
      <c r="AN276" s="201">
        <f t="shared" si="160"/>
        <v>244.85297838763205</v>
      </c>
      <c r="AO276" s="201">
        <f t="shared" si="161"/>
        <v>234.67687296012409</v>
      </c>
      <c r="AP276" s="201">
        <f t="shared" si="162"/>
        <v>271.90131578947364</v>
      </c>
      <c r="AQ276" s="201">
        <f t="shared" si="163"/>
        <v>217.72976542399365</v>
      </c>
      <c r="AR276" s="201">
        <f t="shared" si="164"/>
        <v>237.40540540540533</v>
      </c>
      <c r="AS276" s="201">
        <f t="shared" si="165"/>
        <v>176.70920971820337</v>
      </c>
      <c r="AT276" s="201">
        <f t="shared" si="166"/>
        <v>230.65620501244095</v>
      </c>
      <c r="AU276" s="201">
        <f t="shared" si="167"/>
        <v>215.06466657605495</v>
      </c>
      <c r="AV276" s="41">
        <f t="shared" si="169"/>
        <v>196.5131433190771</v>
      </c>
      <c r="AW276" s="41">
        <f t="shared" si="169"/>
        <v>189.18210281335337</v>
      </c>
      <c r="AX276" s="41">
        <f t="shared" si="169"/>
        <v>181.85106230762966</v>
      </c>
      <c r="AY276" s="41">
        <f t="shared" si="169"/>
        <v>174.52002180190595</v>
      </c>
      <c r="AZ276" s="41">
        <f t="shared" si="169"/>
        <v>167.18898129618225</v>
      </c>
      <c r="BA276" s="41">
        <f t="shared" si="169"/>
        <v>159.85794079045854</v>
      </c>
      <c r="BB276" s="41">
        <f t="shared" si="169"/>
        <v>152.52690028473481</v>
      </c>
      <c r="BC276" s="41">
        <f t="shared" si="169"/>
        <v>145.1958597790111</v>
      </c>
      <c r="BD276" s="41">
        <f t="shared" si="169"/>
        <v>137.8648192732874</v>
      </c>
      <c r="BE276" s="41">
        <f t="shared" si="169"/>
        <v>130.53377876756366</v>
      </c>
      <c r="BF276" s="41">
        <f t="shared" si="169"/>
        <v>123.20273826183995</v>
      </c>
    </row>
    <row r="277" spans="1:58">
      <c r="A277" s="53" t="s">
        <v>53</v>
      </c>
      <c r="B277" s="57">
        <f>'Historical Fault Information'!Z277</f>
        <v>532.60240963855392</v>
      </c>
      <c r="C277" s="57">
        <f>'Historical Fault Information'!AA277</f>
        <v>748.83908045976989</v>
      </c>
      <c r="D277" s="57">
        <f>'Historical Fault Information'!AB277</f>
        <v>493.92037478702133</v>
      </c>
      <c r="E277" s="57">
        <f>'Historical Fault Information'!AC277</f>
        <v>823.13949414513002</v>
      </c>
      <c r="F277" s="57">
        <f>'Historical Fault Information'!AD277</f>
        <v>312.22916666666657</v>
      </c>
      <c r="G277" s="57">
        <f>'Historical Fault Information'!AE277</f>
        <v>421.990575232688</v>
      </c>
      <c r="H277" s="57">
        <f>'Historical Fault Information'!AF277</f>
        <v>795.15662650602462</v>
      </c>
      <c r="I277" s="57">
        <f>'Historical Fault Information'!AG277</f>
        <v>287.01435685551178</v>
      </c>
      <c r="J277" s="57">
        <f>'Historical Fault Information'!AH277</f>
        <v>348.57791001753321</v>
      </c>
      <c r="K277" s="57">
        <f>'Historical Fault Information'!AI277</f>
        <v>453.97059358638222</v>
      </c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AL277" s="201">
        <f t="shared" si="158"/>
        <v>532.60240963855392</v>
      </c>
      <c r="AM277" s="201">
        <f t="shared" si="159"/>
        <v>748.83908045976989</v>
      </c>
      <c r="AN277" s="201">
        <f t="shared" si="160"/>
        <v>493.92037478702133</v>
      </c>
      <c r="AO277" s="201">
        <f t="shared" si="161"/>
        <v>823.13949414513002</v>
      </c>
      <c r="AP277" s="201">
        <f t="shared" si="162"/>
        <v>312.22916666666657</v>
      </c>
      <c r="AQ277" s="201">
        <f t="shared" si="163"/>
        <v>421.990575232688</v>
      </c>
      <c r="AR277" s="201">
        <f t="shared" si="164"/>
        <v>795.15662650602462</v>
      </c>
      <c r="AS277" s="201">
        <f t="shared" si="165"/>
        <v>287.01435685551178</v>
      </c>
      <c r="AT277" s="201">
        <f t="shared" si="166"/>
        <v>348.57791001753321</v>
      </c>
      <c r="AU277" s="201">
        <f t="shared" si="167"/>
        <v>453.97059358638222</v>
      </c>
      <c r="AV277" s="41">
        <f t="shared" si="169"/>
        <v>371.13633140372673</v>
      </c>
      <c r="AW277" s="41">
        <f t="shared" si="169"/>
        <v>343.75310824267189</v>
      </c>
      <c r="AX277" s="41">
        <f t="shared" si="169"/>
        <v>316.3698850816171</v>
      </c>
      <c r="AY277" s="41">
        <f t="shared" si="169"/>
        <v>288.98666192056226</v>
      </c>
      <c r="AZ277" s="41">
        <f t="shared" si="169"/>
        <v>261.60343875950747</v>
      </c>
      <c r="BA277" s="41">
        <f t="shared" si="169"/>
        <v>234.22021559845263</v>
      </c>
      <c r="BB277" s="41">
        <f t="shared" si="169"/>
        <v>206.83699243739778</v>
      </c>
      <c r="BC277" s="41">
        <f t="shared" si="169"/>
        <v>179.453769276343</v>
      </c>
      <c r="BD277" s="41">
        <f t="shared" si="169"/>
        <v>152.07054611528815</v>
      </c>
      <c r="BE277" s="41">
        <f t="shared" si="169"/>
        <v>124.68732295423331</v>
      </c>
      <c r="BF277" s="41">
        <f t="shared" si="169"/>
        <v>97.30409979317858</v>
      </c>
    </row>
    <row r="278" spans="1:58">
      <c r="A278" s="53" t="s">
        <v>58</v>
      </c>
      <c r="B278" s="57">
        <f>'Historical Fault Information'!Z278</f>
        <v>142.48017621145365</v>
      </c>
      <c r="C278" s="57">
        <f>'Historical Fault Information'!AA278</f>
        <v>192.87772925764196</v>
      </c>
      <c r="D278" s="57">
        <f>'Historical Fault Information'!AB278</f>
        <v>209.4998896624513</v>
      </c>
      <c r="E278" s="57">
        <f>'Historical Fault Information'!AC278</f>
        <v>232.27464143803564</v>
      </c>
      <c r="F278" s="57">
        <f>'Historical Fault Information'!AD278</f>
        <v>238.83834586466182</v>
      </c>
      <c r="G278" s="57">
        <f>'Historical Fault Information'!AE278</f>
        <v>159.10058666136908</v>
      </c>
      <c r="H278" s="57">
        <f>'Historical Fault Information'!AF278</f>
        <v>214.71587743732579</v>
      </c>
      <c r="I278" s="57">
        <f>'Historical Fault Information'!AG278</f>
        <v>140.05497701403479</v>
      </c>
      <c r="J278" s="57">
        <f>'Historical Fault Information'!AH278</f>
        <v>136.35228226412949</v>
      </c>
      <c r="K278" s="57">
        <f>'Historical Fault Information'!AI278</f>
        <v>165.16325343736273</v>
      </c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AL278" s="201">
        <f t="shared" si="158"/>
        <v>142.48017621145365</v>
      </c>
      <c r="AM278" s="201">
        <f t="shared" si="159"/>
        <v>192.87772925764196</v>
      </c>
      <c r="AN278" s="201">
        <f t="shared" si="160"/>
        <v>209.4998896624513</v>
      </c>
      <c r="AO278" s="201">
        <f t="shared" si="161"/>
        <v>232.27464143803564</v>
      </c>
      <c r="AP278" s="201">
        <f t="shared" si="162"/>
        <v>238.83834586466182</v>
      </c>
      <c r="AQ278" s="201">
        <f t="shared" si="163"/>
        <v>159.10058666136908</v>
      </c>
      <c r="AR278" s="201">
        <f t="shared" si="164"/>
        <v>214.71587743732579</v>
      </c>
      <c r="AS278" s="201">
        <f t="shared" si="165"/>
        <v>140.05497701403479</v>
      </c>
      <c r="AT278" s="201">
        <f t="shared" si="166"/>
        <v>136.35228226412949</v>
      </c>
      <c r="AU278" s="201">
        <f t="shared" si="167"/>
        <v>165.16325343736273</v>
      </c>
      <c r="AV278" s="41">
        <f t="shared" si="169"/>
        <v>160.76347431254962</v>
      </c>
      <c r="AW278" s="41">
        <f t="shared" si="169"/>
        <v>156.69578311031381</v>
      </c>
      <c r="AX278" s="41">
        <f t="shared" si="169"/>
        <v>152.62809190807798</v>
      </c>
      <c r="AY278" s="41">
        <f t="shared" si="169"/>
        <v>148.56040070584214</v>
      </c>
      <c r="AZ278" s="41">
        <f t="shared" si="169"/>
        <v>144.49270950360633</v>
      </c>
      <c r="BA278" s="41">
        <f t="shared" si="169"/>
        <v>140.42501830137053</v>
      </c>
      <c r="BB278" s="41">
        <f t="shared" si="169"/>
        <v>136.35732709913469</v>
      </c>
      <c r="BC278" s="41">
        <f t="shared" si="169"/>
        <v>132.28963589689886</v>
      </c>
      <c r="BD278" s="41">
        <f t="shared" si="169"/>
        <v>128.22194469466305</v>
      </c>
      <c r="BE278" s="41">
        <f t="shared" si="169"/>
        <v>124.15425349242723</v>
      </c>
      <c r="BF278" s="41">
        <f t="shared" si="169"/>
        <v>120.08656229019141</v>
      </c>
    </row>
    <row r="279" spans="1:58">
      <c r="A279" s="53" t="s">
        <v>60</v>
      </c>
      <c r="B279" s="57">
        <f>'Historical Fault Information'!Z279</f>
        <v>410.54838709677438</v>
      </c>
      <c r="C279" s="57">
        <f>'Historical Fault Information'!AA279</f>
        <v>290.5569620253163</v>
      </c>
      <c r="D279" s="57">
        <f>'Historical Fault Information'!AB279</f>
        <v>445.06282866130937</v>
      </c>
      <c r="E279" s="57">
        <f>'Historical Fault Information'!AC279</f>
        <v>365.04276045743717</v>
      </c>
      <c r="F279" s="57">
        <f>'Historical Fault Information'!AD279</f>
        <v>336.08552631578965</v>
      </c>
      <c r="G279" s="57">
        <f>'Historical Fault Information'!AE279</f>
        <v>394.36501765627781</v>
      </c>
      <c r="H279" s="57">
        <f>'Historical Fault Information'!AF279</f>
        <v>427.79230769230742</v>
      </c>
      <c r="I279" s="57">
        <f>'Historical Fault Information'!AG279</f>
        <v>274.53439310039522</v>
      </c>
      <c r="J279" s="57">
        <f>'Historical Fault Information'!AH279</f>
        <v>316.95625829386614</v>
      </c>
      <c r="K279" s="57">
        <f>'Historical Fault Information'!AI279</f>
        <v>252.09776735744282</v>
      </c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AL279" s="201">
        <f t="shared" si="158"/>
        <v>410.54838709677438</v>
      </c>
      <c r="AM279" s="201">
        <f t="shared" si="159"/>
        <v>290.5569620253163</v>
      </c>
      <c r="AN279" s="201">
        <f t="shared" si="160"/>
        <v>445.06282866130937</v>
      </c>
      <c r="AO279" s="201">
        <f t="shared" si="161"/>
        <v>365.04276045743717</v>
      </c>
      <c r="AP279" s="201">
        <f t="shared" si="162"/>
        <v>336.08552631578965</v>
      </c>
      <c r="AQ279" s="201">
        <f t="shared" si="163"/>
        <v>394.36501765627781</v>
      </c>
      <c r="AR279" s="201">
        <f t="shared" si="164"/>
        <v>427.79230769230742</v>
      </c>
      <c r="AS279" s="201">
        <f t="shared" si="165"/>
        <v>274.53439310039522</v>
      </c>
      <c r="AT279" s="201">
        <f t="shared" si="166"/>
        <v>316.95625829386614</v>
      </c>
      <c r="AU279" s="201">
        <f t="shared" si="167"/>
        <v>252.09776735744282</v>
      </c>
      <c r="AV279" s="41">
        <f t="shared" si="169"/>
        <v>289.72506924790486</v>
      </c>
      <c r="AW279" s="41">
        <f t="shared" si="169"/>
        <v>278.5288598628527</v>
      </c>
      <c r="AX279" s="41">
        <f t="shared" si="169"/>
        <v>267.33265047780054</v>
      </c>
      <c r="AY279" s="41">
        <f t="shared" si="169"/>
        <v>256.13644109274833</v>
      </c>
      <c r="AZ279" s="41">
        <f t="shared" si="169"/>
        <v>244.9402317076962</v>
      </c>
      <c r="BA279" s="41">
        <f t="shared" si="169"/>
        <v>233.74402232264404</v>
      </c>
      <c r="BB279" s="41">
        <f t="shared" si="169"/>
        <v>222.54781293759189</v>
      </c>
      <c r="BC279" s="41">
        <f t="shared" si="169"/>
        <v>211.35160355253973</v>
      </c>
      <c r="BD279" s="41">
        <f t="shared" si="169"/>
        <v>200.15539416748754</v>
      </c>
      <c r="BE279" s="41">
        <f t="shared" si="169"/>
        <v>188.95918478243539</v>
      </c>
      <c r="BF279" s="41">
        <f t="shared" si="169"/>
        <v>177.76297539738323</v>
      </c>
    </row>
    <row r="280" spans="1:58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68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</row>
    <row r="281" spans="1:58">
      <c r="K281" s="68"/>
    </row>
    <row r="282" spans="1:58">
      <c r="K282" s="68"/>
    </row>
    <row r="321" ht="23.25" customHeight="1"/>
    <row r="346" ht="23.25" customHeight="1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70AD49"/>
  </sheetPr>
  <dimension ref="A1:BH346"/>
  <sheetViews>
    <sheetView zoomScale="60" zoomScaleNormal="60" workbookViewId="0">
      <pane xSplit="1" ySplit="6" topLeftCell="B73" activePane="bottomRight" state="frozen"/>
      <selection activeCell="U322" sqref="U322"/>
      <selection pane="topRight" activeCell="U322" sqref="U322"/>
      <selection pane="bottomLeft" activeCell="U322" sqref="U322"/>
      <selection pane="bottomRight" activeCell="L79" sqref="L79:V79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2" width="9.7109375" customWidth="1"/>
    <col min="15" max="17" width="14.42578125" customWidth="1"/>
  </cols>
  <sheetData>
    <row r="1" spans="1:60" s="94" customFormat="1"/>
    <row r="2" spans="1:60">
      <c r="A2" s="1"/>
      <c r="C2" s="1"/>
      <c r="F2" s="1"/>
      <c r="I2" s="1"/>
      <c r="L2" s="1"/>
      <c r="O2" s="1"/>
      <c r="P2" s="1"/>
      <c r="Q2" s="1"/>
    </row>
    <row r="3" spans="1:60" s="3" customFormat="1" ht="27.75" customHeight="1">
      <c r="A3" s="37" t="s">
        <v>163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</row>
    <row r="4" spans="1:60" s="3" customFormat="1" ht="27.75" customHeight="1">
      <c r="A4" s="51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60" s="3" customFormat="1" ht="15.95" customHeight="1">
      <c r="B5" s="59" t="s">
        <v>87</v>
      </c>
      <c r="C5" s="59"/>
      <c r="D5" s="59"/>
      <c r="E5" s="59"/>
      <c r="F5" s="59"/>
      <c r="G5" s="59"/>
      <c r="H5" s="59"/>
      <c r="I5" s="59"/>
      <c r="J5" s="59"/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L5" s="128" t="s">
        <v>48</v>
      </c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</row>
    <row r="6" spans="1:60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>
        <v>2018</v>
      </c>
      <c r="M6" s="58">
        <v>2019</v>
      </c>
      <c r="N6" s="58">
        <v>2020</v>
      </c>
      <c r="O6" s="58">
        <v>2021</v>
      </c>
      <c r="P6" s="58">
        <v>2022</v>
      </c>
      <c r="Q6" s="58">
        <v>2023</v>
      </c>
      <c r="R6" s="58">
        <v>2024</v>
      </c>
      <c r="S6" s="58">
        <v>2025</v>
      </c>
      <c r="T6" s="58">
        <v>2026</v>
      </c>
      <c r="U6" s="58">
        <v>2027</v>
      </c>
      <c r="V6" s="58">
        <v>2028</v>
      </c>
      <c r="AL6" s="69">
        <v>2008</v>
      </c>
      <c r="AM6" s="69">
        <v>2009</v>
      </c>
      <c r="AN6" s="69">
        <v>2010</v>
      </c>
      <c r="AO6" s="69">
        <v>2011</v>
      </c>
      <c r="AP6" s="69">
        <v>2012</v>
      </c>
      <c r="AQ6" s="69">
        <v>2013</v>
      </c>
      <c r="AR6" s="69">
        <v>2014</v>
      </c>
      <c r="AS6" s="69">
        <v>2015</v>
      </c>
      <c r="AT6" s="69">
        <v>2016</v>
      </c>
      <c r="AU6" s="69">
        <v>2017</v>
      </c>
      <c r="AV6" s="69">
        <v>2018</v>
      </c>
      <c r="AW6" s="69">
        <v>2019</v>
      </c>
      <c r="AX6" s="69">
        <v>2020</v>
      </c>
      <c r="AY6" s="69">
        <v>2021</v>
      </c>
      <c r="AZ6" s="69">
        <v>2022</v>
      </c>
      <c r="BA6" s="69">
        <v>2023</v>
      </c>
      <c r="BB6" s="69">
        <v>2024</v>
      </c>
      <c r="BC6" s="69">
        <v>2025</v>
      </c>
      <c r="BD6" s="69">
        <v>2026</v>
      </c>
      <c r="BE6" s="69">
        <v>2027</v>
      </c>
      <c r="BF6" s="69">
        <v>2028</v>
      </c>
    </row>
    <row r="7" spans="1:60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60" s="3" customFormat="1" ht="18">
      <c r="A8" s="1"/>
      <c r="B8" s="55"/>
      <c r="C8" s="55"/>
      <c r="D8" s="55"/>
      <c r="E8" s="55"/>
      <c r="F8" s="55"/>
      <c r="G8" s="55"/>
      <c r="H8" s="55"/>
      <c r="I8" s="39"/>
      <c r="J8" s="1"/>
      <c r="N8"/>
      <c r="O8"/>
      <c r="P8"/>
      <c r="Q8"/>
      <c r="R8"/>
      <c r="S8"/>
      <c r="T8"/>
      <c r="U8"/>
      <c r="V8"/>
      <c r="BH8" s="54"/>
    </row>
    <row r="9" spans="1:60" s="3" customFormat="1" ht="15.95" customHeight="1">
      <c r="B9" s="59"/>
      <c r="C9" s="59"/>
      <c r="D9" s="59"/>
      <c r="E9" s="59"/>
      <c r="F9" s="59"/>
      <c r="G9" s="59"/>
      <c r="H9" s="59"/>
      <c r="I9" s="59"/>
      <c r="J9" s="59"/>
      <c r="K9" s="69"/>
      <c r="L9" s="69" t="s">
        <v>32</v>
      </c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69" t="s">
        <v>48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H9" s="51"/>
    </row>
    <row r="10" spans="1:60" s="60" customFormat="1">
      <c r="A10" s="60" t="s">
        <v>6</v>
      </c>
      <c r="B10" s="61">
        <f>SUM(B14:B26)</f>
        <v>1.2639931333746606</v>
      </c>
      <c r="C10" s="61">
        <f t="shared" ref="C10:K10" si="0">SUM(C14:C26)</f>
        <v>1.5166404399726614</v>
      </c>
      <c r="D10" s="61">
        <f t="shared" si="0"/>
        <v>1.2990674238789408</v>
      </c>
      <c r="E10" s="61">
        <f t="shared" si="0"/>
        <v>4.6808125854906129</v>
      </c>
      <c r="F10" s="61">
        <f t="shared" si="0"/>
        <v>3.5281266462153962</v>
      </c>
      <c r="G10" s="61">
        <f t="shared" si="0"/>
        <v>2.067686062859702</v>
      </c>
      <c r="H10" s="61">
        <f t="shared" si="0"/>
        <v>4.4908252785814353</v>
      </c>
      <c r="I10" s="61">
        <f t="shared" si="0"/>
        <v>2.2979208028654567</v>
      </c>
      <c r="J10" s="61">
        <f t="shared" si="0"/>
        <v>3.6057848070135092</v>
      </c>
      <c r="K10" s="61">
        <f t="shared" si="0"/>
        <v>0.79129899428514527</v>
      </c>
      <c r="BH10" s="51"/>
    </row>
    <row r="11" spans="1:60">
      <c r="K11" s="61"/>
      <c r="L11" s="76">
        <f>SUM(L14:L26)</f>
        <v>3.0159195503851675</v>
      </c>
      <c r="M11" s="76">
        <f t="shared" ref="M11:V11" si="1">SUM(M14:M26)</f>
        <v>3.0349389361062937</v>
      </c>
      <c r="N11" s="76">
        <f t="shared" si="1"/>
        <v>2.9230345786781022</v>
      </c>
      <c r="O11" s="76">
        <f t="shared" si="1"/>
        <v>2.8499994587465953</v>
      </c>
      <c r="P11" s="76">
        <f t="shared" si="1"/>
        <v>2.7713928937695491</v>
      </c>
      <c r="Q11" s="76">
        <f t="shared" si="1"/>
        <v>2.6901726298676998</v>
      </c>
      <c r="R11" s="76">
        <f t="shared" si="1"/>
        <v>2.5996998946263608</v>
      </c>
      <c r="S11" s="76">
        <f t="shared" si="1"/>
        <v>2.5239213359464352</v>
      </c>
      <c r="T11" s="76">
        <f t="shared" si="1"/>
        <v>2.4802901119783685</v>
      </c>
      <c r="U11" s="76">
        <f t="shared" si="1"/>
        <v>2.4410724360707907</v>
      </c>
      <c r="V11" s="76">
        <f t="shared" si="1"/>
        <v>2.3756905136268403</v>
      </c>
      <c r="AL11" s="72"/>
      <c r="AM11" s="97"/>
      <c r="AN11" s="97"/>
      <c r="AO11" s="97"/>
      <c r="AP11" s="97"/>
      <c r="AQ11" s="97"/>
      <c r="AR11" s="97"/>
      <c r="AS11" s="97"/>
      <c r="AT11" s="97"/>
      <c r="AU11" s="68"/>
      <c r="AV11" s="68">
        <f t="shared" ref="AV11:BF11" si="2">SUM(AV14:AV26)</f>
        <v>2.9986698743980735</v>
      </c>
      <c r="AW11" s="68">
        <f t="shared" si="2"/>
        <v>3.079479739297041</v>
      </c>
      <c r="AX11" s="68">
        <f t="shared" si="2"/>
        <v>3.1602896041960085</v>
      </c>
      <c r="AY11" s="68">
        <f t="shared" si="2"/>
        <v>3.2410994690949759</v>
      </c>
      <c r="AZ11" s="68">
        <f t="shared" si="2"/>
        <v>3.3219093339939438</v>
      </c>
      <c r="BA11" s="68">
        <f t="shared" si="2"/>
        <v>3.4027191988929113</v>
      </c>
      <c r="BB11" s="68">
        <f t="shared" si="2"/>
        <v>3.4835290637918792</v>
      </c>
      <c r="BC11" s="68">
        <f t="shared" si="2"/>
        <v>3.5643389286908462</v>
      </c>
      <c r="BD11" s="68">
        <f t="shared" si="2"/>
        <v>3.6451487935898141</v>
      </c>
      <c r="BE11" s="68">
        <f t="shared" si="2"/>
        <v>3.7259586584887816</v>
      </c>
      <c r="BF11" s="68">
        <f t="shared" si="2"/>
        <v>3.8067685233877491</v>
      </c>
    </row>
    <row r="12" spans="1:60"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AL12" s="72"/>
      <c r="AM12" s="97"/>
      <c r="AN12" s="97"/>
      <c r="AO12" s="97"/>
      <c r="AP12" s="97"/>
      <c r="AQ12" s="97"/>
      <c r="AR12" s="97"/>
      <c r="AS12" s="97"/>
      <c r="AT12" s="97"/>
      <c r="AU12" s="68"/>
      <c r="AV12" s="68"/>
      <c r="AW12" s="68"/>
      <c r="AX12" s="68"/>
      <c r="AY12" s="68"/>
      <c r="AZ12" s="68"/>
      <c r="BA12" s="68"/>
      <c r="BB12" s="68"/>
      <c r="BC12" s="68"/>
      <c r="BD12" s="94"/>
      <c r="BE12" s="94"/>
      <c r="BF12" s="94"/>
    </row>
    <row r="13" spans="1:60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>
        <v>2018</v>
      </c>
      <c r="M13" s="1">
        <v>2019</v>
      </c>
      <c r="N13" s="1">
        <v>2020</v>
      </c>
      <c r="O13" s="1">
        <v>2021</v>
      </c>
      <c r="P13" s="1">
        <v>2022</v>
      </c>
      <c r="Q13" s="1">
        <v>2023</v>
      </c>
      <c r="R13" s="1">
        <v>2024</v>
      </c>
      <c r="S13" s="1">
        <v>2025</v>
      </c>
      <c r="T13" s="1">
        <v>2026</v>
      </c>
      <c r="U13" s="1">
        <v>2027</v>
      </c>
      <c r="V13" s="1">
        <v>2028</v>
      </c>
      <c r="AL13" s="95">
        <v>2008</v>
      </c>
      <c r="AM13" s="95">
        <v>2009</v>
      </c>
      <c r="AN13" s="95">
        <v>2010</v>
      </c>
      <c r="AO13" s="95">
        <v>2011</v>
      </c>
      <c r="AP13" s="95">
        <v>2012</v>
      </c>
      <c r="AQ13" s="95">
        <v>2013</v>
      </c>
      <c r="AR13" s="95">
        <v>2014</v>
      </c>
      <c r="AS13" s="95">
        <v>2015</v>
      </c>
      <c r="AT13" s="95">
        <v>2016</v>
      </c>
      <c r="AU13" s="95">
        <v>2017</v>
      </c>
      <c r="AV13" s="95">
        <v>2018</v>
      </c>
      <c r="AW13" s="95">
        <v>2019</v>
      </c>
      <c r="AX13" s="95">
        <v>2020</v>
      </c>
      <c r="AY13" s="95">
        <v>2021</v>
      </c>
      <c r="AZ13" s="95">
        <v>2022</v>
      </c>
      <c r="BA13" s="95">
        <v>2023</v>
      </c>
      <c r="BB13" s="95">
        <v>2024</v>
      </c>
      <c r="BC13" s="95">
        <v>2025</v>
      </c>
      <c r="BD13" s="95">
        <v>2026</v>
      </c>
      <c r="BE13" s="95">
        <v>2027</v>
      </c>
      <c r="BF13" s="95">
        <v>2028</v>
      </c>
    </row>
    <row r="14" spans="1:60">
      <c r="A14" s="53" t="s">
        <v>50</v>
      </c>
      <c r="B14" s="80">
        <f>('Modelled Faults'!B14*'Modelled Duration'!B14*'Modelled ICPs'!B14)/'Total ICPs'!B$18</f>
        <v>0</v>
      </c>
      <c r="C14" s="80">
        <f>('Modelled Faults'!C14*'Modelled Duration'!C14*'Modelled ICPs'!C14)/'Total ICPs'!C$18</f>
        <v>0.31568038402238013</v>
      </c>
      <c r="D14" s="80">
        <f>('Modelled Faults'!D14*'Modelled Duration'!D14*'Modelled ICPs'!D14)/'Total ICPs'!D$18</f>
        <v>0.21194921418071899</v>
      </c>
      <c r="E14" s="80">
        <f>('Modelled Faults'!E14*'Modelled Duration'!E14*'Modelled ICPs'!E14)/'Total ICPs'!E$18</f>
        <v>4.1627450382140399E-2</v>
      </c>
      <c r="F14" s="40">
        <f>('Modelled Faults'!F14*'Modelled Duration'!F14*'Modelled ICPs'!F14)/'Total ICPs'!F$18</f>
        <v>6.5163507923247099E-3</v>
      </c>
      <c r="G14" s="40">
        <f>('Modelled Faults'!G14*'Modelled Duration'!G14*'Modelled ICPs'!G14)/'Total ICPs'!G$18</f>
        <v>3.6968978340089801E-3</v>
      </c>
      <c r="H14" s="40">
        <f>('Modelled Faults'!H14*'Modelled Duration'!H14*'Modelled ICPs'!H14)/'Total ICPs'!H$18</f>
        <v>8.90274164856069E-2</v>
      </c>
      <c r="I14" s="40">
        <f>('Modelled Faults'!I14*'Modelled Duration'!I14*'Modelled ICPs'!I14)/'Total ICPs'!I$18</f>
        <v>0.31165812446165803</v>
      </c>
      <c r="J14" s="40">
        <f>('Modelled Faults'!J14*'Modelled Duration'!J14*'Modelled ICPs'!J14)/'Total ICPs'!J$18</f>
        <v>2.0678143854407902</v>
      </c>
      <c r="K14" s="40">
        <f>('Modelled Faults'!K14*'Modelled Duration'!K14*'Modelled ICPs'!K14)/'Total ICPs'!K$18</f>
        <v>0</v>
      </c>
      <c r="L14" s="40">
        <f>('Modelled Faults'!L14*'Modelled Duration'!L14*'Modelled ICPs'!L14)/'Total ICPs'!L$18</f>
        <v>0.15991623353148662</v>
      </c>
      <c r="M14" s="40">
        <f>('Modelled Faults'!M14*'Modelled Duration'!M14*'Modelled ICPs'!M14)/'Total ICPs'!M$18</f>
        <v>0.16240898868034542</v>
      </c>
      <c r="N14" s="40">
        <f>('Modelled Faults'!N14*'Modelled Duration'!N14*'Modelled ICPs'!N14)/'Total ICPs'!N$18</f>
        <v>0.16475034320237447</v>
      </c>
      <c r="O14" s="40">
        <f>('Modelled Faults'!O14*'Modelled Duration'!O14*'Modelled ICPs'!O14)/'Total ICPs'!O$18</f>
        <v>0.16760425253415881</v>
      </c>
      <c r="P14" s="40">
        <f>('Modelled Faults'!P14*'Modelled Duration'!P14*'Modelled ICPs'!P14)/'Total ICPs'!P$18</f>
        <v>0.17511614129025496</v>
      </c>
      <c r="Q14" s="40">
        <f>('Modelled Faults'!Q14*'Modelled Duration'!Q14*'Modelled ICPs'!Q14)/'Total ICPs'!Q$18</f>
        <v>0.18008394797756999</v>
      </c>
      <c r="R14" s="40">
        <f>('Modelled Faults'!R14*'Modelled Duration'!R14*'Modelled ICPs'!R14)/'Total ICPs'!R$18</f>
        <v>0.18355539386648725</v>
      </c>
      <c r="S14" s="40">
        <f>('Modelled Faults'!S14*'Modelled Duration'!S14*'Modelled ICPs'!S14)/'Total ICPs'!S$18</f>
        <v>0.18776093254045226</v>
      </c>
      <c r="T14" s="40">
        <f>('Modelled Faults'!T14*'Modelled Duration'!T14*'Modelled ICPs'!T14)/'Total ICPs'!T$18</f>
        <v>0.19176736783560638</v>
      </c>
      <c r="U14" s="40">
        <f>('Modelled Faults'!U14*'Modelled Duration'!U14*'Modelled ICPs'!U14)/'Total ICPs'!U$18</f>
        <v>0.19547448357823841</v>
      </c>
      <c r="V14" s="40">
        <f>('Modelled Faults'!V14*'Modelled Duration'!V14*'Modelled ICPs'!V14)/'Total ICPs'!V$18</f>
        <v>0.19872475746701337</v>
      </c>
      <c r="AL14" s="97">
        <f t="shared" ref="AL14:AU26" si="3">B14</f>
        <v>0</v>
      </c>
      <c r="AM14" s="97">
        <f t="shared" si="3"/>
        <v>0.31568038402238013</v>
      </c>
      <c r="AN14" s="97">
        <f t="shared" si="3"/>
        <v>0.21194921418071899</v>
      </c>
      <c r="AO14" s="97">
        <f t="shared" si="3"/>
        <v>4.1627450382140399E-2</v>
      </c>
      <c r="AP14" s="97">
        <f t="shared" si="3"/>
        <v>6.5163507923247099E-3</v>
      </c>
      <c r="AQ14" s="97">
        <f t="shared" si="3"/>
        <v>3.6968978340089801E-3</v>
      </c>
      <c r="AR14" s="97">
        <f t="shared" si="3"/>
        <v>8.90274164856069E-2</v>
      </c>
      <c r="AS14" s="97">
        <f t="shared" si="3"/>
        <v>0.31165812446165803</v>
      </c>
      <c r="AT14" s="97">
        <f t="shared" si="3"/>
        <v>2.0678143854407902</v>
      </c>
      <c r="AU14" s="201">
        <f t="shared" si="3"/>
        <v>0</v>
      </c>
      <c r="AV14" s="41">
        <f>LINEST($B14:$K14)*(AV$6-$AL$6+1)+INDEX(LINEST($B14:$K14,,TRUE,TRUE),1,2)</f>
        <v>0.73489245591615115</v>
      </c>
      <c r="AW14" s="41">
        <f t="shared" ref="AW14:BF14" si="4">LINEST($B14:$K14)*(AW$6-$AL$6+1)+INDEX(LINEST($B14:$K14,,TRUE,TRUE),1,2)</f>
        <v>0.8130916256536399</v>
      </c>
      <c r="AX14" s="41">
        <f t="shared" si="4"/>
        <v>0.89129079539112865</v>
      </c>
      <c r="AY14" s="41">
        <f t="shared" si="4"/>
        <v>0.96948996512861751</v>
      </c>
      <c r="AZ14" s="41">
        <f t="shared" si="4"/>
        <v>1.0476891348661062</v>
      </c>
      <c r="BA14" s="41">
        <f t="shared" si="4"/>
        <v>1.125888304603595</v>
      </c>
      <c r="BB14" s="41">
        <f t="shared" si="4"/>
        <v>1.2040874743410839</v>
      </c>
      <c r="BC14" s="41">
        <f t="shared" si="4"/>
        <v>1.2822866440785725</v>
      </c>
      <c r="BD14" s="41">
        <f t="shared" si="4"/>
        <v>1.3604858138160614</v>
      </c>
      <c r="BE14" s="41">
        <f t="shared" si="4"/>
        <v>1.43868498355355</v>
      </c>
      <c r="BF14" s="41">
        <f t="shared" si="4"/>
        <v>1.5168841532910389</v>
      </c>
    </row>
    <row r="15" spans="1:60">
      <c r="A15" s="53" t="s">
        <v>56</v>
      </c>
      <c r="B15" s="80">
        <f>('Modelled Faults'!B15*'Modelled Duration'!B15*'Modelled ICPs'!B15)/'Total ICPs'!B$18</f>
        <v>0.11373801916932912</v>
      </c>
      <c r="C15" s="80">
        <f>('Modelled Faults'!C15*'Modelled Duration'!C15*'Modelled ICPs'!C15)/'Total ICPs'!C$18</f>
        <v>6.79859488499992E-2</v>
      </c>
      <c r="D15" s="80">
        <f>('Modelled Faults'!D15*'Modelled Duration'!D15*'Modelled ICPs'!D15)/'Total ICPs'!D$18</f>
        <v>4.0606324579887859E-2</v>
      </c>
      <c r="E15" s="80">
        <f>('Modelled Faults'!E15*'Modelled Duration'!E15*'Modelled ICPs'!E15)/'Total ICPs'!E$18</f>
        <v>9.61091498423307E-3</v>
      </c>
      <c r="F15" s="40">
        <f>('Modelled Faults'!F15*'Modelled Duration'!F15*'Modelled ICPs'!F15)/'Total ICPs'!F$18</f>
        <v>0.13571940189010312</v>
      </c>
      <c r="G15" s="40">
        <f>('Modelled Faults'!G15*'Modelled Duration'!G15*'Modelled ICPs'!G15)/'Total ICPs'!G$18</f>
        <v>0</v>
      </c>
      <c r="H15" s="40">
        <f>('Modelled Faults'!H15*'Modelled Duration'!H15*'Modelled ICPs'!H15)/'Total ICPs'!H$18</f>
        <v>5.6545895802791596E-3</v>
      </c>
      <c r="I15" s="40">
        <f>('Modelled Faults'!I15*'Modelled Duration'!I15*'Modelled ICPs'!I15)/'Total ICPs'!I$18</f>
        <v>1.0385040654379702E-4</v>
      </c>
      <c r="J15" s="40">
        <f>('Modelled Faults'!J15*'Modelled Duration'!J15*'Modelled ICPs'!J15)/'Total ICPs'!J$18</f>
        <v>0.246998816701642</v>
      </c>
      <c r="K15" s="40">
        <f>('Modelled Faults'!K15*'Modelled Duration'!K15*'Modelled ICPs'!K15)/'Total ICPs'!K$18</f>
        <v>0.21730822789548601</v>
      </c>
      <c r="L15" s="40">
        <f>('Modelled Faults'!L15*'Modelled Duration'!L15*'Modelled ICPs'!L15)/'Total ICPs'!L$18</f>
        <v>3.0529048557901079E-2</v>
      </c>
      <c r="M15" s="40">
        <f>('Modelled Faults'!M15*'Modelled Duration'!M15*'Modelled ICPs'!M15)/'Total ICPs'!M$18</f>
        <v>1.9158937019555861E-2</v>
      </c>
      <c r="N15" s="40">
        <f>('Modelled Faults'!N15*'Modelled Duration'!N15*'Modelled ICPs'!N15)/'Total ICPs'!N$18</f>
        <v>1.5899810054016441E-2</v>
      </c>
      <c r="O15" s="40">
        <f>('Modelled Faults'!O15*'Modelled Duration'!O15*'Modelled ICPs'!O15)/'Total ICPs'!O$18</f>
        <v>1.3185176264538762E-2</v>
      </c>
      <c r="P15" s="40">
        <f>('Modelled Faults'!P15*'Modelled Duration'!P15*'Modelled ICPs'!P15)/'Total ICPs'!P$18</f>
        <v>1.4598374327560868E-2</v>
      </c>
      <c r="Q15" s="40">
        <f>('Modelled Faults'!Q15*'Modelled Duration'!Q15*'Modelled ICPs'!Q15)/'Total ICPs'!Q$18</f>
        <v>1.528312393314327E-2</v>
      </c>
      <c r="R15" s="40">
        <f>('Modelled Faults'!R15*'Modelled Duration'!R15*'Modelled ICPs'!R15)/'Total ICPs'!R$18</f>
        <v>1.5906463191683835E-2</v>
      </c>
      <c r="S15" s="40">
        <f>('Modelled Faults'!S15*'Modelled Duration'!S15*'Modelled ICPs'!S15)/'Total ICPs'!S$18</f>
        <v>1.7334286316912355E-2</v>
      </c>
      <c r="T15" s="40">
        <f>('Modelled Faults'!T15*'Modelled Duration'!T15*'Modelled ICPs'!T15)/'Total ICPs'!T$18</f>
        <v>1.8921348643117425E-2</v>
      </c>
      <c r="U15" s="40">
        <f>('Modelled Faults'!U15*'Modelled Duration'!U15*'Modelled ICPs'!U15)/'Total ICPs'!U$18</f>
        <v>2.041640311876913E-2</v>
      </c>
      <c r="V15" s="40">
        <f>('Modelled Faults'!V15*'Modelled Duration'!V15*'Modelled ICPs'!V15)/'Total ICPs'!V$18</f>
        <v>2.1945868677454509E-2</v>
      </c>
      <c r="AL15" s="97">
        <f t="shared" si="3"/>
        <v>0.11373801916932912</v>
      </c>
      <c r="AM15" s="97">
        <f t="shared" si="3"/>
        <v>6.79859488499992E-2</v>
      </c>
      <c r="AN15" s="97">
        <f t="shared" si="3"/>
        <v>4.0606324579887859E-2</v>
      </c>
      <c r="AO15" s="97">
        <f t="shared" si="3"/>
        <v>9.61091498423307E-3</v>
      </c>
      <c r="AP15" s="97">
        <f t="shared" si="3"/>
        <v>0.13571940189010312</v>
      </c>
      <c r="AQ15" s="97">
        <f t="shared" si="3"/>
        <v>0</v>
      </c>
      <c r="AR15" s="97">
        <f t="shared" si="3"/>
        <v>5.6545895802791596E-3</v>
      </c>
      <c r="AS15" s="97">
        <f t="shared" si="3"/>
        <v>1.0385040654379702E-4</v>
      </c>
      <c r="AT15" s="97">
        <f t="shared" si="3"/>
        <v>0.246998816701642</v>
      </c>
      <c r="AU15" s="201">
        <f t="shared" si="3"/>
        <v>0.21730822789548601</v>
      </c>
      <c r="AV15" s="41">
        <f t="shared" ref="AV15:BF26" si="5">LINEST($B15:$K15)*(AV$6-$AL$6+1)+INDEX(LINEST($B15:$K15,,TRUE,TRUE),1,2)</f>
        <v>0.14494331622335788</v>
      </c>
      <c r="AW15" s="41">
        <f t="shared" si="5"/>
        <v>0.15606526291746833</v>
      </c>
      <c r="AX15" s="41">
        <f t="shared" si="5"/>
        <v>0.16718720961157879</v>
      </c>
      <c r="AY15" s="41">
        <f t="shared" si="5"/>
        <v>0.17830915630568925</v>
      </c>
      <c r="AZ15" s="41">
        <f t="shared" si="5"/>
        <v>0.18943110299979971</v>
      </c>
      <c r="BA15" s="41">
        <f t="shared" si="5"/>
        <v>0.20055304969391016</v>
      </c>
      <c r="BB15" s="41">
        <f t="shared" si="5"/>
        <v>0.21167499638802062</v>
      </c>
      <c r="BC15" s="41">
        <f t="shared" si="5"/>
        <v>0.22279694308213108</v>
      </c>
      <c r="BD15" s="41">
        <f t="shared" si="5"/>
        <v>0.23391888977624153</v>
      </c>
      <c r="BE15" s="41">
        <f t="shared" si="5"/>
        <v>0.24504083647035199</v>
      </c>
      <c r="BF15" s="41">
        <f t="shared" si="5"/>
        <v>0.2561627831644625</v>
      </c>
    </row>
    <row r="16" spans="1:60">
      <c r="A16" s="53" t="s">
        <v>51</v>
      </c>
      <c r="B16" s="80">
        <f>('Modelled Faults'!B16*'Modelled Duration'!B16*'Modelled ICPs'!B16)/'Total ICPs'!B$18</f>
        <v>0</v>
      </c>
      <c r="C16" s="80">
        <f>('Modelled Faults'!C16*'Modelled Duration'!C16*'Modelled ICPs'!C16)/'Total ICPs'!C$18</f>
        <v>0</v>
      </c>
      <c r="D16" s="80">
        <f>('Modelled Faults'!D16*'Modelled Duration'!D16*'Modelled ICPs'!D16)/'Total ICPs'!D$18</f>
        <v>0</v>
      </c>
      <c r="E16" s="80">
        <f>('Modelled Faults'!E16*'Modelled Duration'!E16*'Modelled ICPs'!E16)/'Total ICPs'!E$18</f>
        <v>0</v>
      </c>
      <c r="F16" s="40">
        <f>('Modelled Faults'!F16*'Modelled Duration'!F16*'Modelled ICPs'!F16)/'Total ICPs'!F$18</f>
        <v>0</v>
      </c>
      <c r="G16" s="40">
        <f>('Modelled Faults'!G16*'Modelled Duration'!G16*'Modelled ICPs'!G16)/'Total ICPs'!G$18</f>
        <v>0</v>
      </c>
      <c r="H16" s="40">
        <f>('Modelled Faults'!H16*'Modelled Duration'!H16*'Modelled ICPs'!H16)/'Total ICPs'!H$18</f>
        <v>0</v>
      </c>
      <c r="I16" s="40">
        <f>('Modelled Faults'!I16*'Modelled Duration'!I16*'Modelled ICPs'!I16)/'Total ICPs'!I$18</f>
        <v>0.17473136343366102</v>
      </c>
      <c r="J16" s="40">
        <f>('Modelled Faults'!J16*'Modelled Duration'!J16*'Modelled ICPs'!J16)/'Total ICPs'!J$18</f>
        <v>0</v>
      </c>
      <c r="K16" s="40">
        <f>('Modelled Faults'!K16*'Modelled Duration'!K16*'Modelled ICPs'!K16)/'Total ICPs'!K$18</f>
        <v>0</v>
      </c>
      <c r="L16" s="40">
        <f>('Modelled Faults'!L16*'Modelled Duration'!L16*'Modelled ICPs'!L16)/'Total ICPs'!L$18</f>
        <v>1.7295812139594312E-2</v>
      </c>
      <c r="M16" s="40">
        <f>('Modelled Faults'!M16*'Modelled Duration'!M16*'Modelled ICPs'!M16)/'Total ICPs'!M$18</f>
        <v>1.7721599490519973E-2</v>
      </c>
      <c r="N16" s="40">
        <f>('Modelled Faults'!N16*'Modelled Duration'!N16*'Modelled ICPs'!N16)/'Total ICPs'!N$18</f>
        <v>1.8297546828364791E-2</v>
      </c>
      <c r="O16" s="40">
        <f>('Modelled Faults'!O16*'Modelled Duration'!O16*'Modelled ICPs'!O16)/'Total ICPs'!O$18</f>
        <v>1.9077973549315428E-2</v>
      </c>
      <c r="P16" s="40">
        <f>('Modelled Faults'!P16*'Modelled Duration'!P16*'Modelled ICPs'!P16)/'Total ICPs'!P$18</f>
        <v>1.9607178696031957E-2</v>
      </c>
      <c r="Q16" s="40">
        <f>('Modelled Faults'!Q16*'Modelled Duration'!Q16*'Modelled ICPs'!Q16)/'Total ICPs'!Q$18</f>
        <v>2.0035521906509434E-2</v>
      </c>
      <c r="R16" s="40">
        <f>('Modelled Faults'!R16*'Modelled Duration'!R16*'Modelled ICPs'!R16)/'Total ICPs'!R$18</f>
        <v>2.07895107976982E-2</v>
      </c>
      <c r="S16" s="40">
        <f>('Modelled Faults'!S16*'Modelled Duration'!S16*'Modelled ICPs'!S16)/'Total ICPs'!S$18</f>
        <v>2.1491457882106119E-2</v>
      </c>
      <c r="T16" s="40">
        <f>('Modelled Faults'!T16*'Modelled Duration'!T16*'Modelled ICPs'!T16)/'Total ICPs'!T$18</f>
        <v>2.1977838245103989E-2</v>
      </c>
      <c r="U16" s="40">
        <f>('Modelled Faults'!U16*'Modelled Duration'!U16*'Modelled ICPs'!U16)/'Total ICPs'!U$18</f>
        <v>2.3468204810480845E-2</v>
      </c>
      <c r="V16" s="40">
        <f>('Modelled Faults'!V16*'Modelled Duration'!V16*'Modelled ICPs'!V16)/'Total ICPs'!V$18</f>
        <v>2.4625518380912325E-2</v>
      </c>
      <c r="AL16" s="97">
        <f t="shared" si="3"/>
        <v>0</v>
      </c>
      <c r="AM16" s="97">
        <f t="shared" si="3"/>
        <v>0</v>
      </c>
      <c r="AN16" s="97">
        <f t="shared" si="3"/>
        <v>0</v>
      </c>
      <c r="AO16" s="97">
        <f t="shared" si="3"/>
        <v>0</v>
      </c>
      <c r="AP16" s="97">
        <f t="shared" si="3"/>
        <v>0</v>
      </c>
      <c r="AQ16" s="97">
        <f t="shared" si="3"/>
        <v>0</v>
      </c>
      <c r="AR16" s="97">
        <f t="shared" si="3"/>
        <v>0</v>
      </c>
      <c r="AS16" s="97">
        <f t="shared" si="3"/>
        <v>0.17473136343366102</v>
      </c>
      <c r="AT16" s="97">
        <f t="shared" si="3"/>
        <v>0</v>
      </c>
      <c r="AU16" s="201">
        <f t="shared" si="3"/>
        <v>0</v>
      </c>
      <c r="AV16" s="41">
        <f t="shared" si="5"/>
        <v>4.659503024897628E-2</v>
      </c>
      <c r="AW16" s="41">
        <f t="shared" si="5"/>
        <v>5.1889920049996319E-2</v>
      </c>
      <c r="AX16" s="41">
        <f t="shared" si="5"/>
        <v>5.7184809851016344E-2</v>
      </c>
      <c r="AY16" s="41">
        <f t="shared" si="5"/>
        <v>6.2479699652036383E-2</v>
      </c>
      <c r="AZ16" s="41">
        <f t="shared" si="5"/>
        <v>6.7774589453056408E-2</v>
      </c>
      <c r="BA16" s="41">
        <f t="shared" si="5"/>
        <v>7.3069479254076447E-2</v>
      </c>
      <c r="BB16" s="41">
        <f t="shared" si="5"/>
        <v>7.8364369055096486E-2</v>
      </c>
      <c r="BC16" s="41">
        <f t="shared" si="5"/>
        <v>8.3659258856116511E-2</v>
      </c>
      <c r="BD16" s="41">
        <f t="shared" si="5"/>
        <v>8.895414865713655E-2</v>
      </c>
      <c r="BE16" s="41">
        <f t="shared" si="5"/>
        <v>9.4249038458156575E-2</v>
      </c>
      <c r="BF16" s="41">
        <f t="shared" si="5"/>
        <v>9.9543928259176614E-2</v>
      </c>
    </row>
    <row r="17" spans="1:58">
      <c r="A17" s="53" t="s">
        <v>54</v>
      </c>
      <c r="B17" s="80">
        <f>('Modelled Faults'!B17*'Modelled Duration'!B17*'Modelled ICPs'!B17)/'Total ICPs'!B$18</f>
        <v>0</v>
      </c>
      <c r="C17" s="80">
        <f>('Modelled Faults'!C17*'Modelled Duration'!C17*'Modelled ICPs'!C17)/'Total ICPs'!C$18</f>
        <v>5.8277303577956893E-2</v>
      </c>
      <c r="D17" s="80">
        <f>('Modelled Faults'!D17*'Modelled Duration'!D17*'Modelled ICPs'!D17)/'Total ICPs'!D$18</f>
        <v>0.213042582920379</v>
      </c>
      <c r="E17" s="80">
        <f>('Modelled Faults'!E17*'Modelled Duration'!E17*'Modelled ICPs'!E17)/'Total ICPs'!E$18</f>
        <v>2.0752156810681801</v>
      </c>
      <c r="F17" s="40">
        <f>('Modelled Faults'!F17*'Modelled Duration'!F17*'Modelled ICPs'!F17)/'Total ICPs'!F$18</f>
        <v>0</v>
      </c>
      <c r="G17" s="40">
        <f>('Modelled Faults'!G17*'Modelled Duration'!G17*'Modelled ICPs'!G17)/'Total ICPs'!G$18</f>
        <v>0.46447848052735846</v>
      </c>
      <c r="H17" s="40">
        <f>('Modelled Faults'!H17*'Modelled Duration'!H17*'Modelled ICPs'!H17)/'Total ICPs'!H$18</f>
        <v>5.9132962931023915E-4</v>
      </c>
      <c r="I17" s="40">
        <f>('Modelled Faults'!I17*'Modelled Duration'!I17*'Modelled ICPs'!I17)/'Total ICPs'!I$18</f>
        <v>6.0202691558183712E-3</v>
      </c>
      <c r="J17" s="40">
        <f>('Modelled Faults'!J17*'Modelled Duration'!J17*'Modelled ICPs'!J17)/'Total ICPs'!J$18</f>
        <v>5.56805376649714E-3</v>
      </c>
      <c r="K17" s="40">
        <f>('Modelled Faults'!K17*'Modelled Duration'!K17*'Modelled ICPs'!K17)/'Total ICPs'!K$18</f>
        <v>0</v>
      </c>
      <c r="L17" s="40">
        <f>('Modelled Faults'!L17*'Modelled Duration'!L17*'Modelled ICPs'!L17)/'Total ICPs'!L$18</f>
        <v>0.21973748481700378</v>
      </c>
      <c r="M17" s="40">
        <f>('Modelled Faults'!M17*'Modelled Duration'!M17*'Modelled ICPs'!M17)/'Total ICPs'!M$18</f>
        <v>0.27083668110675507</v>
      </c>
      <c r="N17" s="40">
        <f>('Modelled Faults'!N17*'Modelled Duration'!N17*'Modelled ICPs'!N17)/'Total ICPs'!N$18</f>
        <v>0.30894568852529414</v>
      </c>
      <c r="O17" s="40">
        <f>('Modelled Faults'!O17*'Modelled Duration'!O17*'Modelled ICPs'!O17)/'Total ICPs'!O$18</f>
        <v>0.32525866536487236</v>
      </c>
      <c r="P17" s="40">
        <f>('Modelled Faults'!P17*'Modelled Duration'!P17*'Modelled ICPs'!P17)/'Total ICPs'!P$18</f>
        <v>0.33395203162460785</v>
      </c>
      <c r="Q17" s="40">
        <f>('Modelled Faults'!Q17*'Modelled Duration'!Q17*'Modelled ICPs'!Q17)/'Total ICPs'!Q$18</f>
        <v>0.35122256978908251</v>
      </c>
      <c r="R17" s="40">
        <f>('Modelled Faults'!R17*'Modelled Duration'!R17*'Modelled ICPs'!R17)/'Total ICPs'!R$18</f>
        <v>0.34608548504517289</v>
      </c>
      <c r="S17" s="40">
        <f>('Modelled Faults'!S17*'Modelled Duration'!S17*'Modelled ICPs'!S17)/'Total ICPs'!S$18</f>
        <v>0.34392513417200549</v>
      </c>
      <c r="T17" s="40">
        <f>('Modelled Faults'!T17*'Modelled Duration'!T17*'Modelled ICPs'!T17)/'Total ICPs'!T$18</f>
        <v>0.34141131094541927</v>
      </c>
      <c r="U17" s="40">
        <f>('Modelled Faults'!U17*'Modelled Duration'!U17*'Modelled ICPs'!U17)/'Total ICPs'!U$18</f>
        <v>0.32799771351054574</v>
      </c>
      <c r="V17" s="40">
        <f>('Modelled Faults'!V17*'Modelled Duration'!V17*'Modelled ICPs'!V17)/'Total ICPs'!V$18</f>
        <v>0.31373970025831122</v>
      </c>
      <c r="AL17" s="97">
        <f t="shared" si="3"/>
        <v>0</v>
      </c>
      <c r="AM17" s="97">
        <f t="shared" si="3"/>
        <v>5.8277303577956893E-2</v>
      </c>
      <c r="AN17" s="97">
        <f t="shared" si="3"/>
        <v>0.213042582920379</v>
      </c>
      <c r="AO17" s="97">
        <f t="shared" si="3"/>
        <v>2.0752156810681801</v>
      </c>
      <c r="AP17" s="97">
        <f t="shared" si="3"/>
        <v>0</v>
      </c>
      <c r="AQ17" s="97">
        <f t="shared" si="3"/>
        <v>0.46447848052735846</v>
      </c>
      <c r="AR17" s="97">
        <f t="shared" si="3"/>
        <v>5.9132962931023915E-4</v>
      </c>
      <c r="AS17" s="97">
        <f t="shared" si="3"/>
        <v>6.0202691558183712E-3</v>
      </c>
      <c r="AT17" s="97">
        <f t="shared" si="3"/>
        <v>5.56805376649714E-3</v>
      </c>
      <c r="AU17" s="201">
        <f t="shared" si="3"/>
        <v>0</v>
      </c>
      <c r="AV17" s="41">
        <f t="shared" si="5"/>
        <v>4.3537007021474172E-2</v>
      </c>
      <c r="AW17" s="41">
        <f t="shared" si="5"/>
        <v>1.2203192273307906E-4</v>
      </c>
      <c r="AX17" s="41">
        <f t="shared" si="5"/>
        <v>-4.3292943176007959E-2</v>
      </c>
      <c r="AY17" s="41">
        <f t="shared" si="5"/>
        <v>-8.6707918274748996E-2</v>
      </c>
      <c r="AZ17" s="41">
        <f t="shared" si="5"/>
        <v>-0.13012289337349003</v>
      </c>
      <c r="BA17" s="41">
        <f t="shared" si="5"/>
        <v>-0.17353786847223107</v>
      </c>
      <c r="BB17" s="41">
        <f t="shared" si="5"/>
        <v>-0.21695284357097211</v>
      </c>
      <c r="BC17" s="41">
        <f t="shared" si="5"/>
        <v>-0.26036781866971315</v>
      </c>
      <c r="BD17" s="41">
        <f t="shared" si="5"/>
        <v>-0.30378279376845418</v>
      </c>
      <c r="BE17" s="41">
        <f t="shared" si="5"/>
        <v>-0.34719776886719522</v>
      </c>
      <c r="BF17" s="41">
        <f t="shared" si="5"/>
        <v>-0.39061274396593637</v>
      </c>
    </row>
    <row r="18" spans="1:58">
      <c r="A18" s="53" t="s">
        <v>49</v>
      </c>
      <c r="B18" s="80">
        <f>('Modelled Faults'!B18*'Modelled Duration'!B18*'Modelled ICPs'!B18)/'Total ICPs'!B$18</f>
        <v>0</v>
      </c>
      <c r="C18" s="80">
        <f>('Modelled Faults'!C18*'Modelled Duration'!C18*'Modelled ICPs'!C18)/'Total ICPs'!C$18</f>
        <v>1.8864145725048902E-2</v>
      </c>
      <c r="D18" s="80">
        <f>('Modelled Faults'!D18*'Modelled Duration'!D18*'Modelled ICPs'!D18)/'Total ICPs'!D$18</f>
        <v>0.35826154370393892</v>
      </c>
      <c r="E18" s="80">
        <f>('Modelled Faults'!E18*'Modelled Duration'!E18*'Modelled ICPs'!E18)/'Total ICPs'!E$18</f>
        <v>0.2351070879033994</v>
      </c>
      <c r="F18" s="40">
        <f>('Modelled Faults'!F18*'Modelled Duration'!F18*'Modelled ICPs'!F18)/'Total ICPs'!F$18</f>
        <v>6.9241403195696494E-2</v>
      </c>
      <c r="G18" s="40">
        <f>('Modelled Faults'!G18*'Modelled Duration'!G18*'Modelled ICPs'!G18)/'Total ICPs'!G$18</f>
        <v>0.10766721180423799</v>
      </c>
      <c r="H18" s="40">
        <f>('Modelled Faults'!H18*'Modelled Duration'!H18*'Modelled ICPs'!H18)/'Total ICPs'!H$18</f>
        <v>0</v>
      </c>
      <c r="I18" s="40">
        <f>('Modelled Faults'!I18*'Modelled Duration'!I18*'Modelled ICPs'!I18)/'Total ICPs'!I$18</f>
        <v>0</v>
      </c>
      <c r="J18" s="40">
        <f>('Modelled Faults'!J18*'Modelled Duration'!J18*'Modelled ICPs'!J18)/'Total ICPs'!J$18</f>
        <v>6.4859667265371301E-3</v>
      </c>
      <c r="K18" s="40">
        <f>('Modelled Faults'!K18*'Modelled Duration'!K18*'Modelled ICPs'!K18)/'Total ICPs'!K$18</f>
        <v>0</v>
      </c>
      <c r="L18" s="40">
        <f>('Modelled Faults'!L18*'Modelled Duration'!L18*'Modelled ICPs'!L18)/'Total ICPs'!L$18</f>
        <v>8.3323281773981531E-2</v>
      </c>
      <c r="M18" s="40">
        <f>('Modelled Faults'!M18*'Modelled Duration'!M18*'Modelled ICPs'!M18)/'Total ICPs'!M$18</f>
        <v>8.412405858307051E-2</v>
      </c>
      <c r="N18" s="40">
        <f>('Modelled Faults'!N18*'Modelled Duration'!N18*'Modelled ICPs'!N18)/'Total ICPs'!N$18</f>
        <v>8.4821860837879459E-2</v>
      </c>
      <c r="O18" s="40">
        <f>('Modelled Faults'!O18*'Modelled Duration'!O18*'Modelled ICPs'!O18)/'Total ICPs'!O$18</f>
        <v>8.1743339028014117E-2</v>
      </c>
      <c r="P18" s="40">
        <f>('Modelled Faults'!P18*'Modelled Duration'!P18*'Modelled ICPs'!P18)/'Total ICPs'!P$18</f>
        <v>8.0127922645277586E-2</v>
      </c>
      <c r="Q18" s="40">
        <f>('Modelled Faults'!Q18*'Modelled Duration'!Q18*'Modelled ICPs'!Q18)/'Total ICPs'!Q$18</f>
        <v>6.5692027326184066E-2</v>
      </c>
      <c r="R18" s="40">
        <f>('Modelled Faults'!R18*'Modelled Duration'!R18*'Modelled ICPs'!R18)/'Total ICPs'!R$18</f>
        <v>5.7431865231258587E-2</v>
      </c>
      <c r="S18" s="40">
        <f>('Modelled Faults'!S18*'Modelled Duration'!S18*'Modelled ICPs'!S18)/'Total ICPs'!S$18</f>
        <v>5.2642432748978896E-2</v>
      </c>
      <c r="T18" s="40">
        <f>('Modelled Faults'!T18*'Modelled Duration'!T18*'Modelled ICPs'!T18)/'Total ICPs'!T$18</f>
        <v>4.9121212412739132E-2</v>
      </c>
      <c r="U18" s="40">
        <f>('Modelled Faults'!U18*'Modelled Duration'!U18*'Modelled ICPs'!U18)/'Total ICPs'!U$18</f>
        <v>4.6695594714247848E-2</v>
      </c>
      <c r="V18" s="40">
        <f>('Modelled Faults'!V18*'Modelled Duration'!V18*'Modelled ICPs'!V18)/'Total ICPs'!V$18</f>
        <v>4.4247317228066567E-2</v>
      </c>
      <c r="AL18" s="97">
        <f t="shared" si="3"/>
        <v>0</v>
      </c>
      <c r="AM18" s="97">
        <f t="shared" si="3"/>
        <v>1.8864145725048902E-2</v>
      </c>
      <c r="AN18" s="97">
        <f t="shared" si="3"/>
        <v>0.35826154370393892</v>
      </c>
      <c r="AO18" s="97">
        <f t="shared" si="3"/>
        <v>0.2351070879033994</v>
      </c>
      <c r="AP18" s="97">
        <f t="shared" si="3"/>
        <v>6.9241403195696494E-2</v>
      </c>
      <c r="AQ18" s="97">
        <f t="shared" si="3"/>
        <v>0.10766721180423799</v>
      </c>
      <c r="AR18" s="97">
        <f t="shared" si="3"/>
        <v>0</v>
      </c>
      <c r="AS18" s="97">
        <f t="shared" si="3"/>
        <v>0</v>
      </c>
      <c r="AT18" s="97">
        <f t="shared" si="3"/>
        <v>6.4859667265371301E-3</v>
      </c>
      <c r="AU18" s="201">
        <f t="shared" si="3"/>
        <v>0</v>
      </c>
      <c r="AV18" s="41">
        <f t="shared" si="5"/>
        <v>-5.2656116478118908E-3</v>
      </c>
      <c r="AW18" s="41">
        <f t="shared" si="5"/>
        <v>-2.0688947566666033E-2</v>
      </c>
      <c r="AX18" s="41">
        <f t="shared" si="5"/>
        <v>-3.6112283485520175E-2</v>
      </c>
      <c r="AY18" s="41">
        <f t="shared" si="5"/>
        <v>-5.1535619404374317E-2</v>
      </c>
      <c r="AZ18" s="41">
        <f t="shared" si="5"/>
        <v>-6.6958955323228458E-2</v>
      </c>
      <c r="BA18" s="41">
        <f t="shared" si="5"/>
        <v>-8.23822912420826E-2</v>
      </c>
      <c r="BB18" s="41">
        <f t="shared" si="5"/>
        <v>-9.780562716093677E-2</v>
      </c>
      <c r="BC18" s="41">
        <f t="shared" si="5"/>
        <v>-0.11322896307979091</v>
      </c>
      <c r="BD18" s="41">
        <f t="shared" si="5"/>
        <v>-0.12865229899864505</v>
      </c>
      <c r="BE18" s="41">
        <f t="shared" si="5"/>
        <v>-0.1440756349174992</v>
      </c>
      <c r="BF18" s="41">
        <f t="shared" si="5"/>
        <v>-0.15949897083635334</v>
      </c>
    </row>
    <row r="19" spans="1:58">
      <c r="A19" s="53" t="s">
        <v>59</v>
      </c>
      <c r="B19" s="80">
        <f>('Modelled Faults'!B19*'Modelled Duration'!B19*'Modelled ICPs'!B19)/'Total ICPs'!B$18</f>
        <v>6.7693481474417019E-2</v>
      </c>
      <c r="C19" s="80">
        <f>('Modelled Faults'!C19*'Modelled Duration'!C19*'Modelled ICPs'!C19)/'Total ICPs'!C$18</f>
        <v>1.5182871584569199E-2</v>
      </c>
      <c r="D19" s="80">
        <f>('Modelled Faults'!D19*'Modelled Duration'!D19*'Modelled ICPs'!D19)/'Total ICPs'!D$18</f>
        <v>0</v>
      </c>
      <c r="E19" s="80">
        <f>('Modelled Faults'!E19*'Modelled Duration'!E19*'Modelled ICPs'!E19)/'Total ICPs'!E$18</f>
        <v>0.19383724278174602</v>
      </c>
      <c r="F19" s="40">
        <f>('Modelled Faults'!F19*'Modelled Duration'!F19*'Modelled ICPs'!F19)/'Total ICPs'!F$18</f>
        <v>3.4459775197763998E-2</v>
      </c>
      <c r="G19" s="40">
        <f>('Modelled Faults'!G19*'Modelled Duration'!G19*'Modelled ICPs'!G19)/'Total ICPs'!G$18</f>
        <v>6.5892315046467323E-2</v>
      </c>
      <c r="H19" s="40">
        <f>('Modelled Faults'!H19*'Modelled Duration'!H19*'Modelled ICPs'!H19)/'Total ICPs'!H$18</f>
        <v>0.152117136960222</v>
      </c>
      <c r="I19" s="40">
        <f>('Modelled Faults'!I19*'Modelled Duration'!I19*'Modelled ICPs'!I19)/'Total ICPs'!I$18</f>
        <v>0.54903571843100396</v>
      </c>
      <c r="J19" s="40">
        <f>('Modelled Faults'!J19*'Modelled Duration'!J19*'Modelled ICPs'!J19)/'Total ICPs'!J$18</f>
        <v>4.38769349548754E-2</v>
      </c>
      <c r="K19" s="40">
        <f>('Modelled Faults'!K19*'Modelled Duration'!K19*'Modelled ICPs'!K19)/'Total ICPs'!K$18</f>
        <v>3.1623867634948E-3</v>
      </c>
      <c r="L19" s="40">
        <f>('Modelled Faults'!L19*'Modelled Duration'!L19*'Modelled ICPs'!L19)/'Total ICPs'!L$18</f>
        <v>0.42526900368257792</v>
      </c>
      <c r="M19" s="40">
        <f>('Modelled Faults'!M19*'Modelled Duration'!M19*'Modelled ICPs'!M19)/'Total ICPs'!M$18</f>
        <v>0.44199409586203897</v>
      </c>
      <c r="N19" s="40">
        <f>('Modelled Faults'!N19*'Modelled Duration'!N19*'Modelled ICPs'!N19)/'Total ICPs'!N$18</f>
        <v>0.40423934692540292</v>
      </c>
      <c r="O19" s="40">
        <f>('Modelled Faults'!O19*'Modelled Duration'!O19*'Modelled ICPs'!O19)/'Total ICPs'!O$18</f>
        <v>0.40490170179352497</v>
      </c>
      <c r="P19" s="40">
        <f>('Modelled Faults'!P19*'Modelled Duration'!P19*'Modelled ICPs'!P19)/'Total ICPs'!P$18</f>
        <v>0.38248525091003294</v>
      </c>
      <c r="Q19" s="40">
        <f>('Modelled Faults'!Q19*'Modelled Duration'!Q19*'Modelled ICPs'!Q19)/'Total ICPs'!Q$18</f>
        <v>0.3550062041498912</v>
      </c>
      <c r="R19" s="40">
        <f>('Modelled Faults'!R19*'Modelled Duration'!R19*'Modelled ICPs'!R19)/'Total ICPs'!R$18</f>
        <v>0.32642065543362997</v>
      </c>
      <c r="S19" s="40">
        <f>('Modelled Faults'!S19*'Modelled Duration'!S19*'Modelled ICPs'!S19)/'Total ICPs'!S$18</f>
        <v>0.30351606103048295</v>
      </c>
      <c r="T19" s="40">
        <f>('Modelled Faults'!T19*'Modelled Duration'!T19*'Modelled ICPs'!T19)/'Total ICPs'!T$18</f>
        <v>0.29906365631659032</v>
      </c>
      <c r="U19" s="40">
        <f>('Modelled Faults'!U19*'Modelled Duration'!U19*'Modelled ICPs'!U19)/'Total ICPs'!U$18</f>
        <v>0.30433592071595056</v>
      </c>
      <c r="V19" s="40">
        <f>('Modelled Faults'!V19*'Modelled Duration'!V19*'Modelled ICPs'!V19)/'Total ICPs'!V$18</f>
        <v>0.2948336973381368</v>
      </c>
      <c r="AL19" s="97">
        <f t="shared" si="3"/>
        <v>6.7693481474417019E-2</v>
      </c>
      <c r="AM19" s="97">
        <f t="shared" si="3"/>
        <v>1.5182871584569199E-2</v>
      </c>
      <c r="AN19" s="97">
        <f t="shared" si="3"/>
        <v>0</v>
      </c>
      <c r="AO19" s="97">
        <f t="shared" si="3"/>
        <v>0.19383724278174602</v>
      </c>
      <c r="AP19" s="97">
        <f t="shared" si="3"/>
        <v>3.4459775197763998E-2</v>
      </c>
      <c r="AQ19" s="97">
        <f t="shared" si="3"/>
        <v>6.5892315046467323E-2</v>
      </c>
      <c r="AR19" s="97">
        <f t="shared" si="3"/>
        <v>0.152117136960222</v>
      </c>
      <c r="AS19" s="97">
        <f t="shared" si="3"/>
        <v>0.54903571843100396</v>
      </c>
      <c r="AT19" s="97">
        <f t="shared" si="3"/>
        <v>4.38769349548754E-2</v>
      </c>
      <c r="AU19" s="201">
        <f t="shared" si="3"/>
        <v>3.1623867634948E-3</v>
      </c>
      <c r="AV19" s="41">
        <f t="shared" si="5"/>
        <v>0.1882434331772225</v>
      </c>
      <c r="AW19" s="41">
        <f t="shared" si="5"/>
        <v>0.20201027806045277</v>
      </c>
      <c r="AX19" s="41">
        <f t="shared" si="5"/>
        <v>0.21577712294368306</v>
      </c>
      <c r="AY19" s="41">
        <f t="shared" si="5"/>
        <v>0.22954396782691333</v>
      </c>
      <c r="AZ19" s="41">
        <f t="shared" si="5"/>
        <v>0.24331081271014363</v>
      </c>
      <c r="BA19" s="41">
        <f t="shared" si="5"/>
        <v>0.25707765759337387</v>
      </c>
      <c r="BB19" s="41">
        <f t="shared" si="5"/>
        <v>0.27084450247660419</v>
      </c>
      <c r="BC19" s="41">
        <f t="shared" si="5"/>
        <v>0.28461134735983445</v>
      </c>
      <c r="BD19" s="41">
        <f t="shared" si="5"/>
        <v>0.29837819224306472</v>
      </c>
      <c r="BE19" s="41">
        <f t="shared" si="5"/>
        <v>0.31214503712629504</v>
      </c>
      <c r="BF19" s="41">
        <f t="shared" si="5"/>
        <v>0.32591188200952526</v>
      </c>
    </row>
    <row r="20" spans="1:58">
      <c r="A20" s="53" t="s">
        <v>57</v>
      </c>
      <c r="B20" s="80">
        <f>('Modelled Faults'!B20*'Modelled Duration'!B20*'Modelled ICPs'!B20)/'Total ICPs'!B$18</f>
        <v>0.11130291036828632</v>
      </c>
      <c r="C20" s="80">
        <f>('Modelled Faults'!C20*'Modelled Duration'!C20*'Modelled ICPs'!C20)/'Total ICPs'!C$18</f>
        <v>0.25506652043297884</v>
      </c>
      <c r="D20" s="80">
        <f>('Modelled Faults'!D20*'Modelled Duration'!D20*'Modelled ICPs'!D20)/'Total ICPs'!D$18</f>
        <v>1.4131632958852799E-2</v>
      </c>
      <c r="E20" s="80">
        <f>('Modelled Faults'!E20*'Modelled Duration'!E20*'Modelled ICPs'!E20)/'Total ICPs'!E$18</f>
        <v>7.7421259595210901E-3</v>
      </c>
      <c r="F20" s="40">
        <f>('Modelled Faults'!F20*'Modelled Duration'!F20*'Modelled ICPs'!F20)/'Total ICPs'!F$18</f>
        <v>2.4899726058255003</v>
      </c>
      <c r="G20" s="40">
        <f>('Modelled Faults'!G20*'Modelled Duration'!G20*'Modelled ICPs'!G20)/'Total ICPs'!G$18</f>
        <v>0.1772998094395431</v>
      </c>
      <c r="H20" s="40">
        <f>('Modelled Faults'!H20*'Modelled Duration'!H20*'Modelled ICPs'!H20)/'Total ICPs'!H$18</f>
        <v>8.3100291969004494E-2</v>
      </c>
      <c r="I20" s="40">
        <f>('Modelled Faults'!I20*'Modelled Duration'!I20*'Modelled ICPs'!I20)/'Total ICPs'!I$18</f>
        <v>2.2862056115872682E-2</v>
      </c>
      <c r="J20" s="40">
        <f>('Modelled Faults'!J20*'Modelled Duration'!J20*'Modelled ICPs'!J20)/'Total ICPs'!J$18</f>
        <v>1.61922386110053E-2</v>
      </c>
      <c r="K20" s="40">
        <f>('Modelled Faults'!K20*'Modelled Duration'!K20*'Modelled ICPs'!K20)/'Total ICPs'!K$18</f>
        <v>6.6353023383494233E-2</v>
      </c>
      <c r="L20" s="40">
        <f>('Modelled Faults'!L20*'Modelled Duration'!L20*'Modelled ICPs'!L20)/'Total ICPs'!L$18</f>
        <v>0.16068212392132525</v>
      </c>
      <c r="M20" s="40">
        <f>('Modelled Faults'!M20*'Modelled Duration'!M20*'Modelled ICPs'!M20)/'Total ICPs'!M$18</f>
        <v>0.17201925471747376</v>
      </c>
      <c r="N20" s="40">
        <f>('Modelled Faults'!N20*'Modelled Duration'!N20*'Modelled ICPs'!N20)/'Total ICPs'!N$18</f>
        <v>0.18258734274348504</v>
      </c>
      <c r="O20" s="40">
        <f>('Modelled Faults'!O20*'Modelled Duration'!O20*'Modelled ICPs'!O20)/'Total ICPs'!O$18</f>
        <v>0.18651484006906868</v>
      </c>
      <c r="P20" s="40">
        <f>('Modelled Faults'!P20*'Modelled Duration'!P20*'Modelled ICPs'!P20)/'Total ICPs'!P$18</f>
        <v>0.19580026098598952</v>
      </c>
      <c r="Q20" s="40">
        <f>('Modelled Faults'!Q20*'Modelled Duration'!Q20*'Modelled ICPs'!Q20)/'Total ICPs'!Q$18</f>
        <v>0.19983290763492209</v>
      </c>
      <c r="R20" s="40">
        <f>('Modelled Faults'!R20*'Modelled Duration'!R20*'Modelled ICPs'!R20)/'Total ICPs'!R$18</f>
        <v>0.20421412818875076</v>
      </c>
      <c r="S20" s="40">
        <f>('Modelled Faults'!S20*'Modelled Duration'!S20*'Modelled ICPs'!S20)/'Total ICPs'!S$18</f>
        <v>0.20505043684333182</v>
      </c>
      <c r="T20" s="40">
        <f>('Modelled Faults'!T20*'Modelled Duration'!T20*'Modelled ICPs'!T20)/'Total ICPs'!T$18</f>
        <v>0.20483665245671726</v>
      </c>
      <c r="U20" s="40">
        <f>('Modelled Faults'!U20*'Modelled Duration'!U20*'Modelled ICPs'!U20)/'Total ICPs'!U$18</f>
        <v>0.21094076147985116</v>
      </c>
      <c r="V20" s="40">
        <f>('Modelled Faults'!V20*'Modelled Duration'!V20*'Modelled ICPs'!V20)/'Total ICPs'!V$18</f>
        <v>0.21621804682283291</v>
      </c>
      <c r="AL20" s="97">
        <f t="shared" si="3"/>
        <v>0.11130291036828632</v>
      </c>
      <c r="AM20" s="97">
        <f t="shared" si="3"/>
        <v>0.25506652043297884</v>
      </c>
      <c r="AN20" s="97">
        <f t="shared" si="3"/>
        <v>1.4131632958852799E-2</v>
      </c>
      <c r="AO20" s="97">
        <f t="shared" si="3"/>
        <v>7.7421259595210901E-3</v>
      </c>
      <c r="AP20" s="97">
        <f t="shared" si="3"/>
        <v>2.4899726058255003</v>
      </c>
      <c r="AQ20" s="97">
        <f t="shared" si="3"/>
        <v>0.1772998094395431</v>
      </c>
      <c r="AR20" s="97">
        <f t="shared" si="3"/>
        <v>8.3100291969004494E-2</v>
      </c>
      <c r="AS20" s="97">
        <f t="shared" si="3"/>
        <v>2.2862056115872682E-2</v>
      </c>
      <c r="AT20" s="97">
        <f t="shared" si="3"/>
        <v>1.61922386110053E-2</v>
      </c>
      <c r="AU20" s="201">
        <f t="shared" si="3"/>
        <v>6.6353023383494233E-2</v>
      </c>
      <c r="AV20" s="41">
        <f t="shared" si="5"/>
        <v>0.18708181690009418</v>
      </c>
      <c r="AW20" s="41">
        <f t="shared" si="5"/>
        <v>0.16211445242621936</v>
      </c>
      <c r="AX20" s="41">
        <f t="shared" si="5"/>
        <v>0.13714708795234448</v>
      </c>
      <c r="AY20" s="41">
        <f t="shared" si="5"/>
        <v>0.11217972347846961</v>
      </c>
      <c r="AZ20" s="41">
        <f t="shared" si="5"/>
        <v>8.7212359004594786E-2</v>
      </c>
      <c r="BA20" s="41">
        <f t="shared" si="5"/>
        <v>6.224499453071991E-2</v>
      </c>
      <c r="BB20" s="41">
        <f t="shared" si="5"/>
        <v>3.7277630056845035E-2</v>
      </c>
      <c r="BC20" s="41">
        <f t="shared" si="5"/>
        <v>1.2310265582970215E-2</v>
      </c>
      <c r="BD20" s="41">
        <f t="shared" si="5"/>
        <v>-1.2657098890904661E-2</v>
      </c>
      <c r="BE20" s="41">
        <f t="shared" si="5"/>
        <v>-3.7624463364779537E-2</v>
      </c>
      <c r="BF20" s="41">
        <f t="shared" si="5"/>
        <v>-6.2591827838654357E-2</v>
      </c>
    </row>
    <row r="21" spans="1:58">
      <c r="A21" s="53" t="s">
        <v>55</v>
      </c>
      <c r="B21" s="80">
        <f>('Modelled Faults'!B21*'Modelled Duration'!B21*'Modelled ICPs'!B21)/'Total ICPs'!B$18</f>
        <v>0.13737065471365251</v>
      </c>
      <c r="C21" s="80">
        <f>('Modelled Faults'!C21*'Modelled Duration'!C21*'Modelled ICPs'!C21)/'Total ICPs'!C$18</f>
        <v>5.1239012604708103E-2</v>
      </c>
      <c r="D21" s="80">
        <f>('Modelled Faults'!D21*'Modelled Duration'!D21*'Modelled ICPs'!D21)/'Total ICPs'!D$18</f>
        <v>2.1661973151372017E-2</v>
      </c>
      <c r="E21" s="80">
        <f>('Modelled Faults'!E21*'Modelled Duration'!E21*'Modelled ICPs'!E21)/'Total ICPs'!E$18</f>
        <v>6.2332751234343002E-2</v>
      </c>
      <c r="F21" s="40">
        <f>('Modelled Faults'!F21*'Modelled Duration'!F21*'Modelled ICPs'!F21)/'Total ICPs'!F$18</f>
        <v>0.14561973583890908</v>
      </c>
      <c r="G21" s="40">
        <f>('Modelled Faults'!G21*'Modelled Duration'!G21*'Modelled ICPs'!G21)/'Total ICPs'!G$18</f>
        <v>0.137126094628439</v>
      </c>
      <c r="H21" s="40">
        <f>('Modelled Faults'!H21*'Modelled Duration'!H21*'Modelled ICPs'!H21)/'Total ICPs'!H$18</f>
        <v>0.27156641573542378</v>
      </c>
      <c r="I21" s="40">
        <f>('Modelled Faults'!I21*'Modelled Duration'!I21*'Modelled ICPs'!I21)/'Total ICPs'!I$18</f>
        <v>5.3882274364629001E-2</v>
      </c>
      <c r="J21" s="40">
        <f>('Modelled Faults'!J21*'Modelled Duration'!J21*'Modelled ICPs'!J21)/'Total ICPs'!J$18</f>
        <v>2.0015179278772617E-2</v>
      </c>
      <c r="K21" s="40">
        <f>('Modelled Faults'!K21*'Modelled Duration'!K21*'Modelled ICPs'!K21)/'Total ICPs'!K$18</f>
        <v>8.9360385316064102E-3</v>
      </c>
      <c r="L21" s="40">
        <f>('Modelled Faults'!L21*'Modelled Duration'!L21*'Modelled ICPs'!L21)/'Total ICPs'!L$18</f>
        <v>0.10704445991734751</v>
      </c>
      <c r="M21" s="40">
        <f>('Modelled Faults'!M21*'Modelled Duration'!M21*'Modelled ICPs'!M21)/'Total ICPs'!M$18</f>
        <v>0.10249834279410062</v>
      </c>
      <c r="N21" s="40">
        <f>('Modelled Faults'!N21*'Modelled Duration'!N21*'Modelled ICPs'!N21)/'Total ICPs'!N$18</f>
        <v>9.7482917889578663E-2</v>
      </c>
      <c r="O21" s="40">
        <f>('Modelled Faults'!O21*'Modelled Duration'!O21*'Modelled ICPs'!O21)/'Total ICPs'!O$18</f>
        <v>9.1662304771458064E-2</v>
      </c>
      <c r="P21" s="40">
        <f>('Modelled Faults'!P21*'Modelled Duration'!P21*'Modelled ICPs'!P21)/'Total ICPs'!P$18</f>
        <v>8.3130911177884639E-2</v>
      </c>
      <c r="Q21" s="40">
        <f>('Modelled Faults'!Q21*'Modelled Duration'!Q21*'Modelled ICPs'!Q21)/'Total ICPs'!Q$18</f>
        <v>7.530148785020542E-2</v>
      </c>
      <c r="R21" s="40">
        <f>('Modelled Faults'!R21*'Modelled Duration'!R21*'Modelled ICPs'!R21)/'Total ICPs'!R$18</f>
        <v>6.8151102339258515E-2</v>
      </c>
      <c r="S21" s="40">
        <f>('Modelled Faults'!S21*'Modelled Duration'!S21*'Modelled ICPs'!S21)/'Total ICPs'!S$18</f>
        <v>6.251146323496054E-2</v>
      </c>
      <c r="T21" s="40">
        <f>('Modelled Faults'!T21*'Modelled Duration'!T21*'Modelled ICPs'!T21)/'Total ICPs'!T$18</f>
        <v>5.8692922182728903E-2</v>
      </c>
      <c r="U21" s="40">
        <f>('Modelled Faults'!U21*'Modelled Duration'!U21*'Modelled ICPs'!U21)/'Total ICPs'!U$18</f>
        <v>5.8083325395906125E-2</v>
      </c>
      <c r="V21" s="40">
        <f>('Modelled Faults'!V21*'Modelled Duration'!V21*'Modelled ICPs'!V21)/'Total ICPs'!V$18</f>
        <v>5.5367547396041786E-2</v>
      </c>
      <c r="AL21" s="97">
        <f t="shared" si="3"/>
        <v>0.13737065471365251</v>
      </c>
      <c r="AM21" s="97">
        <f t="shared" si="3"/>
        <v>5.1239012604708103E-2</v>
      </c>
      <c r="AN21" s="97">
        <f t="shared" si="3"/>
        <v>2.1661973151372017E-2</v>
      </c>
      <c r="AO21" s="97">
        <f t="shared" si="3"/>
        <v>6.2332751234343002E-2</v>
      </c>
      <c r="AP21" s="97">
        <f t="shared" si="3"/>
        <v>0.14561973583890908</v>
      </c>
      <c r="AQ21" s="97">
        <f t="shared" si="3"/>
        <v>0.137126094628439</v>
      </c>
      <c r="AR21" s="97">
        <f t="shared" si="3"/>
        <v>0.27156641573542378</v>
      </c>
      <c r="AS21" s="97">
        <f t="shared" si="3"/>
        <v>5.3882274364629001E-2</v>
      </c>
      <c r="AT21" s="97">
        <f t="shared" si="3"/>
        <v>2.0015179278772617E-2</v>
      </c>
      <c r="AU21" s="201">
        <f t="shared" si="3"/>
        <v>8.9360385316064102E-3</v>
      </c>
      <c r="AV21" s="41">
        <f t="shared" si="5"/>
        <v>7.1169362322822019E-2</v>
      </c>
      <c r="AW21" s="41">
        <f t="shared" si="5"/>
        <v>6.7568334925483198E-2</v>
      </c>
      <c r="AX21" s="41">
        <f t="shared" si="5"/>
        <v>6.3967307528144376E-2</v>
      </c>
      <c r="AY21" s="41">
        <f t="shared" si="5"/>
        <v>6.0366280130805548E-2</v>
      </c>
      <c r="AZ21" s="41">
        <f t="shared" si="5"/>
        <v>5.676525273346672E-2</v>
      </c>
      <c r="BA21" s="41">
        <f t="shared" si="5"/>
        <v>5.3164225336127899E-2</v>
      </c>
      <c r="BB21" s="41">
        <f t="shared" si="5"/>
        <v>4.9563197938789078E-2</v>
      </c>
      <c r="BC21" s="41">
        <f t="shared" si="5"/>
        <v>4.5962170541450256E-2</v>
      </c>
      <c r="BD21" s="41">
        <f t="shared" si="5"/>
        <v>4.2361143144111421E-2</v>
      </c>
      <c r="BE21" s="41">
        <f t="shared" si="5"/>
        <v>3.87601157467726E-2</v>
      </c>
      <c r="BF21" s="41">
        <f t="shared" si="5"/>
        <v>3.5159088349433779E-2</v>
      </c>
    </row>
    <row r="22" spans="1:58">
      <c r="A22" s="53" t="s">
        <v>47</v>
      </c>
      <c r="B22" s="80">
        <f>('Modelled Faults'!B22*'Modelled Duration'!B22*'Modelled ICPs'!B22)/'Total ICPs'!B$18</f>
        <v>0.40942571487609897</v>
      </c>
      <c r="C22" s="80">
        <f>('Modelled Faults'!C22*'Modelled Duration'!C22*'Modelled ICPs'!C22)/'Total ICPs'!C$18</f>
        <v>1.8438160634526999E-2</v>
      </c>
      <c r="D22" s="80">
        <f>('Modelled Faults'!D22*'Modelled Duration'!D22*'Modelled ICPs'!D22)/'Total ICPs'!D$18</f>
        <v>0.37196973327806798</v>
      </c>
      <c r="E22" s="80">
        <f>('Modelled Faults'!E22*'Modelled Duration'!E22*'Modelled ICPs'!E22)/'Total ICPs'!E$18</f>
        <v>0.27693987706031298</v>
      </c>
      <c r="F22" s="40">
        <f>('Modelled Faults'!F22*'Modelled Duration'!F22*'Modelled ICPs'!F22)/'Total ICPs'!F$18</f>
        <v>0</v>
      </c>
      <c r="G22" s="40">
        <f>('Modelled Faults'!G22*'Modelled Duration'!G22*'Modelled ICPs'!G22)/'Total ICPs'!G$18</f>
        <v>0.12426240981428101</v>
      </c>
      <c r="H22" s="40">
        <f>('Modelled Faults'!H22*'Modelled Duration'!H22*'Modelled ICPs'!H22)/'Total ICPs'!H$18</f>
        <v>3.4186244194498198E-3</v>
      </c>
      <c r="I22" s="40">
        <f>('Modelled Faults'!I22*'Modelled Duration'!I22*'Modelled ICPs'!I22)/'Total ICPs'!I$18</f>
        <v>4.0527570246654793E-2</v>
      </c>
      <c r="J22" s="40">
        <f>('Modelled Faults'!J22*'Modelled Duration'!J22*'Modelled ICPs'!J22)/'Total ICPs'!J$18</f>
        <v>0.303782019106136</v>
      </c>
      <c r="K22" s="40">
        <f>('Modelled Faults'!K22*'Modelled Duration'!K22*'Modelled ICPs'!K22)/'Total ICPs'!K$18</f>
        <v>1.0900651343864599E-3</v>
      </c>
      <c r="L22" s="40">
        <f>('Modelled Faults'!L22*'Modelled Duration'!L22*'Modelled ICPs'!L22)/'Total ICPs'!L$18</f>
        <v>0.39450049954280936</v>
      </c>
      <c r="M22" s="40">
        <f>('Modelled Faults'!M22*'Modelled Duration'!M22*'Modelled ICPs'!M22)/'Total ICPs'!M$18</f>
        <v>0.39308523303400944</v>
      </c>
      <c r="N22" s="40">
        <f>('Modelled Faults'!N22*'Modelled Duration'!N22*'Modelled ICPs'!N22)/'Total ICPs'!N$18</f>
        <v>0.33568186287389118</v>
      </c>
      <c r="O22" s="40">
        <f>('Modelled Faults'!O22*'Modelled Duration'!O22*'Modelled ICPs'!O22)/'Total ICPs'!O$18</f>
        <v>0.29813533988302715</v>
      </c>
      <c r="P22" s="40">
        <f>('Modelled Faults'!P22*'Modelled Duration'!P22*'Modelled ICPs'!P22)/'Total ICPs'!P$18</f>
        <v>0.26483343668216675</v>
      </c>
      <c r="Q22" s="40">
        <f>('Modelled Faults'!Q22*'Modelled Duration'!Q22*'Modelled ICPs'!Q22)/'Total ICPs'!Q$18</f>
        <v>0.24190299891015957</v>
      </c>
      <c r="R22" s="40">
        <f>('Modelled Faults'!R22*'Modelled Duration'!R22*'Modelled ICPs'!R22)/'Total ICPs'!R$18</f>
        <v>0.22316131445928497</v>
      </c>
      <c r="S22" s="40">
        <f>('Modelled Faults'!S22*'Modelled Duration'!S22*'Modelled ICPs'!S22)/'Total ICPs'!S$18</f>
        <v>0.2048576663652272</v>
      </c>
      <c r="T22" s="40">
        <f>('Modelled Faults'!T22*'Modelled Duration'!T22*'Modelled ICPs'!T22)/'Total ICPs'!T$18</f>
        <v>0.19020534547737133</v>
      </c>
      <c r="U22" s="40">
        <f>('Modelled Faults'!U22*'Modelled Duration'!U22*'Modelled ICPs'!U22)/'Total ICPs'!U$18</f>
        <v>0.181001073751199</v>
      </c>
      <c r="V22" s="40">
        <f>('Modelled Faults'!V22*'Modelled Duration'!V22*'Modelled ICPs'!V22)/'Total ICPs'!V$18</f>
        <v>0.17141162651303291</v>
      </c>
      <c r="AL22" s="97">
        <f t="shared" si="3"/>
        <v>0.40942571487609897</v>
      </c>
      <c r="AM22" s="97">
        <f t="shared" si="3"/>
        <v>1.8438160634526999E-2</v>
      </c>
      <c r="AN22" s="97">
        <f t="shared" si="3"/>
        <v>0.37196973327806798</v>
      </c>
      <c r="AO22" s="97">
        <f t="shared" si="3"/>
        <v>0.27693987706031298</v>
      </c>
      <c r="AP22" s="97">
        <f t="shared" si="3"/>
        <v>0</v>
      </c>
      <c r="AQ22" s="97">
        <f t="shared" si="3"/>
        <v>0.12426240981428101</v>
      </c>
      <c r="AR22" s="97">
        <f t="shared" si="3"/>
        <v>3.4186244194498198E-3</v>
      </c>
      <c r="AS22" s="97">
        <f t="shared" si="3"/>
        <v>4.0527570246654793E-2</v>
      </c>
      <c r="AT22" s="97">
        <f t="shared" si="3"/>
        <v>0.303782019106136</v>
      </c>
      <c r="AU22" s="201">
        <f t="shared" si="3"/>
        <v>1.0900651343864599E-3</v>
      </c>
      <c r="AV22" s="41">
        <f t="shared" si="5"/>
        <v>2.0614550735674031E-2</v>
      </c>
      <c r="AW22" s="41">
        <f t="shared" si="5"/>
        <v>-3.8165159409291327E-3</v>
      </c>
      <c r="AX22" s="41">
        <f t="shared" si="5"/>
        <v>-2.8247582617532296E-2</v>
      </c>
      <c r="AY22" s="41">
        <f t="shared" si="5"/>
        <v>-5.2678649294135516E-2</v>
      </c>
      <c r="AZ22" s="41">
        <f t="shared" si="5"/>
        <v>-7.7109715970738679E-2</v>
      </c>
      <c r="BA22" s="41">
        <f t="shared" si="5"/>
        <v>-0.10154078264734184</v>
      </c>
      <c r="BB22" s="41">
        <f t="shared" si="5"/>
        <v>-0.12597184932394501</v>
      </c>
      <c r="BC22" s="41">
        <f t="shared" si="5"/>
        <v>-0.15040291600054817</v>
      </c>
      <c r="BD22" s="41">
        <f t="shared" si="5"/>
        <v>-0.17483398267715139</v>
      </c>
      <c r="BE22" s="41">
        <f t="shared" si="5"/>
        <v>-0.19926504935375455</v>
      </c>
      <c r="BF22" s="41">
        <f t="shared" si="5"/>
        <v>-0.22369611603035772</v>
      </c>
    </row>
    <row r="23" spans="1:58">
      <c r="A23" s="53" t="s">
        <v>52</v>
      </c>
      <c r="B23" s="80">
        <f>('Modelled Faults'!B23*'Modelled Duration'!B23*'Modelled ICPs'!B23)/'Total ICPs'!B$18</f>
        <v>4.3294708565797251E-2</v>
      </c>
      <c r="C23" s="80">
        <f>('Modelled Faults'!C23*'Modelled Duration'!C23*'Modelled ICPs'!C23)/'Total ICPs'!C$18</f>
        <v>2.6576383259421701E-2</v>
      </c>
      <c r="D23" s="80">
        <f>('Modelled Faults'!D23*'Modelled Duration'!D23*'Modelled ICPs'!D23)/'Total ICPs'!D$18</f>
        <v>1.20965766919697E-2</v>
      </c>
      <c r="E23" s="80">
        <f>('Modelled Faults'!E23*'Modelled Duration'!E23*'Modelled ICPs'!E23)/'Total ICPs'!E$18</f>
        <v>0.33712903401350297</v>
      </c>
      <c r="F23" s="40">
        <f>('Modelled Faults'!F23*'Modelled Duration'!F23*'Modelled ICPs'!F23)/'Total ICPs'!F$18</f>
        <v>0.123558507936478</v>
      </c>
      <c r="G23" s="40">
        <f>('Modelled Faults'!G23*'Modelled Duration'!G23*'Modelled ICPs'!G23)/'Total ICPs'!G$18</f>
        <v>0.23348511385576207</v>
      </c>
      <c r="H23" s="40">
        <f>('Modelled Faults'!H23*'Modelled Duration'!H23*'Modelled ICPs'!H23)/'Total ICPs'!H$18</f>
        <v>8.7304276052381946E-2</v>
      </c>
      <c r="I23" s="40">
        <f>('Modelled Faults'!I23*'Modelled Duration'!I23*'Modelled ICPs'!I23)/'Total ICPs'!I$18</f>
        <v>0.18319960048137701</v>
      </c>
      <c r="J23" s="40">
        <f>('Modelled Faults'!J23*'Modelled Duration'!J23*'Modelled ICPs'!J23)/'Total ICPs'!J$18</f>
        <v>5.901252038518686E-2</v>
      </c>
      <c r="K23" s="40">
        <f>('Modelled Faults'!K23*'Modelled Duration'!K23*'Modelled ICPs'!K23)/'Total ICPs'!K$18</f>
        <v>1.4164857378153768E-3</v>
      </c>
      <c r="L23" s="40">
        <f>('Modelled Faults'!L23*'Modelled Duration'!L23*'Modelled ICPs'!L23)/'Total ICPs'!L$18</f>
        <v>0.22530863864197839</v>
      </c>
      <c r="M23" s="40">
        <f>('Modelled Faults'!M23*'Modelled Duration'!M23*'Modelled ICPs'!M23)/'Total ICPs'!M$18</f>
        <v>0.23301440773017867</v>
      </c>
      <c r="N23" s="40">
        <f>('Modelled Faults'!N23*'Modelled Duration'!N23*'Modelled ICPs'!N23)/'Total ICPs'!N$18</f>
        <v>0.241956047458455</v>
      </c>
      <c r="O23" s="40">
        <f>('Modelled Faults'!O23*'Modelled Duration'!O23*'Modelled ICPs'!O23)/'Total ICPs'!O$18</f>
        <v>0.24897289985478457</v>
      </c>
      <c r="P23" s="40">
        <f>('Modelled Faults'!P23*'Modelled Duration'!P23*'Modelled ICPs'!P23)/'Total ICPs'!P$18</f>
        <v>0.25629290292833634</v>
      </c>
      <c r="Q23" s="40">
        <f>('Modelled Faults'!Q23*'Modelled Duration'!Q23*'Modelled ICPs'!Q23)/'Total ICPs'!Q$18</f>
        <v>0.26247957035252228</v>
      </c>
      <c r="R23" s="40">
        <f>('Modelled Faults'!R23*'Modelled Duration'!R23*'Modelled ICPs'!R23)/'Total ICPs'!R$18</f>
        <v>0.26800919645739535</v>
      </c>
      <c r="S23" s="40">
        <f>('Modelled Faults'!S23*'Modelled Duration'!S23*'Modelled ICPs'!S23)/'Total ICPs'!S$18</f>
        <v>0.27383637668498284</v>
      </c>
      <c r="T23" s="40">
        <f>('Modelled Faults'!T23*'Modelled Duration'!T23*'Modelled ICPs'!T23)/'Total ICPs'!T$18</f>
        <v>0.27817263733750147</v>
      </c>
      <c r="U23" s="40">
        <f>('Modelled Faults'!U23*'Modelled Duration'!U23*'Modelled ICPs'!U23)/'Total ICPs'!U$18</f>
        <v>0.28226208422949856</v>
      </c>
      <c r="V23" s="40">
        <f>('Modelled Faults'!V23*'Modelled Duration'!V23*'Modelled ICPs'!V23)/'Total ICPs'!V$18</f>
        <v>0.28576940314383054</v>
      </c>
      <c r="AL23" s="97">
        <f t="shared" si="3"/>
        <v>4.3294708565797251E-2</v>
      </c>
      <c r="AM23" s="97">
        <f t="shared" si="3"/>
        <v>2.6576383259421701E-2</v>
      </c>
      <c r="AN23" s="97">
        <f t="shared" si="3"/>
        <v>1.20965766919697E-2</v>
      </c>
      <c r="AO23" s="97">
        <f t="shared" si="3"/>
        <v>0.33712903401350297</v>
      </c>
      <c r="AP23" s="97">
        <f t="shared" si="3"/>
        <v>0.123558507936478</v>
      </c>
      <c r="AQ23" s="97">
        <f t="shared" si="3"/>
        <v>0.23348511385576207</v>
      </c>
      <c r="AR23" s="97">
        <f t="shared" si="3"/>
        <v>8.7304276052381946E-2</v>
      </c>
      <c r="AS23" s="97">
        <f t="shared" si="3"/>
        <v>0.18319960048137701</v>
      </c>
      <c r="AT23" s="97">
        <f t="shared" si="3"/>
        <v>5.901252038518686E-2</v>
      </c>
      <c r="AU23" s="201">
        <f t="shared" si="3"/>
        <v>1.4164857378153768E-3</v>
      </c>
      <c r="AV23" s="41">
        <f t="shared" si="5"/>
        <v>0.11291120087835187</v>
      </c>
      <c r="AW23" s="41">
        <f t="shared" si="5"/>
        <v>0.11331190636569416</v>
      </c>
      <c r="AX23" s="41">
        <f t="shared" si="5"/>
        <v>0.11371261185303644</v>
      </c>
      <c r="AY23" s="41">
        <f t="shared" si="5"/>
        <v>0.11411331734037873</v>
      </c>
      <c r="AZ23" s="41">
        <f t="shared" si="5"/>
        <v>0.11451402282772101</v>
      </c>
      <c r="BA23" s="41">
        <f t="shared" si="5"/>
        <v>0.1149147283150633</v>
      </c>
      <c r="BB23" s="41">
        <f t="shared" si="5"/>
        <v>0.11531543380240558</v>
      </c>
      <c r="BC23" s="41">
        <f t="shared" si="5"/>
        <v>0.11571613928974787</v>
      </c>
      <c r="BD23" s="41">
        <f t="shared" si="5"/>
        <v>0.11611684477709015</v>
      </c>
      <c r="BE23" s="41">
        <f t="shared" si="5"/>
        <v>0.11651755026443245</v>
      </c>
      <c r="BF23" s="41">
        <f t="shared" si="5"/>
        <v>0.11691825575177472</v>
      </c>
    </row>
    <row r="24" spans="1:58">
      <c r="A24" s="53" t="s">
        <v>53</v>
      </c>
      <c r="B24" s="80">
        <f>('Modelled Faults'!B24*'Modelled Duration'!B24*'Modelled ICPs'!B24)/'Total ICPs'!B$18</f>
        <v>0</v>
      </c>
      <c r="C24" s="80">
        <f>('Modelled Faults'!C24*'Modelled Duration'!C24*'Modelled ICPs'!C24)/'Total ICPs'!C$18</f>
        <v>1.21310381002337E-2</v>
      </c>
      <c r="D24" s="80">
        <f>('Modelled Faults'!D24*'Modelled Duration'!D24*'Modelled ICPs'!D24)/'Total ICPs'!D$18</f>
        <v>0</v>
      </c>
      <c r="E24" s="80">
        <f>('Modelled Faults'!E24*'Modelled Duration'!E24*'Modelled ICPs'!E24)/'Total ICPs'!E$18</f>
        <v>0</v>
      </c>
      <c r="F24" s="40">
        <f>('Modelled Faults'!F24*'Modelled Duration'!F24*'Modelled ICPs'!F24)/'Total ICPs'!F$18</f>
        <v>0</v>
      </c>
      <c r="G24" s="40">
        <f>('Modelled Faults'!G24*'Modelled Duration'!G24*'Modelled ICPs'!G24)/'Total ICPs'!G$18</f>
        <v>0</v>
      </c>
      <c r="H24" s="40">
        <f>('Modelled Faults'!H24*'Modelled Duration'!H24*'Modelled ICPs'!H24)/'Total ICPs'!H$18</f>
        <v>1.2905351319077873</v>
      </c>
      <c r="I24" s="40">
        <f>('Modelled Faults'!I24*'Modelled Duration'!I24*'Modelled ICPs'!I24)/'Total ICPs'!I$18</f>
        <v>0</v>
      </c>
      <c r="J24" s="40">
        <f>('Modelled Faults'!J24*'Modelled Duration'!J24*'Modelled ICPs'!J24)/'Total ICPs'!J$18</f>
        <v>0</v>
      </c>
      <c r="K24" s="40">
        <f>('Modelled Faults'!K24*'Modelled Duration'!K24*'Modelled ICPs'!K24)/'Total ICPs'!K$18</f>
        <v>0.30491876918469757</v>
      </c>
      <c r="L24" s="40">
        <f>('Modelled Faults'!L24*'Modelled Duration'!L24*'Modelled ICPs'!L24)/'Total ICPs'!L$18</f>
        <v>0.18478405426373407</v>
      </c>
      <c r="M24" s="40">
        <f>('Modelled Faults'!M24*'Modelled Duration'!M24*'Modelled ICPs'!M24)/'Total ICPs'!M$18</f>
        <v>0.18813290178645886</v>
      </c>
      <c r="N24" s="40">
        <f>('Modelled Faults'!N24*'Modelled Duration'!N24*'Modelled ICPs'!N24)/'Total ICPs'!N$18</f>
        <v>0.19425130267816609</v>
      </c>
      <c r="O24" s="40">
        <f>('Modelled Faults'!O24*'Modelled Duration'!O24*'Modelled ICPs'!O24)/'Total ICPs'!O$18</f>
        <v>0.20036703287651192</v>
      </c>
      <c r="P24" s="40">
        <f>('Modelled Faults'!P24*'Modelled Duration'!P24*'Modelled ICPs'!P24)/'Total ICPs'!P$18</f>
        <v>0.20682133318401758</v>
      </c>
      <c r="Q24" s="40">
        <f>('Modelled Faults'!Q24*'Modelled Duration'!Q24*'Modelled ICPs'!Q24)/'Total ICPs'!Q$18</f>
        <v>0.21261583680899002</v>
      </c>
      <c r="R24" s="40">
        <f>('Modelled Faults'!R24*'Modelled Duration'!R24*'Modelled ICPs'!R24)/'Total ICPs'!R$18</f>
        <v>0.217666551530694</v>
      </c>
      <c r="S24" s="40">
        <f>('Modelled Faults'!S24*'Modelled Duration'!S24*'Modelled ICPs'!S24)/'Total ICPs'!S$18</f>
        <v>0.22282329630690986</v>
      </c>
      <c r="T24" s="40">
        <f>('Modelled Faults'!T24*'Modelled Duration'!T24*'Modelled ICPs'!T24)/'Total ICPs'!T$18</f>
        <v>0.22722236025409134</v>
      </c>
      <c r="U24" s="40">
        <f>('Modelled Faults'!U24*'Modelled Duration'!U24*'Modelled ICPs'!U24)/'Total ICPs'!U$18</f>
        <v>0.22883224411382413</v>
      </c>
      <c r="V24" s="40">
        <f>('Modelled Faults'!V24*'Modelled Duration'!V24*'Modelled ICPs'!V24)/'Total ICPs'!V$18</f>
        <v>0.23160897574928949</v>
      </c>
      <c r="AL24" s="97">
        <f t="shared" si="3"/>
        <v>0</v>
      </c>
      <c r="AM24" s="97">
        <f t="shared" si="3"/>
        <v>1.21310381002337E-2</v>
      </c>
      <c r="AN24" s="97">
        <f t="shared" si="3"/>
        <v>0</v>
      </c>
      <c r="AO24" s="97">
        <f t="shared" si="3"/>
        <v>0</v>
      </c>
      <c r="AP24" s="97">
        <f t="shared" si="3"/>
        <v>0</v>
      </c>
      <c r="AQ24" s="97">
        <f t="shared" si="3"/>
        <v>0</v>
      </c>
      <c r="AR24" s="97">
        <f t="shared" si="3"/>
        <v>1.2905351319077873</v>
      </c>
      <c r="AS24" s="97">
        <f t="shared" si="3"/>
        <v>0</v>
      </c>
      <c r="AT24" s="97">
        <f t="shared" si="3"/>
        <v>0</v>
      </c>
      <c r="AU24" s="201">
        <f t="shared" si="3"/>
        <v>0.30491876918469757</v>
      </c>
      <c r="AV24" s="41">
        <f t="shared" si="5"/>
        <v>0.37845706230873877</v>
      </c>
      <c r="AW24" s="41">
        <f t="shared" si="5"/>
        <v>0.41803862019773275</v>
      </c>
      <c r="AX24" s="41">
        <f t="shared" si="5"/>
        <v>0.45762017808672673</v>
      </c>
      <c r="AY24" s="41">
        <f t="shared" si="5"/>
        <v>0.4972017359757207</v>
      </c>
      <c r="AZ24" s="41">
        <f t="shared" si="5"/>
        <v>0.53678329386471468</v>
      </c>
      <c r="BA24" s="41">
        <f t="shared" si="5"/>
        <v>0.57636485175370866</v>
      </c>
      <c r="BB24" s="41">
        <f t="shared" si="5"/>
        <v>0.61594640964270264</v>
      </c>
      <c r="BC24" s="41">
        <f t="shared" si="5"/>
        <v>0.65552796753169662</v>
      </c>
      <c r="BD24" s="41">
        <f t="shared" si="5"/>
        <v>0.6951095254206906</v>
      </c>
      <c r="BE24" s="41">
        <f t="shared" si="5"/>
        <v>0.73469108330968458</v>
      </c>
      <c r="BF24" s="41">
        <f t="shared" si="5"/>
        <v>0.77427264119867856</v>
      </c>
    </row>
    <row r="25" spans="1:58">
      <c r="A25" s="53" t="s">
        <v>58</v>
      </c>
      <c r="B25" s="80">
        <f>('Modelled Faults'!B25*'Modelled Duration'!B25*'Modelled ICPs'!B25)/'Total ICPs'!B$18</f>
        <v>0.37797911401459122</v>
      </c>
      <c r="C25" s="80">
        <f>('Modelled Faults'!C25*'Modelled Duration'!C25*'Modelled ICPs'!C25)/'Total ICPs'!C$18</f>
        <v>0.65579133088550912</v>
      </c>
      <c r="D25" s="80">
        <f>('Modelled Faults'!D25*'Modelled Duration'!D25*'Modelled ICPs'!D25)/'Total ICPs'!D$18</f>
        <v>4.5103040523637256E-2</v>
      </c>
      <c r="E25" s="80">
        <f>('Modelled Faults'!E25*'Modelled Duration'!E25*'Modelled ICPs'!E25)/'Total ICPs'!E$18</f>
        <v>1.4323769082015201</v>
      </c>
      <c r="F25" s="40">
        <f>('Modelled Faults'!F25*'Modelled Duration'!F25*'Modelled ICPs'!F25)/'Total ICPs'!F$18</f>
        <v>0.36285860242839496</v>
      </c>
      <c r="G25" s="40">
        <f>('Modelled Faults'!G25*'Modelled Duration'!G25*'Modelled ICPs'!G25)/'Total ICPs'!G$18</f>
        <v>0.75377772990960412</v>
      </c>
      <c r="H25" s="40">
        <f>('Modelled Faults'!H25*'Modelled Duration'!H25*'Modelled ICPs'!H25)/'Total ICPs'!H$18</f>
        <v>2.4386940802309902</v>
      </c>
      <c r="I25" s="40">
        <f>('Modelled Faults'!I25*'Modelled Duration'!I25*'Modelled ICPs'!I25)/'Total ICPs'!I$18</f>
        <v>0.65051655395843089</v>
      </c>
      <c r="J25" s="40">
        <f>('Modelled Faults'!J25*'Modelled Duration'!J25*'Modelled ICPs'!J25)/'Total ICPs'!J$18</f>
        <v>0.83597821682783302</v>
      </c>
      <c r="K25" s="40">
        <f>('Modelled Faults'!K25*'Modelled Duration'!K25*'Modelled ICPs'!K25)/'Total ICPs'!K$18</f>
        <v>0.15455855855855899</v>
      </c>
      <c r="L25" s="40">
        <f>('Modelled Faults'!L25*'Modelled Duration'!L25*'Modelled ICPs'!L25)/'Total ICPs'!L$18</f>
        <v>0.88598867873460929</v>
      </c>
      <c r="M25" s="40">
        <f>('Modelled Faults'!M25*'Modelled Duration'!M25*'Modelled ICPs'!M25)/'Total ICPs'!M$18</f>
        <v>0.82680505501346868</v>
      </c>
      <c r="N25" s="40">
        <f>('Modelled Faults'!N25*'Modelled Duration'!N25*'Modelled ICPs'!N25)/'Total ICPs'!N$18</f>
        <v>0.75297437549812629</v>
      </c>
      <c r="O25" s="40">
        <f>('Modelled Faults'!O25*'Modelled Duration'!O25*'Modelled ICPs'!O25)/'Total ICPs'!O$18</f>
        <v>0.69196959144231962</v>
      </c>
      <c r="P25" s="40">
        <f>('Modelled Faults'!P25*'Modelled Duration'!P25*'Modelled ICPs'!P25)/'Total ICPs'!P$18</f>
        <v>0.63527849220455146</v>
      </c>
      <c r="Q25" s="40">
        <f>('Modelled Faults'!Q25*'Modelled Duration'!Q25*'Modelled ICPs'!Q25)/'Total ICPs'!Q$18</f>
        <v>0.58265275474288336</v>
      </c>
      <c r="R25" s="40">
        <f>('Modelled Faults'!R25*'Modelled Duration'!R25*'Modelled ICPs'!R25)/'Total ICPs'!R$18</f>
        <v>0.5342255739739824</v>
      </c>
      <c r="S25" s="40">
        <f>('Modelled Faults'!S25*'Modelled Duration'!S25*'Modelled ICPs'!S25)/'Total ICPs'!S$18</f>
        <v>0.49181139025071441</v>
      </c>
      <c r="T25" s="40">
        <f>('Modelled Faults'!T25*'Modelled Duration'!T25*'Modelled ICPs'!T25)/'Total ICPs'!T$18</f>
        <v>0.46098752476198174</v>
      </c>
      <c r="U25" s="40">
        <f>('Modelled Faults'!U25*'Modelled Duration'!U25*'Modelled ICPs'!U25)/'Total ICPs'!U$18</f>
        <v>0.43008717320762996</v>
      </c>
      <c r="V25" s="40">
        <f>('Modelled Faults'!V25*'Modelled Duration'!V25*'Modelled ICPs'!V25)/'Total ICPs'!V$18</f>
        <v>0.40177770165071447</v>
      </c>
      <c r="AL25" s="97">
        <f t="shared" si="3"/>
        <v>0.37797911401459122</v>
      </c>
      <c r="AM25" s="97">
        <f t="shared" si="3"/>
        <v>0.65579133088550912</v>
      </c>
      <c r="AN25" s="97">
        <f t="shared" si="3"/>
        <v>4.5103040523637256E-2</v>
      </c>
      <c r="AO25" s="97">
        <f t="shared" si="3"/>
        <v>1.4323769082015201</v>
      </c>
      <c r="AP25" s="97">
        <f t="shared" si="3"/>
        <v>0.36285860242839496</v>
      </c>
      <c r="AQ25" s="97">
        <f t="shared" si="3"/>
        <v>0.75377772990960412</v>
      </c>
      <c r="AR25" s="97">
        <f t="shared" si="3"/>
        <v>2.4386940802309902</v>
      </c>
      <c r="AS25" s="97">
        <f t="shared" si="3"/>
        <v>0.65051655395843089</v>
      </c>
      <c r="AT25" s="97">
        <f t="shared" si="3"/>
        <v>0.83597821682783302</v>
      </c>
      <c r="AU25" s="201">
        <f t="shared" si="3"/>
        <v>0.15455855855855899</v>
      </c>
      <c r="AV25" s="41">
        <f t="shared" si="5"/>
        <v>0.96034546066175908</v>
      </c>
      <c r="AW25" s="41">
        <f t="shared" si="5"/>
        <v>0.99481492377227765</v>
      </c>
      <c r="AX25" s="41">
        <f t="shared" si="5"/>
        <v>1.0292843868827961</v>
      </c>
      <c r="AY25" s="41">
        <f t="shared" si="5"/>
        <v>1.0637538499933148</v>
      </c>
      <c r="AZ25" s="41">
        <f t="shared" si="5"/>
        <v>1.0982233131038335</v>
      </c>
      <c r="BA25" s="41">
        <f t="shared" si="5"/>
        <v>1.1326927762143519</v>
      </c>
      <c r="BB25" s="41">
        <f t="shared" si="5"/>
        <v>1.1671622393248704</v>
      </c>
      <c r="BC25" s="41">
        <f t="shared" si="5"/>
        <v>1.2016317024353891</v>
      </c>
      <c r="BD25" s="41">
        <f t="shared" si="5"/>
        <v>1.2361011655459078</v>
      </c>
      <c r="BE25" s="41">
        <f t="shared" si="5"/>
        <v>1.2705706286564262</v>
      </c>
      <c r="BF25" s="41">
        <f t="shared" si="5"/>
        <v>1.3050400917669447</v>
      </c>
    </row>
    <row r="26" spans="1:58">
      <c r="A26" s="53" t="s">
        <v>60</v>
      </c>
      <c r="B26" s="80">
        <f>('Modelled Faults'!B26*'Modelled Duration'!B26*'Modelled ICPs'!B26)/'Total ICPs'!B$18</f>
        <v>3.1885301924880417E-3</v>
      </c>
      <c r="C26" s="80">
        <f>('Modelled Faults'!C26*'Modelled Duration'!C26*'Modelled ICPs'!C26)/'Total ICPs'!C$18</f>
        <v>2.1407340295328498E-2</v>
      </c>
      <c r="D26" s="80">
        <f>('Modelled Faults'!D26*'Modelled Duration'!D26*'Modelled ICPs'!D26)/'Total ICPs'!D$18</f>
        <v>1.0244801890116402E-2</v>
      </c>
      <c r="E26" s="80">
        <f>('Modelled Faults'!E26*'Modelled Duration'!E26*'Modelled ICPs'!E26)/'Total ICPs'!E$18</f>
        <v>8.8935119017140192E-3</v>
      </c>
      <c r="F26" s="40">
        <f>('Modelled Faults'!F26*'Modelled Duration'!F26*'Modelled ICPs'!F26)/'Total ICPs'!F$18</f>
        <v>0.16018026311022601</v>
      </c>
      <c r="G26" s="40">
        <f>('Modelled Faults'!G26*'Modelled Duration'!G26*'Modelled ICPs'!G26)/'Total ICPs'!G$18</f>
        <v>0</v>
      </c>
      <c r="H26" s="40">
        <f>('Modelled Faults'!H26*'Modelled Duration'!H26*'Modelled ICPs'!H26)/'Total ICPs'!H$18</f>
        <v>6.8815985610979E-2</v>
      </c>
      <c r="I26" s="40">
        <f>('Modelled Faults'!I26*'Modelled Duration'!I26*'Modelled ICPs'!I26)/'Total ICPs'!I$18</f>
        <v>0.30538342180980704</v>
      </c>
      <c r="J26" s="40">
        <f>('Modelled Faults'!J26*'Modelled Duration'!J26*'Modelled ICPs'!J26)/'Total ICPs'!J$18</f>
        <v>6.0475214233446398E-5</v>
      </c>
      <c r="K26" s="40">
        <f>('Modelled Faults'!K26*'Modelled Duration'!K26*'Modelled ICPs'!K26)/'Total ICPs'!K$18</f>
        <v>3.3555439095605301E-2</v>
      </c>
      <c r="L26" s="40">
        <f>('Modelled Faults'!L26*'Modelled Duration'!L26*'Modelled ICPs'!L26)/'Total ICPs'!L$18</f>
        <v>0.12154023086081864</v>
      </c>
      <c r="M26" s="40">
        <f>('Modelled Faults'!M26*'Modelled Duration'!M26*'Modelled ICPs'!M26)/'Total ICPs'!M$18</f>
        <v>0.12313938028831792</v>
      </c>
      <c r="N26" s="40">
        <f>('Modelled Faults'!N26*'Modelled Duration'!N26*'Modelled ICPs'!N26)/'Total ICPs'!N$18</f>
        <v>0.12114613316306755</v>
      </c>
      <c r="O26" s="40">
        <f>('Modelled Faults'!O26*'Modelled Duration'!O26*'Modelled ICPs'!O26)/'Total ICPs'!O$18</f>
        <v>0.12060634131500098</v>
      </c>
      <c r="P26" s="40">
        <f>('Modelled Faults'!P26*'Modelled Duration'!P26*'Modelled ICPs'!P26)/'Total ICPs'!P$18</f>
        <v>0.1233486571128372</v>
      </c>
      <c r="Q26" s="40">
        <f>('Modelled Faults'!Q26*'Modelled Duration'!Q26*'Modelled ICPs'!Q26)/'Total ICPs'!Q$18</f>
        <v>0.12806367848563649</v>
      </c>
      <c r="R26" s="40">
        <f>('Modelled Faults'!R26*'Modelled Duration'!R26*'Modelled ICPs'!R26)/'Total ICPs'!R$18</f>
        <v>0.13408265411106415</v>
      </c>
      <c r="S26" s="40">
        <f>('Modelled Faults'!S26*'Modelled Duration'!S26*'Modelled ICPs'!S26)/'Total ICPs'!S$18</f>
        <v>0.13636040156936988</v>
      </c>
      <c r="T26" s="40">
        <f>('Modelled Faults'!T26*'Modelled Duration'!T26*'Modelled ICPs'!T26)/'Total ICPs'!T$18</f>
        <v>0.13790993510939958</v>
      </c>
      <c r="U26" s="40">
        <f>('Modelled Faults'!U26*'Modelled Duration'!U26*'Modelled ICPs'!U26)/'Total ICPs'!U$18</f>
        <v>0.13147745344464928</v>
      </c>
      <c r="V26" s="40">
        <f>('Modelled Faults'!V26*'Modelled Duration'!V26*'Modelled ICPs'!V26)/'Total ICPs'!V$18</f>
        <v>0.11542035300120383</v>
      </c>
      <c r="AL26" s="97">
        <f t="shared" si="3"/>
        <v>3.1885301924880417E-3</v>
      </c>
      <c r="AM26" s="97">
        <f t="shared" si="3"/>
        <v>2.1407340295328498E-2</v>
      </c>
      <c r="AN26" s="97">
        <f t="shared" si="3"/>
        <v>1.0244801890116402E-2</v>
      </c>
      <c r="AO26" s="97">
        <f t="shared" si="3"/>
        <v>8.8935119017140192E-3</v>
      </c>
      <c r="AP26" s="97">
        <f t="shared" si="3"/>
        <v>0.16018026311022601</v>
      </c>
      <c r="AQ26" s="97">
        <f t="shared" si="3"/>
        <v>0</v>
      </c>
      <c r="AR26" s="97">
        <f t="shared" si="3"/>
        <v>6.8815985610979E-2</v>
      </c>
      <c r="AS26" s="97">
        <f t="shared" si="3"/>
        <v>0.30538342180980704</v>
      </c>
      <c r="AT26" s="97">
        <f t="shared" si="3"/>
        <v>6.0475214233446398E-5</v>
      </c>
      <c r="AU26" s="201">
        <f t="shared" si="3"/>
        <v>3.3555439095605301E-2</v>
      </c>
      <c r="AV26" s="41">
        <f t="shared" si="5"/>
        <v>0.11514478965126354</v>
      </c>
      <c r="AW26" s="41">
        <f t="shared" si="5"/>
        <v>0.12495784651293876</v>
      </c>
      <c r="AX26" s="41">
        <f t="shared" si="5"/>
        <v>0.134770903374614</v>
      </c>
      <c r="AY26" s="41">
        <f t="shared" si="5"/>
        <v>0.14458396023628922</v>
      </c>
      <c r="AZ26" s="41">
        <f t="shared" si="5"/>
        <v>0.15439701709796447</v>
      </c>
      <c r="BA26" s="41">
        <f t="shared" si="5"/>
        <v>0.16421007395963969</v>
      </c>
      <c r="BB26" s="41">
        <f t="shared" si="5"/>
        <v>0.1740231308213149</v>
      </c>
      <c r="BC26" s="41">
        <f t="shared" si="5"/>
        <v>0.18383618768299015</v>
      </c>
      <c r="BD26" s="41">
        <f t="shared" si="5"/>
        <v>0.19364924454466537</v>
      </c>
      <c r="BE26" s="41">
        <f t="shared" si="5"/>
        <v>0.20346230140634061</v>
      </c>
      <c r="BF26" s="41">
        <f t="shared" si="5"/>
        <v>0.21327535826801583</v>
      </c>
    </row>
    <row r="27" spans="1:58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AL27" s="97"/>
      <c r="AM27" s="97"/>
      <c r="AN27" s="97"/>
      <c r="AO27" s="97"/>
      <c r="AP27" s="97"/>
      <c r="AQ27" s="97"/>
      <c r="AR27" s="97"/>
      <c r="AS27" s="97"/>
      <c r="AT27" s="97"/>
      <c r="AU27" s="41"/>
      <c r="AV27" s="41"/>
      <c r="AW27" s="41"/>
      <c r="AX27" s="41"/>
      <c r="AY27" s="41"/>
      <c r="AZ27" s="41"/>
      <c r="BA27" s="41"/>
      <c r="BB27" s="41"/>
      <c r="BC27" s="41"/>
      <c r="BD27" s="94"/>
      <c r="BE27" s="94"/>
      <c r="BF27" s="94"/>
    </row>
    <row r="28" spans="1:58">
      <c r="A28" s="53"/>
      <c r="J28" s="42"/>
      <c r="K28" s="42"/>
      <c r="L28" s="42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</row>
    <row r="29" spans="1:58"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</row>
    <row r="30" spans="1:58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3" customFormat="1" ht="18">
      <c r="A31" s="1"/>
      <c r="B31" s="55"/>
      <c r="C31" s="55"/>
      <c r="D31" s="55"/>
      <c r="E31" s="55"/>
      <c r="F31" s="55"/>
      <c r="G31" s="55"/>
      <c r="H31" s="55"/>
      <c r="I31" s="39"/>
      <c r="J31" s="1"/>
      <c r="N31"/>
      <c r="O31"/>
      <c r="P31"/>
      <c r="Q31"/>
      <c r="R31"/>
      <c r="S31"/>
      <c r="T31"/>
      <c r="U31"/>
      <c r="V31"/>
    </row>
    <row r="32" spans="1:58" s="3" customFormat="1" ht="15.95" customHeight="1">
      <c r="B32" s="59"/>
      <c r="C32" s="59"/>
      <c r="D32" s="59"/>
      <c r="E32" s="59"/>
      <c r="F32" s="59"/>
      <c r="G32" s="59"/>
      <c r="H32" s="59"/>
      <c r="I32" s="59"/>
      <c r="J32" s="59"/>
      <c r="K32" s="69"/>
      <c r="L32" s="69" t="s">
        <v>32</v>
      </c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69" t="s">
        <v>48</v>
      </c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</row>
    <row r="33" spans="1:58" s="60" customFormat="1">
      <c r="A33" s="60" t="s">
        <v>6</v>
      </c>
      <c r="B33" s="61">
        <f>SUM(B37:B49)</f>
        <v>21.785491074976552</v>
      </c>
      <c r="C33" s="61">
        <f t="shared" ref="C33:K33" si="6">SUM(C37:C49)</f>
        <v>14.639047573633425</v>
      </c>
      <c r="D33" s="61">
        <f t="shared" si="6"/>
        <v>16.071686226345228</v>
      </c>
      <c r="E33" s="61">
        <f t="shared" si="6"/>
        <v>23.073088986175392</v>
      </c>
      <c r="F33" s="61">
        <f t="shared" si="6"/>
        <v>27.783552147376469</v>
      </c>
      <c r="G33" s="61">
        <f t="shared" si="6"/>
        <v>17.465237138462861</v>
      </c>
      <c r="H33" s="61">
        <f t="shared" si="6"/>
        <v>23.391930546116328</v>
      </c>
      <c r="I33" s="61">
        <f t="shared" si="6"/>
        <v>19.811629463785724</v>
      </c>
      <c r="J33" s="61">
        <f t="shared" si="6"/>
        <v>16.380194468130572</v>
      </c>
      <c r="K33" s="61">
        <f t="shared" si="6"/>
        <v>17.834011679269299</v>
      </c>
    </row>
    <row r="34" spans="1:58">
      <c r="B34" s="94"/>
      <c r="C34" s="94"/>
      <c r="D34" s="94"/>
      <c r="E34" s="94"/>
      <c r="F34" s="94"/>
      <c r="G34" s="94"/>
      <c r="H34" s="94"/>
      <c r="I34" s="94"/>
      <c r="J34" s="94"/>
      <c r="K34" s="61"/>
      <c r="L34" s="76">
        <f>SUM(L37:L49)</f>
        <v>19.780227233648951</v>
      </c>
      <c r="M34" s="76">
        <f t="shared" ref="M34:V34" si="7">SUM(M37:M49)</f>
        <v>19.805029139886344</v>
      </c>
      <c r="N34" s="76">
        <f t="shared" si="7"/>
        <v>19.758427364559871</v>
      </c>
      <c r="O34" s="76">
        <f t="shared" si="7"/>
        <v>19.566036984112117</v>
      </c>
      <c r="P34" s="76">
        <f t="shared" si="7"/>
        <v>19.185449247315201</v>
      </c>
      <c r="Q34" s="76">
        <f t="shared" si="7"/>
        <v>18.647527266114711</v>
      </c>
      <c r="R34" s="76">
        <f t="shared" si="7"/>
        <v>18.224960652875755</v>
      </c>
      <c r="S34" s="76">
        <f t="shared" si="7"/>
        <v>18.140799383212222</v>
      </c>
      <c r="T34" s="76">
        <f t="shared" si="7"/>
        <v>18.058506698331865</v>
      </c>
      <c r="U34" s="76">
        <f t="shared" si="7"/>
        <v>17.941546024767693</v>
      </c>
      <c r="V34" s="76">
        <f t="shared" si="7"/>
        <v>17.79313013225849</v>
      </c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72"/>
      <c r="AM34" s="201"/>
      <c r="AN34" s="201"/>
      <c r="AO34" s="201"/>
      <c r="AP34" s="201"/>
      <c r="AQ34" s="201"/>
      <c r="AR34" s="201"/>
      <c r="AS34" s="201"/>
      <c r="AT34" s="201"/>
      <c r="AU34" s="68"/>
      <c r="AV34" s="68">
        <f t="shared" ref="AV34:BF34" si="8">SUM(AV37:AV49)</f>
        <v>19.355674915701407</v>
      </c>
      <c r="AW34" s="68">
        <f t="shared" si="8"/>
        <v>19.27060000393308</v>
      </c>
      <c r="AX34" s="68">
        <f t="shared" si="8"/>
        <v>19.185525092164752</v>
      </c>
      <c r="AY34" s="68">
        <f t="shared" si="8"/>
        <v>19.100450180396429</v>
      </c>
      <c r="AZ34" s="68">
        <f t="shared" si="8"/>
        <v>19.015375268628105</v>
      </c>
      <c r="BA34" s="68">
        <f t="shared" si="8"/>
        <v>18.930300356859782</v>
      </c>
      <c r="BB34" s="68">
        <f t="shared" si="8"/>
        <v>18.845225445091454</v>
      </c>
      <c r="BC34" s="68">
        <f t="shared" si="8"/>
        <v>18.760150533323131</v>
      </c>
      <c r="BD34" s="68">
        <f t="shared" si="8"/>
        <v>18.675075621554804</v>
      </c>
      <c r="BE34" s="68">
        <f t="shared" si="8"/>
        <v>18.59000070978648</v>
      </c>
      <c r="BF34" s="68">
        <f t="shared" si="8"/>
        <v>18.50492579801816</v>
      </c>
    </row>
    <row r="35" spans="1:58">
      <c r="B35" s="94"/>
      <c r="C35" s="94"/>
      <c r="D35" s="94"/>
      <c r="E35" s="94"/>
      <c r="F35" s="94"/>
      <c r="G35" s="94"/>
      <c r="H35" s="94"/>
      <c r="I35" s="94"/>
      <c r="J35" s="94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72"/>
      <c r="AM35" s="201"/>
      <c r="AN35" s="201"/>
      <c r="AO35" s="201"/>
      <c r="AP35" s="201"/>
      <c r="AQ35" s="201"/>
      <c r="AR35" s="201"/>
      <c r="AS35" s="201"/>
      <c r="AT35" s="201"/>
      <c r="AU35" s="68"/>
      <c r="AV35" s="68"/>
      <c r="AW35" s="68"/>
      <c r="AX35" s="68"/>
      <c r="AY35" s="68"/>
      <c r="AZ35" s="68"/>
      <c r="BA35" s="68"/>
      <c r="BB35" s="68"/>
      <c r="BC35" s="68"/>
      <c r="BD35" s="199"/>
      <c r="BE35" s="199"/>
      <c r="BF35" s="199"/>
    </row>
    <row r="36" spans="1:58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>
        <v>2018</v>
      </c>
      <c r="M36" s="1">
        <v>2019</v>
      </c>
      <c r="N36" s="1">
        <v>2020</v>
      </c>
      <c r="O36" s="1">
        <v>2021</v>
      </c>
      <c r="P36" s="1">
        <v>2022</v>
      </c>
      <c r="Q36" s="1">
        <v>2023</v>
      </c>
      <c r="R36" s="1">
        <v>2024</v>
      </c>
      <c r="S36" s="1">
        <v>2025</v>
      </c>
      <c r="T36" s="1">
        <v>2026</v>
      </c>
      <c r="U36" s="1">
        <v>2027</v>
      </c>
      <c r="V36" s="1">
        <v>2028</v>
      </c>
      <c r="AL36" s="200">
        <v>2008</v>
      </c>
      <c r="AM36" s="200">
        <v>2009</v>
      </c>
      <c r="AN36" s="200">
        <v>2010</v>
      </c>
      <c r="AO36" s="200">
        <v>2011</v>
      </c>
      <c r="AP36" s="200">
        <v>2012</v>
      </c>
      <c r="AQ36" s="200">
        <v>2013</v>
      </c>
      <c r="AR36" s="200">
        <v>2014</v>
      </c>
      <c r="AS36" s="200">
        <v>2015</v>
      </c>
      <c r="AT36" s="200">
        <v>2016</v>
      </c>
      <c r="AU36" s="200">
        <v>2017</v>
      </c>
      <c r="AV36" s="200">
        <v>2018</v>
      </c>
      <c r="AW36" s="200">
        <v>2019</v>
      </c>
      <c r="AX36" s="200">
        <v>2020</v>
      </c>
      <c r="AY36" s="200">
        <v>2021</v>
      </c>
      <c r="AZ36" s="200">
        <v>2022</v>
      </c>
      <c r="BA36" s="200">
        <v>2023</v>
      </c>
      <c r="BB36" s="200">
        <v>2024</v>
      </c>
      <c r="BC36" s="200">
        <v>2025</v>
      </c>
      <c r="BD36" s="200">
        <v>2026</v>
      </c>
      <c r="BE36" s="200">
        <v>2027</v>
      </c>
      <c r="BF36" s="200">
        <v>2028</v>
      </c>
    </row>
    <row r="37" spans="1:58">
      <c r="A37" s="53" t="s">
        <v>50</v>
      </c>
      <c r="B37" s="80">
        <f>('Modelled Faults'!B37*'Modelled Duration'!B37*'Modelled ICPs'!B37)/'Total ICPs'!B$18</f>
        <v>1.7416209686392341</v>
      </c>
      <c r="C37" s="40">
        <f>('Modelled Faults'!C37*'Modelled Duration'!C37*'Modelled ICPs'!C37)/'Total ICPs'!C$18</f>
        <v>1.3096498338976041</v>
      </c>
      <c r="D37" s="40">
        <f>('Modelled Faults'!D37*'Modelled Duration'!D37*'Modelled ICPs'!D37)/'Total ICPs'!D$18</f>
        <v>0.71426682937285635</v>
      </c>
      <c r="E37" s="40">
        <f>('Modelled Faults'!E37*'Modelled Duration'!E37*'Modelled ICPs'!E37)/'Total ICPs'!E$18</f>
        <v>1.0610373139299016</v>
      </c>
      <c r="F37" s="40">
        <f>('Modelled Faults'!F37*'Modelled Duration'!F37*'Modelled ICPs'!F37)/'Total ICPs'!F$18</f>
        <v>0.83219627967671195</v>
      </c>
      <c r="G37" s="40">
        <f>('Modelled Faults'!G37*'Modelled Duration'!G37*'Modelled ICPs'!G37)/'Total ICPs'!G$18</f>
        <v>0.90327871149075933</v>
      </c>
      <c r="H37" s="40">
        <f>('Modelled Faults'!H37*'Modelled Duration'!H37*'Modelled ICPs'!H37)/'Total ICPs'!H$18</f>
        <v>1.2375140426365143</v>
      </c>
      <c r="I37" s="40">
        <f>('Modelled Faults'!I37*'Modelled Duration'!I37*'Modelled ICPs'!I37)/'Total ICPs'!I$18</f>
        <v>1.3948642410469752</v>
      </c>
      <c r="J37" s="40">
        <f>('Modelled Faults'!J37*'Modelled Duration'!J37*'Modelled ICPs'!J37)/'Total ICPs'!J$18</f>
        <v>1.1727848432986421</v>
      </c>
      <c r="K37" s="40">
        <f>('Modelled Faults'!K37*'Modelled Duration'!K37*'Modelled ICPs'!K37)/'Total ICPs'!K$18</f>
        <v>1.0981234808215421</v>
      </c>
      <c r="L37" s="40">
        <f>('Modelled Faults'!L37*'Modelled Duration'!L37*'Modelled ICPs'!L37)/'Total ICPs'!L$18</f>
        <v>0.72919930300024349</v>
      </c>
      <c r="M37" s="40">
        <f>('Modelled Faults'!M37*'Modelled Duration'!M37*'Modelled ICPs'!M37)/'Total ICPs'!M$18</f>
        <v>0.7541753194358134</v>
      </c>
      <c r="N37" s="40">
        <f>('Modelled Faults'!N37*'Modelled Duration'!N37*'Modelled ICPs'!N37)/'Total ICPs'!N$18</f>
        <v>0.77351789275026339</v>
      </c>
      <c r="O37" s="40">
        <f>('Modelled Faults'!O37*'Modelled Duration'!O37*'Modelled ICPs'!O37)/'Total ICPs'!O$18</f>
        <v>0.7860246489561219</v>
      </c>
      <c r="P37" s="40">
        <f>('Modelled Faults'!P37*'Modelled Duration'!P37*'Modelled ICPs'!P37)/'Total ICPs'!P$18</f>
        <v>0.79662945402989838</v>
      </c>
      <c r="Q37" s="40">
        <f>('Modelled Faults'!Q37*'Modelled Duration'!Q37*'Modelled ICPs'!Q37)/'Total ICPs'!Q$18</f>
        <v>0.79963935826351085</v>
      </c>
      <c r="R37" s="40">
        <f>('Modelled Faults'!R37*'Modelled Duration'!R37*'Modelled ICPs'!R37)/'Total ICPs'!R$18</f>
        <v>0.8007029071979973</v>
      </c>
      <c r="S37" s="40">
        <f>('Modelled Faults'!S37*'Modelled Duration'!S37*'Modelled ICPs'!S37)/'Total ICPs'!S$18</f>
        <v>0.80760912971794563</v>
      </c>
      <c r="T37" s="40">
        <f>('Modelled Faults'!T37*'Modelled Duration'!T37*'Modelled ICPs'!T37)/'Total ICPs'!T$18</f>
        <v>0.80619445800399736</v>
      </c>
      <c r="U37" s="40">
        <f>('Modelled Faults'!U37*'Modelled Duration'!U37*'Modelled ICPs'!U37)/'Total ICPs'!U$18</f>
        <v>0.80216012551661564</v>
      </c>
      <c r="V37" s="40">
        <f>('Modelled Faults'!V37*'Modelled Duration'!V37*'Modelled ICPs'!V37)/'Total ICPs'!V$18</f>
        <v>0.79765800783952368</v>
      </c>
      <c r="AL37" s="201">
        <f t="shared" ref="AL37:AL49" si="9">B37</f>
        <v>1.7416209686392341</v>
      </c>
      <c r="AM37" s="201">
        <f t="shared" ref="AM37:AM49" si="10">C37</f>
        <v>1.3096498338976041</v>
      </c>
      <c r="AN37" s="201">
        <f t="shared" ref="AN37:AN49" si="11">D37</f>
        <v>0.71426682937285635</v>
      </c>
      <c r="AO37" s="201">
        <f t="shared" ref="AO37:AO49" si="12">E37</f>
        <v>1.0610373139299016</v>
      </c>
      <c r="AP37" s="201">
        <f t="shared" ref="AP37:AP49" si="13">F37</f>
        <v>0.83219627967671195</v>
      </c>
      <c r="AQ37" s="201">
        <f t="shared" ref="AQ37:AQ49" si="14">G37</f>
        <v>0.90327871149075933</v>
      </c>
      <c r="AR37" s="201">
        <f t="shared" ref="AR37:AR49" si="15">H37</f>
        <v>1.2375140426365143</v>
      </c>
      <c r="AS37" s="201">
        <f t="shared" ref="AS37:AS49" si="16">I37</f>
        <v>1.3948642410469752</v>
      </c>
      <c r="AT37" s="201">
        <f t="shared" ref="AT37:AT49" si="17">J37</f>
        <v>1.1727848432986421</v>
      </c>
      <c r="AU37" s="201">
        <f t="shared" ref="AU37:AU49" si="18">K37</f>
        <v>1.0981234808215421</v>
      </c>
      <c r="AV37" s="41">
        <f>LINEST($B37:$K37)*(AV$6-$AL$6+1)+INDEX(LINEST($B37:$K37,,TRUE,TRUE),1,2)</f>
        <v>1.0549992328728246</v>
      </c>
      <c r="AW37" s="41">
        <f t="shared" ref="AW37:BF37" si="19">LINEST($B37:$K37)*(AW$6-$AL$6+1)+INDEX(LINEST($B37:$K37,,TRUE,TRUE),1,2)</f>
        <v>1.0383566107622337</v>
      </c>
      <c r="AX37" s="41">
        <f t="shared" si="19"/>
        <v>1.0217139886516429</v>
      </c>
      <c r="AY37" s="41">
        <f t="shared" si="19"/>
        <v>1.005071366541052</v>
      </c>
      <c r="AZ37" s="41">
        <f t="shared" si="19"/>
        <v>0.98842874443046125</v>
      </c>
      <c r="BA37" s="41">
        <f t="shared" si="19"/>
        <v>0.97178612231987049</v>
      </c>
      <c r="BB37" s="41">
        <f t="shared" si="19"/>
        <v>0.95514350020927963</v>
      </c>
      <c r="BC37" s="41">
        <f t="shared" si="19"/>
        <v>0.93850087809868876</v>
      </c>
      <c r="BD37" s="41">
        <f t="shared" si="19"/>
        <v>0.92185825598809801</v>
      </c>
      <c r="BE37" s="41">
        <f t="shared" si="19"/>
        <v>0.90521563387750725</v>
      </c>
      <c r="BF37" s="41">
        <f t="shared" si="19"/>
        <v>0.88857301176691639</v>
      </c>
    </row>
    <row r="38" spans="1:58">
      <c r="A38" s="53" t="s">
        <v>56</v>
      </c>
      <c r="B38" s="80">
        <f>('Modelled Faults'!B38*'Modelled Duration'!B38*'Modelled ICPs'!B38)/'Total ICPs'!B$18</f>
        <v>1.2096387074213597</v>
      </c>
      <c r="C38" s="40">
        <f>('Modelled Faults'!C38*'Modelled Duration'!C38*'Modelled ICPs'!C38)/'Total ICPs'!C$18</f>
        <v>0.68897366204123134</v>
      </c>
      <c r="D38" s="40">
        <f>('Modelled Faults'!D38*'Modelled Duration'!D38*'Modelled ICPs'!D38)/'Total ICPs'!D$18</f>
        <v>2.296627357708009</v>
      </c>
      <c r="E38" s="40">
        <f>('Modelled Faults'!E38*'Modelled Duration'!E38*'Modelled ICPs'!E38)/'Total ICPs'!E$18</f>
        <v>1.4670772718738749</v>
      </c>
      <c r="F38" s="40">
        <f>('Modelled Faults'!F38*'Modelled Duration'!F38*'Modelled ICPs'!F38)/'Total ICPs'!F$18</f>
        <v>5.7827967316695581</v>
      </c>
      <c r="G38" s="40">
        <f>('Modelled Faults'!G38*'Modelled Duration'!G38*'Modelled ICPs'!G38)/'Total ICPs'!G$18</f>
        <v>0.96795611730697306</v>
      </c>
      <c r="H38" s="40">
        <f>('Modelled Faults'!H38*'Modelled Duration'!H38*'Modelled ICPs'!H38)/'Total ICPs'!H$18</f>
        <v>3.6736741680123965</v>
      </c>
      <c r="I38" s="40">
        <f>('Modelled Faults'!I38*'Modelled Duration'!I38*'Modelled ICPs'!I38)/'Total ICPs'!I$18</f>
        <v>2.5109069398543191</v>
      </c>
      <c r="J38" s="40">
        <f>('Modelled Faults'!J38*'Modelled Duration'!J38*'Modelled ICPs'!J38)/'Total ICPs'!J$18</f>
        <v>1.1032329545569084</v>
      </c>
      <c r="K38" s="40">
        <f>('Modelled Faults'!K38*'Modelled Duration'!K38*'Modelled ICPs'!K38)/'Total ICPs'!K$18</f>
        <v>2.5595879314217274</v>
      </c>
      <c r="L38" s="40">
        <f>('Modelled Faults'!L38*'Modelled Duration'!L38*'Modelled ICPs'!L38)/'Total ICPs'!L$18</f>
        <v>1.8287510284545969</v>
      </c>
      <c r="M38" s="40">
        <f>('Modelled Faults'!M38*'Modelled Duration'!M38*'Modelled ICPs'!M38)/'Total ICPs'!M$18</f>
        <v>1.7845547185182853</v>
      </c>
      <c r="N38" s="40">
        <f>('Modelled Faults'!N38*'Modelled Duration'!N38*'Modelled ICPs'!N38)/'Total ICPs'!N$18</f>
        <v>1.7508636277700551</v>
      </c>
      <c r="O38" s="40">
        <f>('Modelled Faults'!O38*'Modelled Duration'!O38*'Modelled ICPs'!O38)/'Total ICPs'!O$18</f>
        <v>1.6911097622046645</v>
      </c>
      <c r="P38" s="40">
        <f>('Modelled Faults'!P38*'Modelled Duration'!P38*'Modelled ICPs'!P38)/'Total ICPs'!P$18</f>
        <v>1.625607532597352</v>
      </c>
      <c r="Q38" s="40">
        <f>('Modelled Faults'!Q38*'Modelled Duration'!Q38*'Modelled ICPs'!Q38)/'Total ICPs'!Q$18</f>
        <v>1.5714220868931039</v>
      </c>
      <c r="R38" s="40">
        <f>('Modelled Faults'!R38*'Modelled Duration'!R38*'Modelled ICPs'!R38)/'Total ICPs'!R$18</f>
        <v>1.4951512906707136</v>
      </c>
      <c r="S38" s="40">
        <f>('Modelled Faults'!S38*'Modelled Duration'!S38*'Modelled ICPs'!S38)/'Total ICPs'!S$18</f>
        <v>1.5528019131250235</v>
      </c>
      <c r="T38" s="40">
        <f>('Modelled Faults'!T38*'Modelled Duration'!T38*'Modelled ICPs'!T38)/'Total ICPs'!T$18</f>
        <v>1.5722850756296436</v>
      </c>
      <c r="U38" s="40">
        <f>('Modelled Faults'!U38*'Modelled Duration'!U38*'Modelled ICPs'!U38)/'Total ICPs'!U$18</f>
        <v>1.5882789683598577</v>
      </c>
      <c r="V38" s="40">
        <f>('Modelled Faults'!V38*'Modelled Duration'!V38*'Modelled ICPs'!V38)/'Total ICPs'!V$18</f>
        <v>1.5840787874243742</v>
      </c>
      <c r="AL38" s="201">
        <f t="shared" si="9"/>
        <v>1.2096387074213597</v>
      </c>
      <c r="AM38" s="201">
        <f t="shared" si="10"/>
        <v>0.68897366204123134</v>
      </c>
      <c r="AN38" s="201">
        <f t="shared" si="11"/>
        <v>2.296627357708009</v>
      </c>
      <c r="AO38" s="201">
        <f t="shared" si="12"/>
        <v>1.4670772718738749</v>
      </c>
      <c r="AP38" s="201">
        <f t="shared" si="13"/>
        <v>5.7827967316695581</v>
      </c>
      <c r="AQ38" s="201">
        <f t="shared" si="14"/>
        <v>0.96795611730697306</v>
      </c>
      <c r="AR38" s="201">
        <f t="shared" si="15"/>
        <v>3.6736741680123965</v>
      </c>
      <c r="AS38" s="201">
        <f t="shared" si="16"/>
        <v>2.5109069398543191</v>
      </c>
      <c r="AT38" s="201">
        <f t="shared" si="17"/>
        <v>1.1032329545569084</v>
      </c>
      <c r="AU38" s="201">
        <f t="shared" si="18"/>
        <v>2.5595879314217274</v>
      </c>
      <c r="AV38" s="41">
        <f t="shared" ref="AV38:BF49" si="20">LINEST($B38:$K38)*(AV$6-$AL$6+1)+INDEX(LINEST($B38:$K38,,TRUE,TRUE),1,2)</f>
        <v>2.823570719133222</v>
      </c>
      <c r="AW38" s="41">
        <f t="shared" si="20"/>
        <v>2.9322113618507832</v>
      </c>
      <c r="AX38" s="41">
        <f t="shared" si="20"/>
        <v>3.040852004568344</v>
      </c>
      <c r="AY38" s="41">
        <f t="shared" si="20"/>
        <v>3.1494926472859053</v>
      </c>
      <c r="AZ38" s="41">
        <f t="shared" si="20"/>
        <v>3.2581332900034665</v>
      </c>
      <c r="BA38" s="41">
        <f t="shared" si="20"/>
        <v>3.3667739327210278</v>
      </c>
      <c r="BB38" s="41">
        <f t="shared" si="20"/>
        <v>3.4754145754385886</v>
      </c>
      <c r="BC38" s="41">
        <f t="shared" si="20"/>
        <v>3.5840552181561498</v>
      </c>
      <c r="BD38" s="41">
        <f t="shared" si="20"/>
        <v>3.6926958608737106</v>
      </c>
      <c r="BE38" s="41">
        <f t="shared" si="20"/>
        <v>3.8013365035912718</v>
      </c>
      <c r="BF38" s="41">
        <f t="shared" si="20"/>
        <v>3.9099771463088331</v>
      </c>
    </row>
    <row r="39" spans="1:58">
      <c r="A39" s="53" t="s">
        <v>51</v>
      </c>
      <c r="B39" s="80">
        <f>('Modelled Faults'!B39*'Modelled Duration'!B39*'Modelled ICPs'!B39)/'Total ICPs'!B$18</f>
        <v>0.42080968957131287</v>
      </c>
      <c r="C39" s="40">
        <f>('Modelled Faults'!C39*'Modelled Duration'!C39*'Modelled ICPs'!C39)/'Total ICPs'!C$18</f>
        <v>4.1962710409613303E-4</v>
      </c>
      <c r="D39" s="40">
        <f>('Modelled Faults'!D39*'Modelled Duration'!D39*'Modelled ICPs'!D39)/'Total ICPs'!D$18</f>
        <v>4.1080328368758101E-3</v>
      </c>
      <c r="E39" s="40">
        <f>('Modelled Faults'!E39*'Modelled Duration'!E39*'Modelled ICPs'!E39)/'Total ICPs'!E$18</f>
        <v>0.12237508097526702</v>
      </c>
      <c r="F39" s="40">
        <f>('Modelled Faults'!F39*'Modelled Duration'!F39*'Modelled ICPs'!F39)/'Total ICPs'!F$18</f>
        <v>0</v>
      </c>
      <c r="G39" s="40">
        <f>('Modelled Faults'!G39*'Modelled Duration'!G39*'Modelled ICPs'!G39)/'Total ICPs'!G$18</f>
        <v>3.8825544626348414E-2</v>
      </c>
      <c r="H39" s="40">
        <f>('Modelled Faults'!H39*'Modelled Duration'!H39*'Modelled ICPs'!H39)/'Total ICPs'!H$18</f>
        <v>5.5344757493255136E-3</v>
      </c>
      <c r="I39" s="40">
        <f>('Modelled Faults'!I39*'Modelled Duration'!I39*'Modelled ICPs'!I39)/'Total ICPs'!I$18</f>
        <v>7.5914545369391712E-2</v>
      </c>
      <c r="J39" s="40">
        <f>('Modelled Faults'!J39*'Modelled Duration'!J39*'Modelled ICPs'!J39)/'Total ICPs'!J$18</f>
        <v>0.10433456098018198</v>
      </c>
      <c r="K39" s="40">
        <f>('Modelled Faults'!K39*'Modelled Duration'!K39*'Modelled ICPs'!K39)/'Total ICPs'!K$18</f>
        <v>0.46682129220633389</v>
      </c>
      <c r="L39" s="40">
        <f>('Modelled Faults'!L39*'Modelled Duration'!L39*'Modelled ICPs'!L39)/'Total ICPs'!L$18</f>
        <v>0.11206069758456161</v>
      </c>
      <c r="M39" s="40">
        <f>('Modelled Faults'!M39*'Modelled Duration'!M39*'Modelled ICPs'!M39)/'Total ICPs'!M$18</f>
        <v>0.11588225209463689</v>
      </c>
      <c r="N39" s="40">
        <f>('Modelled Faults'!N39*'Modelled Duration'!N39*'Modelled ICPs'!N39)/'Total ICPs'!N$18</f>
        <v>0.11983945653893424</v>
      </c>
      <c r="O39" s="40">
        <f>('Modelled Faults'!O39*'Modelled Duration'!O39*'Modelled ICPs'!O39)/'Total ICPs'!O$18</f>
        <v>0.12185295527806347</v>
      </c>
      <c r="P39" s="40">
        <f>('Modelled Faults'!P39*'Modelled Duration'!P39*'Modelled ICPs'!P39)/'Total ICPs'!P$18</f>
        <v>0.12201838466235031</v>
      </c>
      <c r="Q39" s="40">
        <f>('Modelled Faults'!Q39*'Modelled Duration'!Q39*'Modelled ICPs'!Q39)/'Total ICPs'!Q$18</f>
        <v>0.11945353348538254</v>
      </c>
      <c r="R39" s="40">
        <f>('Modelled Faults'!R39*'Modelled Duration'!R39*'Modelled ICPs'!R39)/'Total ICPs'!R$18</f>
        <v>0.11791499769590205</v>
      </c>
      <c r="S39" s="40">
        <f>('Modelled Faults'!S39*'Modelled Duration'!S39*'Modelled ICPs'!S39)/'Total ICPs'!S$18</f>
        <v>0.1176553587342416</v>
      </c>
      <c r="T39" s="40">
        <f>('Modelled Faults'!T39*'Modelled Duration'!T39*'Modelled ICPs'!T39)/'Total ICPs'!T$18</f>
        <v>0.11536387846004383</v>
      </c>
      <c r="U39" s="40">
        <f>('Modelled Faults'!U39*'Modelled Duration'!U39*'Modelled ICPs'!U39)/'Total ICPs'!U$18</f>
        <v>0.11201073137145047</v>
      </c>
      <c r="V39" s="40">
        <f>('Modelled Faults'!V39*'Modelled Duration'!V39*'Modelled ICPs'!V39)/'Total ICPs'!V$18</f>
        <v>0.10782995627248887</v>
      </c>
      <c r="AL39" s="201">
        <f t="shared" si="9"/>
        <v>0.42080968957131287</v>
      </c>
      <c r="AM39" s="201">
        <f t="shared" si="10"/>
        <v>4.1962710409613303E-4</v>
      </c>
      <c r="AN39" s="201">
        <f t="shared" si="11"/>
        <v>4.1080328368758101E-3</v>
      </c>
      <c r="AO39" s="201">
        <f t="shared" si="12"/>
        <v>0.12237508097526702</v>
      </c>
      <c r="AP39" s="201">
        <f t="shared" si="13"/>
        <v>0</v>
      </c>
      <c r="AQ39" s="201">
        <f t="shared" si="14"/>
        <v>3.8825544626348414E-2</v>
      </c>
      <c r="AR39" s="201">
        <f t="shared" si="15"/>
        <v>5.5344757493255136E-3</v>
      </c>
      <c r="AS39" s="201">
        <f t="shared" si="16"/>
        <v>7.5914545369391712E-2</v>
      </c>
      <c r="AT39" s="201">
        <f t="shared" si="17"/>
        <v>0.10433456098018198</v>
      </c>
      <c r="AU39" s="201">
        <f t="shared" si="18"/>
        <v>0.46682129220633389</v>
      </c>
      <c r="AV39" s="41">
        <f t="shared" si="20"/>
        <v>0.16354246002387646</v>
      </c>
      <c r="AW39" s="41">
        <f t="shared" si="20"/>
        <v>0.17074758276605156</v>
      </c>
      <c r="AX39" s="41">
        <f t="shared" si="20"/>
        <v>0.17795270550822667</v>
      </c>
      <c r="AY39" s="41">
        <f t="shared" si="20"/>
        <v>0.18515782825040181</v>
      </c>
      <c r="AZ39" s="41">
        <f t="shared" si="20"/>
        <v>0.19236295099257694</v>
      </c>
      <c r="BA39" s="41">
        <f t="shared" si="20"/>
        <v>0.19956807373475205</v>
      </c>
      <c r="BB39" s="41">
        <f t="shared" si="20"/>
        <v>0.20677319647692716</v>
      </c>
      <c r="BC39" s="41">
        <f t="shared" si="20"/>
        <v>0.21397831921910226</v>
      </c>
      <c r="BD39" s="41">
        <f t="shared" si="20"/>
        <v>0.22118344196127737</v>
      </c>
      <c r="BE39" s="41">
        <f t="shared" si="20"/>
        <v>0.22838856470345248</v>
      </c>
      <c r="BF39" s="41">
        <f t="shared" si="20"/>
        <v>0.23559368744562759</v>
      </c>
    </row>
    <row r="40" spans="1:58">
      <c r="A40" s="53" t="s">
        <v>54</v>
      </c>
      <c r="B40" s="80">
        <f>('Modelled Faults'!B40*'Modelled Duration'!B40*'Modelled ICPs'!B40)/'Total ICPs'!B$18</f>
        <v>1.5704703320458406</v>
      </c>
      <c r="C40" s="40">
        <f>('Modelled Faults'!C40*'Modelled Duration'!C40*'Modelled ICPs'!C40)/'Total ICPs'!C$18</f>
        <v>1.5226550951313675</v>
      </c>
      <c r="D40" s="40">
        <f>('Modelled Faults'!D40*'Modelled Duration'!D40*'Modelled ICPs'!D40)/'Total ICPs'!D$18</f>
        <v>2.2283929322875098</v>
      </c>
      <c r="E40" s="40">
        <f>('Modelled Faults'!E40*'Modelled Duration'!E40*'Modelled ICPs'!E40)/'Total ICPs'!E$18</f>
        <v>4.7840627211335605</v>
      </c>
      <c r="F40" s="40">
        <f>('Modelled Faults'!F40*'Modelled Duration'!F40*'Modelled ICPs'!F40)/'Total ICPs'!F$18</f>
        <v>3.1707210216340584</v>
      </c>
      <c r="G40" s="40">
        <f>('Modelled Faults'!G40*'Modelled Duration'!G40*'Modelled ICPs'!G40)/'Total ICPs'!G$18</f>
        <v>1.9715917133973757</v>
      </c>
      <c r="H40" s="40">
        <f>('Modelled Faults'!H40*'Modelled Duration'!H40*'Modelled ICPs'!H40)/'Total ICPs'!H$18</f>
        <v>2.3356633670552172</v>
      </c>
      <c r="I40" s="40">
        <f>('Modelled Faults'!I40*'Modelled Duration'!I40*'Modelled ICPs'!I40)/'Total ICPs'!I$18</f>
        <v>3.6653130987943126</v>
      </c>
      <c r="J40" s="40">
        <f>('Modelled Faults'!J40*'Modelled Duration'!J40*'Modelled ICPs'!J40)/'Total ICPs'!J$18</f>
        <v>1.4082822317773065</v>
      </c>
      <c r="K40" s="40">
        <f>('Modelled Faults'!K40*'Modelled Duration'!K40*'Modelled ICPs'!K40)/'Total ICPs'!K$18</f>
        <v>2.5043548701055642</v>
      </c>
      <c r="L40" s="40">
        <f>('Modelled Faults'!L40*'Modelled Duration'!L40*'Modelled ICPs'!L40)/'Total ICPs'!L$18</f>
        <v>2.4533108209152554</v>
      </c>
      <c r="M40" s="40">
        <f>('Modelled Faults'!M40*'Modelled Duration'!M40*'Modelled ICPs'!M40)/'Total ICPs'!M$18</f>
        <v>2.4769508267352078</v>
      </c>
      <c r="N40" s="40">
        <f>('Modelled Faults'!N40*'Modelled Duration'!N40*'Modelled ICPs'!N40)/'Total ICPs'!N$18</f>
        <v>2.4782287328909103</v>
      </c>
      <c r="O40" s="40">
        <f>('Modelled Faults'!O40*'Modelled Duration'!O40*'Modelled ICPs'!O40)/'Total ICPs'!O$18</f>
        <v>2.4180306540371634</v>
      </c>
      <c r="P40" s="40">
        <f>('Modelled Faults'!P40*'Modelled Duration'!P40*'Modelled ICPs'!P40)/'Total ICPs'!P$18</f>
        <v>2.3474002414857944</v>
      </c>
      <c r="Q40" s="40">
        <f>('Modelled Faults'!Q40*'Modelled Duration'!Q40*'Modelled ICPs'!Q40)/'Total ICPs'!Q$18</f>
        <v>2.252745610623939</v>
      </c>
      <c r="R40" s="40">
        <f>('Modelled Faults'!R40*'Modelled Duration'!R40*'Modelled ICPs'!R40)/'Total ICPs'!R$18</f>
        <v>2.1931263997525501</v>
      </c>
      <c r="S40" s="40">
        <f>('Modelled Faults'!S40*'Modelled Duration'!S40*'Modelled ICPs'!S40)/'Total ICPs'!S$18</f>
        <v>2.1648938331479601</v>
      </c>
      <c r="T40" s="40">
        <f>('Modelled Faults'!T40*'Modelled Duration'!T40*'Modelled ICPs'!T40)/'Total ICPs'!T$18</f>
        <v>2.1467640007703874</v>
      </c>
      <c r="U40" s="40">
        <f>('Modelled Faults'!U40*'Modelled Duration'!U40*'Modelled ICPs'!U40)/'Total ICPs'!U$18</f>
        <v>2.1286830317030834</v>
      </c>
      <c r="V40" s="40">
        <f>('Modelled Faults'!V40*'Modelled Duration'!V40*'Modelled ICPs'!V40)/'Total ICPs'!V$18</f>
        <v>2.1201420916789546</v>
      </c>
      <c r="AL40" s="201">
        <f t="shared" si="9"/>
        <v>1.5704703320458406</v>
      </c>
      <c r="AM40" s="201">
        <f t="shared" si="10"/>
        <v>1.5226550951313675</v>
      </c>
      <c r="AN40" s="201">
        <f t="shared" si="11"/>
        <v>2.2283929322875098</v>
      </c>
      <c r="AO40" s="201">
        <f t="shared" si="12"/>
        <v>4.7840627211335605</v>
      </c>
      <c r="AP40" s="201">
        <f t="shared" si="13"/>
        <v>3.1707210216340584</v>
      </c>
      <c r="AQ40" s="201">
        <f t="shared" si="14"/>
        <v>1.9715917133973757</v>
      </c>
      <c r="AR40" s="201">
        <f t="shared" si="15"/>
        <v>2.3356633670552172</v>
      </c>
      <c r="AS40" s="201">
        <f t="shared" si="16"/>
        <v>3.6653130987943126</v>
      </c>
      <c r="AT40" s="201">
        <f t="shared" si="17"/>
        <v>1.4082822317773065</v>
      </c>
      <c r="AU40" s="201">
        <f t="shared" si="18"/>
        <v>2.5043548701055642</v>
      </c>
      <c r="AV40" s="41">
        <f t="shared" si="20"/>
        <v>2.7243048803735914</v>
      </c>
      <c r="AW40" s="41">
        <f t="shared" si="20"/>
        <v>2.7621510880167515</v>
      </c>
      <c r="AX40" s="41">
        <f t="shared" si="20"/>
        <v>2.7999972956599111</v>
      </c>
      <c r="AY40" s="41">
        <f t="shared" si="20"/>
        <v>2.8378435033030711</v>
      </c>
      <c r="AZ40" s="41">
        <f t="shared" si="20"/>
        <v>2.8756897109462312</v>
      </c>
      <c r="BA40" s="41">
        <f t="shared" si="20"/>
        <v>2.9135359185893912</v>
      </c>
      <c r="BB40" s="41">
        <f t="shared" si="20"/>
        <v>2.9513821262325513</v>
      </c>
      <c r="BC40" s="41">
        <f t="shared" si="20"/>
        <v>2.9892283338757109</v>
      </c>
      <c r="BD40" s="41">
        <f t="shared" si="20"/>
        <v>3.0270745415188709</v>
      </c>
      <c r="BE40" s="41">
        <f t="shared" si="20"/>
        <v>3.0649207491620309</v>
      </c>
      <c r="BF40" s="41">
        <f t="shared" si="20"/>
        <v>3.102766956805191</v>
      </c>
    </row>
    <row r="41" spans="1:58">
      <c r="A41" s="53" t="s">
        <v>49</v>
      </c>
      <c r="B41" s="80">
        <f>('Modelled Faults'!B41*'Modelled Duration'!B41*'Modelled ICPs'!B41)/'Total ICPs'!B$18</f>
        <v>1.2964919809896205</v>
      </c>
      <c r="C41" s="40">
        <f>('Modelled Faults'!C41*'Modelled Duration'!C41*'Modelled ICPs'!C41)/'Total ICPs'!C$18</f>
        <v>1.1924467121262698</v>
      </c>
      <c r="D41" s="40">
        <f>('Modelled Faults'!D41*'Modelled Duration'!D41*'Modelled ICPs'!D41)/'Total ICPs'!D$18</f>
        <v>1.187600692888205</v>
      </c>
      <c r="E41" s="40">
        <f>('Modelled Faults'!E41*'Modelled Duration'!E41*'Modelled ICPs'!E41)/'Total ICPs'!E$18</f>
        <v>0.39478769681444675</v>
      </c>
      <c r="F41" s="40">
        <f>('Modelled Faults'!F41*'Modelled Duration'!F41*'Modelled ICPs'!F41)/'Total ICPs'!F$18</f>
        <v>0.24129616795903752</v>
      </c>
      <c r="G41" s="40">
        <f>('Modelled Faults'!G41*'Modelled Duration'!G41*'Modelled ICPs'!G41)/'Total ICPs'!G$18</f>
        <v>0.15322517480995021</v>
      </c>
      <c r="H41" s="40">
        <f>('Modelled Faults'!H41*'Modelled Duration'!H41*'Modelled ICPs'!H41)/'Total ICPs'!H$18</f>
        <v>0.28096739779217278</v>
      </c>
      <c r="I41" s="40">
        <f>('Modelled Faults'!I41*'Modelled Duration'!I41*'Modelled ICPs'!I41)/'Total ICPs'!I$18</f>
        <v>0.16280867497062645</v>
      </c>
      <c r="J41" s="40">
        <f>('Modelled Faults'!J41*'Modelled Duration'!J41*'Modelled ICPs'!J41)/'Total ICPs'!J$18</f>
        <v>0.48535481816110981</v>
      </c>
      <c r="K41" s="40">
        <f>('Modelled Faults'!K41*'Modelled Duration'!K41*'Modelled ICPs'!K41)/'Total ICPs'!K$18</f>
        <v>0.13257502932295162</v>
      </c>
      <c r="L41" s="40">
        <f>('Modelled Faults'!L41*'Modelled Duration'!L41*'Modelled ICPs'!L41)/'Total ICPs'!L$18</f>
        <v>0.41566546805515858</v>
      </c>
      <c r="M41" s="40">
        <f>('Modelled Faults'!M41*'Modelled Duration'!M41*'Modelled ICPs'!M41)/'Total ICPs'!M$18</f>
        <v>0.39724187350816881</v>
      </c>
      <c r="N41" s="40">
        <f>('Modelled Faults'!N41*'Modelled Duration'!N41*'Modelled ICPs'!N41)/'Total ICPs'!N$18</f>
        <v>0.36621255157795357</v>
      </c>
      <c r="O41" s="40">
        <f>('Modelled Faults'!O41*'Modelled Duration'!O41*'Modelled ICPs'!O41)/'Total ICPs'!O$18</f>
        <v>0.34478098071370794</v>
      </c>
      <c r="P41" s="40">
        <f>('Modelled Faults'!P41*'Modelled Duration'!P41*'Modelled ICPs'!P41)/'Total ICPs'!P$18</f>
        <v>0.30772174023103915</v>
      </c>
      <c r="Q41" s="40">
        <f>('Modelled Faults'!Q41*'Modelled Duration'!Q41*'Modelled ICPs'!Q41)/'Total ICPs'!Q$18</f>
        <v>0.27006475007128422</v>
      </c>
      <c r="R41" s="40">
        <f>('Modelled Faults'!R41*'Modelled Duration'!R41*'Modelled ICPs'!R41)/'Total ICPs'!R$18</f>
        <v>0.237062257115876</v>
      </c>
      <c r="S41" s="40">
        <f>('Modelled Faults'!S41*'Modelled Duration'!S41*'Modelled ICPs'!S41)/'Total ICPs'!S$18</f>
        <v>0.20342057965534596</v>
      </c>
      <c r="T41" s="40">
        <f>('Modelled Faults'!T41*'Modelled Duration'!T41*'Modelled ICPs'!T41)/'Total ICPs'!T$18</f>
        <v>0.17337724742077196</v>
      </c>
      <c r="U41" s="40">
        <f>('Modelled Faults'!U41*'Modelled Duration'!U41*'Modelled ICPs'!U41)/'Total ICPs'!U$18</f>
        <v>0.15150619378402252</v>
      </c>
      <c r="V41" s="40">
        <f>('Modelled Faults'!V41*'Modelled Duration'!V41*'Modelled ICPs'!V41)/'Total ICPs'!V$18</f>
        <v>0.128921028722529</v>
      </c>
      <c r="AL41" s="201">
        <f t="shared" si="9"/>
        <v>1.2964919809896205</v>
      </c>
      <c r="AM41" s="201">
        <f t="shared" si="10"/>
        <v>1.1924467121262698</v>
      </c>
      <c r="AN41" s="201">
        <f t="shared" si="11"/>
        <v>1.187600692888205</v>
      </c>
      <c r="AO41" s="201">
        <f t="shared" si="12"/>
        <v>0.39478769681444675</v>
      </c>
      <c r="AP41" s="201">
        <f t="shared" si="13"/>
        <v>0.24129616795903752</v>
      </c>
      <c r="AQ41" s="201">
        <f t="shared" si="14"/>
        <v>0.15322517480995021</v>
      </c>
      <c r="AR41" s="201">
        <f t="shared" si="15"/>
        <v>0.28096739779217278</v>
      </c>
      <c r="AS41" s="201">
        <f t="shared" si="16"/>
        <v>0.16280867497062645</v>
      </c>
      <c r="AT41" s="201">
        <f t="shared" si="17"/>
        <v>0.48535481816110981</v>
      </c>
      <c r="AU41" s="201">
        <f t="shared" si="18"/>
        <v>0.13257502932295162</v>
      </c>
      <c r="AV41" s="41">
        <f t="shared" si="20"/>
        <v>-0.14652415883522596</v>
      </c>
      <c r="AW41" s="41">
        <f t="shared" si="20"/>
        <v>-0.27366590309316496</v>
      </c>
      <c r="AX41" s="41">
        <f t="shared" si="20"/>
        <v>-0.40080764735110419</v>
      </c>
      <c r="AY41" s="41">
        <f t="shared" si="20"/>
        <v>-0.52794939160904319</v>
      </c>
      <c r="AZ41" s="41">
        <f t="shared" si="20"/>
        <v>-0.65509113586698242</v>
      </c>
      <c r="BA41" s="41">
        <f t="shared" si="20"/>
        <v>-0.78223288012492143</v>
      </c>
      <c r="BB41" s="41">
        <f t="shared" si="20"/>
        <v>-0.90937462438286065</v>
      </c>
      <c r="BC41" s="41">
        <f t="shared" si="20"/>
        <v>-1.0365163686407994</v>
      </c>
      <c r="BD41" s="41">
        <f t="shared" si="20"/>
        <v>-1.1636581128987387</v>
      </c>
      <c r="BE41" s="41">
        <f t="shared" si="20"/>
        <v>-1.2907998571566779</v>
      </c>
      <c r="BF41" s="41">
        <f t="shared" si="20"/>
        <v>-1.4179416014146167</v>
      </c>
    </row>
    <row r="42" spans="1:58">
      <c r="A42" s="53" t="s">
        <v>59</v>
      </c>
      <c r="B42" s="80">
        <f>('Modelled Faults'!B42*'Modelled Duration'!B42*'Modelled ICPs'!B42)/'Total ICPs'!B$18</f>
        <v>0.69968369017532106</v>
      </c>
      <c r="C42" s="40">
        <f>('Modelled Faults'!C42*'Modelled Duration'!C42*'Modelled ICPs'!C42)/'Total ICPs'!C$18</f>
        <v>0.54504156533625825</v>
      </c>
      <c r="D42" s="40">
        <f>('Modelled Faults'!D42*'Modelled Duration'!D42*'Modelled ICPs'!D42)/'Total ICPs'!D$18</f>
        <v>1.0812405627162323</v>
      </c>
      <c r="E42" s="40">
        <f>('Modelled Faults'!E42*'Modelled Duration'!E42*'Modelled ICPs'!E42)/'Total ICPs'!E$18</f>
        <v>1.6460818766623921</v>
      </c>
      <c r="F42" s="40">
        <f>('Modelled Faults'!F42*'Modelled Duration'!F42*'Modelled ICPs'!F42)/'Total ICPs'!F$18</f>
        <v>2.7369679408522076</v>
      </c>
      <c r="G42" s="40">
        <f>('Modelled Faults'!G42*'Modelled Duration'!G42*'Modelled ICPs'!G42)/'Total ICPs'!G$18</f>
        <v>1.5002925873514623</v>
      </c>
      <c r="H42" s="40">
        <f>('Modelled Faults'!H42*'Modelled Duration'!H42*'Modelled ICPs'!H42)/'Total ICPs'!H$18</f>
        <v>1.5416911469603909</v>
      </c>
      <c r="I42" s="40">
        <f>('Modelled Faults'!I42*'Modelled Duration'!I42*'Modelled ICPs'!I42)/'Total ICPs'!I$18</f>
        <v>1.589230865562596</v>
      </c>
      <c r="J42" s="40">
        <f>('Modelled Faults'!J42*'Modelled Duration'!J42*'Modelled ICPs'!J42)/'Total ICPs'!J$18</f>
        <v>1.2993565941165679</v>
      </c>
      <c r="K42" s="40">
        <f>('Modelled Faults'!K42*'Modelled Duration'!K42*'Modelled ICPs'!K42)/'Total ICPs'!K$18</f>
        <v>0.99785081480372317</v>
      </c>
      <c r="L42" s="40">
        <f>('Modelled Faults'!L42*'Modelled Duration'!L42*'Modelled ICPs'!L42)/'Total ICPs'!L$18</f>
        <v>2.0954414374425618</v>
      </c>
      <c r="M42" s="40">
        <f>('Modelled Faults'!M42*'Modelled Duration'!M42*'Modelled ICPs'!M42)/'Total ICPs'!M$18</f>
        <v>2.0336041236882378</v>
      </c>
      <c r="N42" s="40">
        <f>('Modelled Faults'!N42*'Modelled Duration'!N42*'Modelled ICPs'!N42)/'Total ICPs'!N$18</f>
        <v>1.9664871204909999</v>
      </c>
      <c r="O42" s="40">
        <f>('Modelled Faults'!O42*'Modelled Duration'!O42*'Modelled ICPs'!O42)/'Total ICPs'!O$18</f>
        <v>1.9583668715345821</v>
      </c>
      <c r="P42" s="40">
        <f>('Modelled Faults'!P42*'Modelled Duration'!P42*'Modelled ICPs'!P42)/'Total ICPs'!P$18</f>
        <v>1.9991383504501441</v>
      </c>
      <c r="Q42" s="40">
        <f>('Modelled Faults'!Q42*'Modelled Duration'!Q42*'Modelled ICPs'!Q42)/'Total ICPs'!Q$18</f>
        <v>2.0139776398298004</v>
      </c>
      <c r="R42" s="40">
        <f>('Modelled Faults'!R42*'Modelled Duration'!R42*'Modelled ICPs'!R42)/'Total ICPs'!R$18</f>
        <v>2.0340307594744278</v>
      </c>
      <c r="S42" s="40">
        <f>('Modelled Faults'!S42*'Modelled Duration'!S42*'Modelled ICPs'!S42)/'Total ICPs'!S$18</f>
        <v>2.0736959196235767</v>
      </c>
      <c r="T42" s="40">
        <f>('Modelled Faults'!T42*'Modelled Duration'!T42*'Modelled ICPs'!T42)/'Total ICPs'!T$18</f>
        <v>2.1212994531056792</v>
      </c>
      <c r="U42" s="40">
        <f>('Modelled Faults'!U42*'Modelled Duration'!U42*'Modelled ICPs'!U42)/'Total ICPs'!U$18</f>
        <v>2.1562316559293127</v>
      </c>
      <c r="V42" s="40">
        <f>('Modelled Faults'!V42*'Modelled Duration'!V42*'Modelled ICPs'!V42)/'Total ICPs'!V$18</f>
        <v>2.1895870226805245</v>
      </c>
      <c r="AL42" s="201">
        <f t="shared" si="9"/>
        <v>0.69968369017532106</v>
      </c>
      <c r="AM42" s="201">
        <f t="shared" si="10"/>
        <v>0.54504156533625825</v>
      </c>
      <c r="AN42" s="201">
        <f t="shared" si="11"/>
        <v>1.0812405627162323</v>
      </c>
      <c r="AO42" s="201">
        <f t="shared" si="12"/>
        <v>1.6460818766623921</v>
      </c>
      <c r="AP42" s="201">
        <f t="shared" si="13"/>
        <v>2.7369679408522076</v>
      </c>
      <c r="AQ42" s="201">
        <f t="shared" si="14"/>
        <v>1.5002925873514623</v>
      </c>
      <c r="AR42" s="201">
        <f t="shared" si="15"/>
        <v>1.5416911469603909</v>
      </c>
      <c r="AS42" s="201">
        <f t="shared" si="16"/>
        <v>1.589230865562596</v>
      </c>
      <c r="AT42" s="201">
        <f t="shared" si="17"/>
        <v>1.2993565941165679</v>
      </c>
      <c r="AU42" s="201">
        <f t="shared" si="18"/>
        <v>0.99785081480372317</v>
      </c>
      <c r="AV42" s="41">
        <f t="shared" si="20"/>
        <v>1.6622042076118102</v>
      </c>
      <c r="AW42" s="41">
        <f t="shared" si="20"/>
        <v>1.7164697427314639</v>
      </c>
      <c r="AX42" s="41">
        <f t="shared" si="20"/>
        <v>1.7707352778511174</v>
      </c>
      <c r="AY42" s="41">
        <f t="shared" si="20"/>
        <v>1.8250008129707713</v>
      </c>
      <c r="AZ42" s="41">
        <f t="shared" si="20"/>
        <v>1.8792663480904248</v>
      </c>
      <c r="BA42" s="41">
        <f t="shared" si="20"/>
        <v>1.9335318832100785</v>
      </c>
      <c r="BB42" s="41">
        <f t="shared" si="20"/>
        <v>1.9877974183297322</v>
      </c>
      <c r="BC42" s="41">
        <f t="shared" si="20"/>
        <v>2.0420629534493857</v>
      </c>
      <c r="BD42" s="41">
        <f t="shared" si="20"/>
        <v>2.0963284885690392</v>
      </c>
      <c r="BE42" s="41">
        <f t="shared" si="20"/>
        <v>2.1505940236886931</v>
      </c>
      <c r="BF42" s="41">
        <f t="shared" si="20"/>
        <v>2.2048595588083471</v>
      </c>
    </row>
    <row r="43" spans="1:58">
      <c r="A43" s="53" t="s">
        <v>57</v>
      </c>
      <c r="B43" s="80">
        <f>('Modelled Faults'!B43*'Modelled Duration'!B43*'Modelled ICPs'!B43)/'Total ICPs'!B$18</f>
        <v>3.4287253826713</v>
      </c>
      <c r="C43" s="40">
        <f>('Modelled Faults'!C43*'Modelled Duration'!C43*'Modelled ICPs'!C43)/'Total ICPs'!C$18</f>
        <v>3.2485559423330637</v>
      </c>
      <c r="D43" s="40">
        <f>('Modelled Faults'!D43*'Modelled Duration'!D43*'Modelled ICPs'!D43)/'Total ICPs'!D$18</f>
        <v>3.7024593949920939</v>
      </c>
      <c r="E43" s="40">
        <f>('Modelled Faults'!E43*'Modelled Duration'!E43*'Modelled ICPs'!E43)/'Total ICPs'!E$18</f>
        <v>6.0086857056706116</v>
      </c>
      <c r="F43" s="40">
        <f>('Modelled Faults'!F43*'Modelled Duration'!F43*'Modelled ICPs'!F43)/'Total ICPs'!F$18</f>
        <v>6.869118971313064</v>
      </c>
      <c r="G43" s="40">
        <f>('Modelled Faults'!G43*'Modelled Duration'!G43*'Modelled ICPs'!G43)/'Total ICPs'!G$18</f>
        <v>2.6459935158546015</v>
      </c>
      <c r="H43" s="40">
        <f>('Modelled Faults'!H43*'Modelled Duration'!H43*'Modelled ICPs'!H43)/'Total ICPs'!H$18</f>
        <v>3.9719801336208094</v>
      </c>
      <c r="I43" s="40">
        <f>('Modelled Faults'!I43*'Modelled Duration'!I43*'Modelled ICPs'!I43)/'Total ICPs'!I$18</f>
        <v>3.71462870425237</v>
      </c>
      <c r="J43" s="40">
        <f>('Modelled Faults'!J43*'Modelled Duration'!J43*'Modelled ICPs'!J43)/'Total ICPs'!J$18</f>
        <v>3.8423782583541444</v>
      </c>
      <c r="K43" s="40">
        <f>('Modelled Faults'!K43*'Modelled Duration'!K43*'Modelled ICPs'!K43)/'Total ICPs'!K$18</f>
        <v>3.7950324673704179</v>
      </c>
      <c r="L43" s="40">
        <f>('Modelled Faults'!L43*'Modelled Duration'!L43*'Modelled ICPs'!L43)/'Total ICPs'!L$18</f>
        <v>4.5074677989086185</v>
      </c>
      <c r="M43" s="40">
        <f>('Modelled Faults'!M43*'Modelled Duration'!M43*'Modelled ICPs'!M43)/'Total ICPs'!M$18</f>
        <v>4.5594835724493707</v>
      </c>
      <c r="N43" s="40">
        <f>('Modelled Faults'!N43*'Modelled Duration'!N43*'Modelled ICPs'!N43)/'Total ICPs'!N$18</f>
        <v>4.6212430056259208</v>
      </c>
      <c r="O43" s="40">
        <f>('Modelled Faults'!O43*'Modelled Duration'!O43*'Modelled ICPs'!O43)/'Total ICPs'!O$18</f>
        <v>4.4973656085391926</v>
      </c>
      <c r="P43" s="40">
        <f>('Modelled Faults'!P43*'Modelled Duration'!P43*'Modelled ICPs'!P43)/'Total ICPs'!P$18</f>
        <v>4.2654454640491632</v>
      </c>
      <c r="Q43" s="40">
        <f>('Modelled Faults'!Q43*'Modelled Duration'!Q43*'Modelled ICPs'!Q43)/'Total ICPs'!Q$18</f>
        <v>4.0188460874389591</v>
      </c>
      <c r="R43" s="40">
        <f>('Modelled Faults'!R43*'Modelled Duration'!R43*'Modelled ICPs'!R43)/'Total ICPs'!R$18</f>
        <v>3.8136728060779252</v>
      </c>
      <c r="S43" s="40">
        <f>('Modelled Faults'!S43*'Modelled Duration'!S43*'Modelled ICPs'!S43)/'Total ICPs'!S$18</f>
        <v>3.7081014915338355</v>
      </c>
      <c r="T43" s="40">
        <f>('Modelled Faults'!T43*'Modelled Duration'!T43*'Modelled ICPs'!T43)/'Total ICPs'!T$18</f>
        <v>3.6331946841259852</v>
      </c>
      <c r="U43" s="40">
        <f>('Modelled Faults'!U43*'Modelled Duration'!U43*'Modelled ICPs'!U43)/'Total ICPs'!U$18</f>
        <v>3.5359369251442083</v>
      </c>
      <c r="V43" s="40">
        <f>('Modelled Faults'!V43*'Modelled Duration'!V43*'Modelled ICPs'!V43)/'Total ICPs'!V$18</f>
        <v>3.4403516583325611</v>
      </c>
      <c r="AL43" s="201">
        <f t="shared" si="9"/>
        <v>3.4287253826713</v>
      </c>
      <c r="AM43" s="201">
        <f t="shared" si="10"/>
        <v>3.2485559423330637</v>
      </c>
      <c r="AN43" s="201">
        <f t="shared" si="11"/>
        <v>3.7024593949920939</v>
      </c>
      <c r="AO43" s="201">
        <f t="shared" si="12"/>
        <v>6.0086857056706116</v>
      </c>
      <c r="AP43" s="201">
        <f t="shared" si="13"/>
        <v>6.869118971313064</v>
      </c>
      <c r="AQ43" s="201">
        <f t="shared" si="14"/>
        <v>2.6459935158546015</v>
      </c>
      <c r="AR43" s="201">
        <f t="shared" si="15"/>
        <v>3.9719801336208094</v>
      </c>
      <c r="AS43" s="201">
        <f t="shared" si="16"/>
        <v>3.71462870425237</v>
      </c>
      <c r="AT43" s="201">
        <f t="shared" si="17"/>
        <v>3.8423782583541444</v>
      </c>
      <c r="AU43" s="201">
        <f t="shared" si="18"/>
        <v>3.7950324673704179</v>
      </c>
      <c r="AV43" s="41">
        <f t="shared" si="20"/>
        <v>4.0287933259476869</v>
      </c>
      <c r="AW43" s="41">
        <f t="shared" si="20"/>
        <v>4.0117092310939482</v>
      </c>
      <c r="AX43" s="41">
        <f t="shared" si="20"/>
        <v>3.9946251362402094</v>
      </c>
      <c r="AY43" s="41">
        <f t="shared" si="20"/>
        <v>3.9775410413864711</v>
      </c>
      <c r="AZ43" s="41">
        <f t="shared" si="20"/>
        <v>3.9604569465327324</v>
      </c>
      <c r="BA43" s="41">
        <f t="shared" si="20"/>
        <v>3.9433728516789941</v>
      </c>
      <c r="BB43" s="41">
        <f t="shared" si="20"/>
        <v>3.9262887568252554</v>
      </c>
      <c r="BC43" s="41">
        <f t="shared" si="20"/>
        <v>3.9092046619715171</v>
      </c>
      <c r="BD43" s="41">
        <f t="shared" si="20"/>
        <v>3.8921205671177783</v>
      </c>
      <c r="BE43" s="41">
        <f t="shared" si="20"/>
        <v>3.87503647226404</v>
      </c>
      <c r="BF43" s="41">
        <f t="shared" si="20"/>
        <v>3.8579523774103013</v>
      </c>
    </row>
    <row r="44" spans="1:58">
      <c r="A44" s="53" t="s">
        <v>55</v>
      </c>
      <c r="B44" s="80">
        <f>('Modelled Faults'!B44*'Modelled Duration'!B44*'Modelled ICPs'!B44)/'Total ICPs'!B$18</f>
        <v>1.5944844467757073</v>
      </c>
      <c r="C44" s="40">
        <f>('Modelled Faults'!C44*'Modelled Duration'!C44*'Modelled ICPs'!C44)/'Total ICPs'!C$18</f>
        <v>1.1972406338912478</v>
      </c>
      <c r="D44" s="40">
        <f>('Modelled Faults'!D44*'Modelled Duration'!D44*'Modelled ICPs'!D44)/'Total ICPs'!D$18</f>
        <v>0.65932979024279104</v>
      </c>
      <c r="E44" s="40">
        <f>('Modelled Faults'!E44*'Modelled Duration'!E44*'Modelled ICPs'!E44)/'Total ICPs'!E$18</f>
        <v>1.3059899459589701</v>
      </c>
      <c r="F44" s="40">
        <f>('Modelled Faults'!F44*'Modelled Duration'!F44*'Modelled ICPs'!F44)/'Total ICPs'!F$18</f>
        <v>2.1167966722777609</v>
      </c>
      <c r="G44" s="40">
        <f>('Modelled Faults'!G44*'Modelled Duration'!G44*'Modelled ICPs'!G44)/'Total ICPs'!G$18</f>
        <v>1.291578033267998</v>
      </c>
      <c r="H44" s="40">
        <f>('Modelled Faults'!H44*'Modelled Duration'!H44*'Modelled ICPs'!H44)/'Total ICPs'!H$18</f>
        <v>1.3783198954771658</v>
      </c>
      <c r="I44" s="40">
        <f>('Modelled Faults'!I44*'Modelled Duration'!I44*'Modelled ICPs'!I44)/'Total ICPs'!I$18</f>
        <v>0.95948194937394504</v>
      </c>
      <c r="J44" s="40">
        <f>('Modelled Faults'!J44*'Modelled Duration'!J44*'Modelled ICPs'!J44)/'Total ICPs'!J$18</f>
        <v>1.5165654210788382</v>
      </c>
      <c r="K44" s="40">
        <f>('Modelled Faults'!K44*'Modelled Duration'!K44*'Modelled ICPs'!K44)/'Total ICPs'!K$18</f>
        <v>1.9461435452072566</v>
      </c>
      <c r="L44" s="40">
        <f>('Modelled Faults'!L44*'Modelled Duration'!L44*'Modelled ICPs'!L44)/'Total ICPs'!L$18</f>
        <v>1.6753334849196759</v>
      </c>
      <c r="M44" s="40">
        <f>('Modelled Faults'!M44*'Modelled Duration'!M44*'Modelled ICPs'!M44)/'Total ICPs'!M$18</f>
        <v>1.6781942961496208</v>
      </c>
      <c r="N44" s="40">
        <f>('Modelled Faults'!N44*'Modelled Duration'!N44*'Modelled ICPs'!N44)/'Total ICPs'!N$18</f>
        <v>1.6760037680366191</v>
      </c>
      <c r="O44" s="40">
        <f>('Modelled Faults'!O44*'Modelled Duration'!O44*'Modelled ICPs'!O44)/'Total ICPs'!O$18</f>
        <v>1.7216462437208233</v>
      </c>
      <c r="P44" s="40">
        <f>('Modelled Faults'!P44*'Modelled Duration'!P44*'Modelled ICPs'!P44)/'Total ICPs'!P$18</f>
        <v>1.7471642977975377</v>
      </c>
      <c r="Q44" s="40">
        <f>('Modelled Faults'!Q44*'Modelled Duration'!Q44*'Modelled ICPs'!Q44)/'Total ICPs'!Q$18</f>
        <v>1.7403662370634829</v>
      </c>
      <c r="R44" s="40">
        <f>('Modelled Faults'!R44*'Modelled Duration'!R44*'Modelled ICPs'!R44)/'Total ICPs'!R$18</f>
        <v>1.7546113981858229</v>
      </c>
      <c r="S44" s="40">
        <f>('Modelled Faults'!S44*'Modelled Duration'!S44*'Modelled ICPs'!S44)/'Total ICPs'!S$18</f>
        <v>1.7993275503571744</v>
      </c>
      <c r="T44" s="40">
        <f>('Modelled Faults'!T44*'Modelled Duration'!T44*'Modelled ICPs'!T44)/'Total ICPs'!T$18</f>
        <v>1.8631638134128821</v>
      </c>
      <c r="U44" s="40">
        <f>('Modelled Faults'!U44*'Modelled Duration'!U44*'Modelled ICPs'!U44)/'Total ICPs'!U$18</f>
        <v>1.8747641708249723</v>
      </c>
      <c r="V44" s="40">
        <f>('Modelled Faults'!V44*'Modelled Duration'!V44*'Modelled ICPs'!V44)/'Total ICPs'!V$18</f>
        <v>1.8980746235838875</v>
      </c>
      <c r="AL44" s="201">
        <f t="shared" si="9"/>
        <v>1.5944844467757073</v>
      </c>
      <c r="AM44" s="201">
        <f t="shared" si="10"/>
        <v>1.1972406338912478</v>
      </c>
      <c r="AN44" s="201">
        <f t="shared" si="11"/>
        <v>0.65932979024279104</v>
      </c>
      <c r="AO44" s="201">
        <f t="shared" si="12"/>
        <v>1.3059899459589701</v>
      </c>
      <c r="AP44" s="201">
        <f t="shared" si="13"/>
        <v>2.1167966722777609</v>
      </c>
      <c r="AQ44" s="201">
        <f t="shared" si="14"/>
        <v>1.291578033267998</v>
      </c>
      <c r="AR44" s="201">
        <f t="shared" si="15"/>
        <v>1.3783198954771658</v>
      </c>
      <c r="AS44" s="201">
        <f t="shared" si="16"/>
        <v>0.95948194937394504</v>
      </c>
      <c r="AT44" s="201">
        <f t="shared" si="17"/>
        <v>1.5165654210788382</v>
      </c>
      <c r="AU44" s="201">
        <f t="shared" si="18"/>
        <v>1.9461435452072566</v>
      </c>
      <c r="AV44" s="41">
        <f t="shared" si="20"/>
        <v>1.6063509467350905</v>
      </c>
      <c r="AW44" s="41">
        <f t="shared" si="20"/>
        <v>1.6444887491678037</v>
      </c>
      <c r="AX44" s="41">
        <f t="shared" si="20"/>
        <v>1.6826265516005168</v>
      </c>
      <c r="AY44" s="41">
        <f t="shared" si="20"/>
        <v>1.72076435403323</v>
      </c>
      <c r="AZ44" s="41">
        <f t="shared" si="20"/>
        <v>1.7589021564659433</v>
      </c>
      <c r="BA44" s="41">
        <f t="shared" si="20"/>
        <v>1.7970399588986563</v>
      </c>
      <c r="BB44" s="41">
        <f t="shared" si="20"/>
        <v>1.8351777613313693</v>
      </c>
      <c r="BC44" s="41">
        <f t="shared" si="20"/>
        <v>1.8733155637640826</v>
      </c>
      <c r="BD44" s="41">
        <f t="shared" si="20"/>
        <v>1.9114533661967958</v>
      </c>
      <c r="BE44" s="41">
        <f t="shared" si="20"/>
        <v>1.9495911686295089</v>
      </c>
      <c r="BF44" s="41">
        <f t="shared" si="20"/>
        <v>1.9877289710622221</v>
      </c>
    </row>
    <row r="45" spans="1:58">
      <c r="A45" s="53" t="s">
        <v>47</v>
      </c>
      <c r="B45" s="80">
        <f>('Modelled Faults'!B45*'Modelled Duration'!B45*'Modelled ICPs'!B45)/'Total ICPs'!B$18</f>
        <v>2.1909907332347855</v>
      </c>
      <c r="C45" s="40">
        <f>('Modelled Faults'!C45*'Modelled Duration'!C45*'Modelled ICPs'!C45)/'Total ICPs'!C$18</f>
        <v>1.9644747508464036</v>
      </c>
      <c r="D45" s="40">
        <f>('Modelled Faults'!D45*'Modelled Duration'!D45*'Modelled ICPs'!D45)/'Total ICPs'!D$18</f>
        <v>0.25019183986677329</v>
      </c>
      <c r="E45" s="40">
        <f>('Modelled Faults'!E45*'Modelled Duration'!E45*'Modelled ICPs'!E45)/'Total ICPs'!E$18</f>
        <v>1.5176552106334409</v>
      </c>
      <c r="F45" s="40">
        <f>('Modelled Faults'!F45*'Modelled Duration'!F45*'Modelled ICPs'!F45)/'Total ICPs'!F$18</f>
        <v>1.893030292409863</v>
      </c>
      <c r="G45" s="40">
        <f>('Modelled Faults'!G45*'Modelled Duration'!G45*'Modelled ICPs'!G45)/'Total ICPs'!G$18</f>
        <v>0.80416051846978398</v>
      </c>
      <c r="H45" s="40">
        <f>('Modelled Faults'!H45*'Modelled Duration'!H45*'Modelled ICPs'!H45)/'Total ICPs'!H$18</f>
        <v>1.1663169712164516</v>
      </c>
      <c r="I45" s="40">
        <f>('Modelled Faults'!I45*'Modelled Duration'!I45*'Modelled ICPs'!I45)/'Total ICPs'!I$18</f>
        <v>1.2753761013742864</v>
      </c>
      <c r="J45" s="40">
        <f>('Modelled Faults'!J45*'Modelled Duration'!J45*'Modelled ICPs'!J45)/'Total ICPs'!J$18</f>
        <v>1.6873374980597542</v>
      </c>
      <c r="K45" s="40">
        <f>('Modelled Faults'!K45*'Modelled Duration'!K45*'Modelled ICPs'!K45)/'Total ICPs'!K$18</f>
        <v>0.60766554366000303</v>
      </c>
      <c r="L45" s="40">
        <f>('Modelled Faults'!L45*'Modelled Duration'!L45*'Modelled ICPs'!L45)/'Total ICPs'!L$18</f>
        <v>1.0465475967546602</v>
      </c>
      <c r="M45" s="40">
        <f>('Modelled Faults'!M45*'Modelled Duration'!M45*'Modelled ICPs'!M45)/'Total ICPs'!M$18</f>
        <v>0.96928389299832662</v>
      </c>
      <c r="N45" s="40">
        <f>('Modelled Faults'!N45*'Modelled Duration'!N45*'Modelled ICPs'!N45)/'Total ICPs'!N$18</f>
        <v>0.88755082901336191</v>
      </c>
      <c r="O45" s="40">
        <f>('Modelled Faults'!O45*'Modelled Duration'!O45*'Modelled ICPs'!O45)/'Total ICPs'!O$18</f>
        <v>0.86408035982192943</v>
      </c>
      <c r="P45" s="40">
        <f>('Modelled Faults'!P45*'Modelled Duration'!P45*'Modelled ICPs'!P45)/'Total ICPs'!P$18</f>
        <v>0.79135240388216144</v>
      </c>
      <c r="Q45" s="40">
        <f>('Modelled Faults'!Q45*'Modelled Duration'!Q45*'Modelled ICPs'!Q45)/'Total ICPs'!Q$18</f>
        <v>0.70624087878933284</v>
      </c>
      <c r="R45" s="40">
        <f>('Modelled Faults'!R45*'Modelled Duration'!R45*'Modelled ICPs'!R45)/'Total ICPs'!R$18</f>
        <v>0.64698382104571373</v>
      </c>
      <c r="S45" s="40">
        <f>('Modelled Faults'!S45*'Modelled Duration'!S45*'Modelled ICPs'!S45)/'Total ICPs'!S$18</f>
        <v>0.58931564291375294</v>
      </c>
      <c r="T45" s="40">
        <f>('Modelled Faults'!T45*'Modelled Duration'!T45*'Modelled ICPs'!T45)/'Total ICPs'!T$18</f>
        <v>0.51424313152509304</v>
      </c>
      <c r="U45" s="40">
        <f>('Modelled Faults'!U45*'Modelled Duration'!U45*'Modelled ICPs'!U45)/'Total ICPs'!U$18</f>
        <v>0.46005043501083576</v>
      </c>
      <c r="V45" s="40">
        <f>('Modelled Faults'!V45*'Modelled Duration'!V45*'Modelled ICPs'!V45)/'Total ICPs'!V$18</f>
        <v>0.409607463675558</v>
      </c>
      <c r="AL45" s="201">
        <f t="shared" si="9"/>
        <v>2.1909907332347855</v>
      </c>
      <c r="AM45" s="201">
        <f t="shared" si="10"/>
        <v>1.9644747508464036</v>
      </c>
      <c r="AN45" s="201">
        <f t="shared" si="11"/>
        <v>0.25019183986677329</v>
      </c>
      <c r="AO45" s="201">
        <f t="shared" si="12"/>
        <v>1.5176552106334409</v>
      </c>
      <c r="AP45" s="201">
        <f t="shared" si="13"/>
        <v>1.893030292409863</v>
      </c>
      <c r="AQ45" s="201">
        <f t="shared" si="14"/>
        <v>0.80416051846978398</v>
      </c>
      <c r="AR45" s="201">
        <f t="shared" si="15"/>
        <v>1.1663169712164516</v>
      </c>
      <c r="AS45" s="201">
        <f t="shared" si="16"/>
        <v>1.2753761013742864</v>
      </c>
      <c r="AT45" s="201">
        <f t="shared" si="17"/>
        <v>1.6873374980597542</v>
      </c>
      <c r="AU45" s="201">
        <f t="shared" si="18"/>
        <v>0.60766554366000303</v>
      </c>
      <c r="AV45" s="41">
        <f t="shared" si="20"/>
        <v>0.89549159063271866</v>
      </c>
      <c r="AW45" s="41">
        <f t="shared" si="20"/>
        <v>0.81545007147918491</v>
      </c>
      <c r="AX45" s="41">
        <f t="shared" si="20"/>
        <v>0.73540855232565105</v>
      </c>
      <c r="AY45" s="41">
        <f t="shared" si="20"/>
        <v>0.65536703317211731</v>
      </c>
      <c r="AZ45" s="41">
        <f t="shared" si="20"/>
        <v>0.57532551401858356</v>
      </c>
      <c r="BA45" s="41">
        <f t="shared" si="20"/>
        <v>0.49528399486504981</v>
      </c>
      <c r="BB45" s="41">
        <f t="shared" si="20"/>
        <v>0.41524247571151607</v>
      </c>
      <c r="BC45" s="41">
        <f t="shared" si="20"/>
        <v>0.33520095655798232</v>
      </c>
      <c r="BD45" s="41">
        <f t="shared" si="20"/>
        <v>0.25515943740444857</v>
      </c>
      <c r="BE45" s="41">
        <f t="shared" si="20"/>
        <v>0.17511791825091483</v>
      </c>
      <c r="BF45" s="41">
        <f t="shared" si="20"/>
        <v>9.5076399097380859E-2</v>
      </c>
    </row>
    <row r="46" spans="1:58">
      <c r="A46" s="53" t="s">
        <v>52</v>
      </c>
      <c r="B46" s="80">
        <f>('Modelled Faults'!B46*'Modelled Duration'!B46*'Modelled ICPs'!B46)/'Total ICPs'!B$18</f>
        <v>1.3881868612210506</v>
      </c>
      <c r="C46" s="40">
        <f>('Modelled Faults'!C46*'Modelled Duration'!C46*'Modelled ICPs'!C46)/'Total ICPs'!C$18</f>
        <v>1.2510482730119374</v>
      </c>
      <c r="D46" s="40">
        <f>('Modelled Faults'!D46*'Modelled Duration'!D46*'Modelled ICPs'!D46)/'Total ICPs'!D$18</f>
        <v>1.426757724550078</v>
      </c>
      <c r="E46" s="40">
        <f>('Modelled Faults'!E46*'Modelled Duration'!E46*'Modelled ICPs'!E46)/'Total ICPs'!E$18</f>
        <v>1.2839932798482352</v>
      </c>
      <c r="F46" s="40">
        <f>('Modelled Faults'!F46*'Modelled Duration'!F46*'Modelled ICPs'!F46)/'Total ICPs'!F$18</f>
        <v>1.4202263963856727</v>
      </c>
      <c r="G46" s="40">
        <f>('Modelled Faults'!G46*'Modelled Duration'!G46*'Modelled ICPs'!G46)/'Total ICPs'!G$18</f>
        <v>2.3972878047030384</v>
      </c>
      <c r="H46" s="40">
        <f>('Modelled Faults'!H46*'Modelled Duration'!H46*'Modelled ICPs'!H46)/'Total ICPs'!H$18</f>
        <v>0.80467637694273719</v>
      </c>
      <c r="I46" s="40">
        <f>('Modelled Faults'!I46*'Modelled Duration'!I46*'Modelled ICPs'!I46)/'Total ICPs'!I$18</f>
        <v>0.63310705144260404</v>
      </c>
      <c r="J46" s="40">
        <f>('Modelled Faults'!J46*'Modelled Duration'!J46*'Modelled ICPs'!J46)/'Total ICPs'!J$18</f>
        <v>1.2414586319297043</v>
      </c>
      <c r="K46" s="40">
        <f>('Modelled Faults'!K46*'Modelled Duration'!K46*'Modelled ICPs'!K46)/'Total ICPs'!K$18</f>
        <v>0.44960025953931787</v>
      </c>
      <c r="L46" s="40">
        <f>('Modelled Faults'!L46*'Modelled Duration'!L46*'Modelled ICPs'!L46)/'Total ICPs'!L$18</f>
        <v>1.3642029155603688</v>
      </c>
      <c r="M46" s="40">
        <f>('Modelled Faults'!M46*'Modelled Duration'!M46*'Modelled ICPs'!M46)/'Total ICPs'!M$18</f>
        <v>1.3454171150939287</v>
      </c>
      <c r="N46" s="40">
        <f>('Modelled Faults'!N46*'Modelled Duration'!N46*'Modelled ICPs'!N46)/'Total ICPs'!N$18</f>
        <v>1.3209073387234149</v>
      </c>
      <c r="O46" s="40">
        <f>('Modelled Faults'!O46*'Modelled Duration'!O46*'Modelled ICPs'!O46)/'Total ICPs'!O$18</f>
        <v>1.2934382028591185</v>
      </c>
      <c r="P46" s="40">
        <f>('Modelled Faults'!P46*'Modelled Duration'!P46*'Modelled ICPs'!P46)/'Total ICPs'!P$18</f>
        <v>1.2704225994214946</v>
      </c>
      <c r="Q46" s="40">
        <f>('Modelled Faults'!Q46*'Modelled Duration'!Q46*'Modelled ICPs'!Q46)/'Total ICPs'!Q$18</f>
        <v>1.2381701712757067</v>
      </c>
      <c r="R46" s="40">
        <f>('Modelled Faults'!R46*'Modelled Duration'!R46*'Modelled ICPs'!R46)/'Total ICPs'!R$18</f>
        <v>1.2219415197057051</v>
      </c>
      <c r="S46" s="40">
        <f>('Modelled Faults'!S46*'Modelled Duration'!S46*'Modelled ICPs'!S46)/'Total ICPs'!S$18</f>
        <v>1.2033117447085016</v>
      </c>
      <c r="T46" s="40">
        <f>('Modelled Faults'!T46*'Modelled Duration'!T46*'Modelled ICPs'!T46)/'Total ICPs'!T$18</f>
        <v>1.1765041939640275</v>
      </c>
      <c r="U46" s="40">
        <f>('Modelled Faults'!U46*'Modelled Duration'!U46*'Modelled ICPs'!U46)/'Total ICPs'!U$18</f>
        <v>1.1555973867036273</v>
      </c>
      <c r="V46" s="40">
        <f>('Modelled Faults'!V46*'Modelled Duration'!V46*'Modelled ICPs'!V46)/'Total ICPs'!V$18</f>
        <v>1.1309066442670892</v>
      </c>
      <c r="AL46" s="201">
        <f t="shared" si="9"/>
        <v>1.3881868612210506</v>
      </c>
      <c r="AM46" s="201">
        <f t="shared" si="10"/>
        <v>1.2510482730119374</v>
      </c>
      <c r="AN46" s="201">
        <f t="shared" si="11"/>
        <v>1.426757724550078</v>
      </c>
      <c r="AO46" s="201">
        <f t="shared" si="12"/>
        <v>1.2839932798482352</v>
      </c>
      <c r="AP46" s="201">
        <f t="shared" si="13"/>
        <v>1.4202263963856727</v>
      </c>
      <c r="AQ46" s="201">
        <f t="shared" si="14"/>
        <v>2.3972878047030384</v>
      </c>
      <c r="AR46" s="201">
        <f t="shared" si="15"/>
        <v>0.80467637694273719</v>
      </c>
      <c r="AS46" s="201">
        <f t="shared" si="16"/>
        <v>0.63310705144260404</v>
      </c>
      <c r="AT46" s="201">
        <f t="shared" si="17"/>
        <v>1.2414586319297043</v>
      </c>
      <c r="AU46" s="201">
        <f t="shared" si="18"/>
        <v>0.44960025953931787</v>
      </c>
      <c r="AV46" s="41">
        <f t="shared" si="20"/>
        <v>0.7981826136691802</v>
      </c>
      <c r="AW46" s="41">
        <f t="shared" si="20"/>
        <v>0.71973685870767878</v>
      </c>
      <c r="AX46" s="41">
        <f t="shared" si="20"/>
        <v>0.64129110374617748</v>
      </c>
      <c r="AY46" s="41">
        <f t="shared" si="20"/>
        <v>0.56284534878467607</v>
      </c>
      <c r="AZ46" s="41">
        <f t="shared" si="20"/>
        <v>0.48439959382317466</v>
      </c>
      <c r="BA46" s="41">
        <f t="shared" si="20"/>
        <v>0.40595383886167324</v>
      </c>
      <c r="BB46" s="41">
        <f t="shared" si="20"/>
        <v>0.32750808390017183</v>
      </c>
      <c r="BC46" s="41">
        <f t="shared" si="20"/>
        <v>0.24906232893867042</v>
      </c>
      <c r="BD46" s="41">
        <f t="shared" si="20"/>
        <v>0.17061657397716901</v>
      </c>
      <c r="BE46" s="41">
        <f t="shared" si="20"/>
        <v>9.2170819015667593E-2</v>
      </c>
      <c r="BF46" s="41">
        <f t="shared" si="20"/>
        <v>1.3725064054166403E-2</v>
      </c>
    </row>
    <row r="47" spans="1:58">
      <c r="A47" s="53" t="s">
        <v>53</v>
      </c>
      <c r="B47" s="80">
        <f>('Modelled Faults'!B47*'Modelled Duration'!B47*'Modelled ICPs'!B47)/'Total ICPs'!B$18</f>
        <v>4.3684548503488934</v>
      </c>
      <c r="C47" s="40">
        <f>('Modelled Faults'!C47*'Modelled Duration'!C47*'Modelled ICPs'!C47)/'Total ICPs'!C$18</f>
        <v>0.69138015990335877</v>
      </c>
      <c r="D47" s="40">
        <f>('Modelled Faults'!D47*'Modelled Duration'!D47*'Modelled ICPs'!D47)/'Total ICPs'!D$18</f>
        <v>0.70819010079953904</v>
      </c>
      <c r="E47" s="40">
        <f>('Modelled Faults'!E47*'Modelled Duration'!E47*'Modelled ICPs'!E47)/'Total ICPs'!E$18</f>
        <v>0.78338049226614137</v>
      </c>
      <c r="F47" s="40">
        <f>('Modelled Faults'!F47*'Modelled Duration'!F47*'Modelled ICPs'!F47)/'Total ICPs'!F$18</f>
        <v>0.58467828127428645</v>
      </c>
      <c r="G47" s="40">
        <f>('Modelled Faults'!G47*'Modelled Duration'!G47*'Modelled ICPs'!G47)/'Total ICPs'!G$18</f>
        <v>1.4290487032616517</v>
      </c>
      <c r="H47" s="40">
        <f>('Modelled Faults'!H47*'Modelled Duration'!H47*'Modelled ICPs'!H47)/'Total ICPs'!H$18</f>
        <v>0.82217551936235511</v>
      </c>
      <c r="I47" s="40">
        <f>('Modelled Faults'!I47*'Modelled Duration'!I47*'Modelled ICPs'!I47)/'Total ICPs'!I$18</f>
        <v>0.83891941615708654</v>
      </c>
      <c r="J47" s="40">
        <f>('Modelled Faults'!J47*'Modelled Duration'!J47*'Modelled ICPs'!J47)/'Total ICPs'!J$18</f>
        <v>0.22597556599760907</v>
      </c>
      <c r="K47" s="40">
        <f>('Modelled Faults'!K47*'Modelled Duration'!K47*'Modelled ICPs'!K47)/'Total ICPs'!K$18</f>
        <v>6.0970776871053902E-3</v>
      </c>
      <c r="L47" s="40">
        <f>('Modelled Faults'!L47*'Modelled Duration'!L47*'Modelled ICPs'!L47)/'Total ICPs'!L$18</f>
        <v>0.667729855430511</v>
      </c>
      <c r="M47" s="40">
        <f>('Modelled Faults'!M47*'Modelled Duration'!M47*'Modelled ICPs'!M47)/'Total ICPs'!M$18</f>
        <v>0.68069035288127511</v>
      </c>
      <c r="N47" s="40">
        <f>('Modelled Faults'!N47*'Modelled Duration'!N47*'Modelled ICPs'!N47)/'Total ICPs'!N$18</f>
        <v>0.68684628481856025</v>
      </c>
      <c r="O47" s="40">
        <f>('Modelled Faults'!O47*'Modelled Duration'!O47*'Modelled ICPs'!O47)/'Total ICPs'!O$18</f>
        <v>0.68414033294341703</v>
      </c>
      <c r="P47" s="40">
        <f>('Modelled Faults'!P47*'Modelled Duration'!P47*'Modelled ICPs'!P47)/'Total ICPs'!P$18</f>
        <v>0.6768980975780936</v>
      </c>
      <c r="Q47" s="40">
        <f>('Modelled Faults'!Q47*'Modelled Duration'!Q47*'Modelled ICPs'!Q47)/'Total ICPs'!Q$18</f>
        <v>0.66259819249744667</v>
      </c>
      <c r="R47" s="40">
        <f>('Modelled Faults'!R47*'Modelled Duration'!R47*'Modelled ICPs'!R47)/'Total ICPs'!R$18</f>
        <v>0.6508695482702066</v>
      </c>
      <c r="S47" s="40">
        <f>('Modelled Faults'!S47*'Modelled Duration'!S47*'Modelled ICPs'!S47)/'Total ICPs'!S$18</f>
        <v>0.63890542372651205</v>
      </c>
      <c r="T47" s="40">
        <f>('Modelled Faults'!T47*'Modelled Duration'!T47*'Modelled ICPs'!T47)/'Total ICPs'!T$18</f>
        <v>0.62382631805056887</v>
      </c>
      <c r="U47" s="40">
        <f>('Modelled Faults'!U47*'Modelled Duration'!U47*'Modelled ICPs'!U47)/'Total ICPs'!U$18</f>
        <v>0.60539554333727974</v>
      </c>
      <c r="V47" s="40">
        <f>('Modelled Faults'!V47*'Modelled Duration'!V47*'Modelled ICPs'!V47)/'Total ICPs'!V$18</f>
        <v>0.58865554602584247</v>
      </c>
      <c r="AL47" s="201">
        <f t="shared" si="9"/>
        <v>4.3684548503488934</v>
      </c>
      <c r="AM47" s="201">
        <f t="shared" si="10"/>
        <v>0.69138015990335877</v>
      </c>
      <c r="AN47" s="201">
        <f t="shared" si="11"/>
        <v>0.70819010079953904</v>
      </c>
      <c r="AO47" s="201">
        <f t="shared" si="12"/>
        <v>0.78338049226614137</v>
      </c>
      <c r="AP47" s="201">
        <f t="shared" si="13"/>
        <v>0.58467828127428645</v>
      </c>
      <c r="AQ47" s="201">
        <f t="shared" si="14"/>
        <v>1.4290487032616517</v>
      </c>
      <c r="AR47" s="201">
        <f t="shared" si="15"/>
        <v>0.82217551936235511</v>
      </c>
      <c r="AS47" s="201">
        <f t="shared" si="16"/>
        <v>0.83891941615708654</v>
      </c>
      <c r="AT47" s="201">
        <f t="shared" si="17"/>
        <v>0.22597556599760907</v>
      </c>
      <c r="AU47" s="201">
        <f t="shared" si="18"/>
        <v>6.0970776871053902E-3</v>
      </c>
      <c r="AV47" s="41">
        <f t="shared" si="20"/>
        <v>-0.31765831766861696</v>
      </c>
      <c r="AW47" s="41">
        <f t="shared" si="20"/>
        <v>-0.5655652875548749</v>
      </c>
      <c r="AX47" s="41">
        <f t="shared" si="20"/>
        <v>-0.81347225744113327</v>
      </c>
      <c r="AY47" s="41">
        <f t="shared" si="20"/>
        <v>-1.0613792273273912</v>
      </c>
      <c r="AZ47" s="41">
        <f t="shared" si="20"/>
        <v>-1.3092861972136496</v>
      </c>
      <c r="BA47" s="41">
        <f t="shared" si="20"/>
        <v>-1.5571931670999075</v>
      </c>
      <c r="BB47" s="41">
        <f t="shared" si="20"/>
        <v>-1.8051001369861659</v>
      </c>
      <c r="BC47" s="41">
        <f t="shared" si="20"/>
        <v>-2.0530071068724238</v>
      </c>
      <c r="BD47" s="41">
        <f t="shared" si="20"/>
        <v>-2.3009140767586818</v>
      </c>
      <c r="BE47" s="41">
        <f t="shared" si="20"/>
        <v>-2.5488210466449397</v>
      </c>
      <c r="BF47" s="41">
        <f t="shared" si="20"/>
        <v>-2.7967280165311985</v>
      </c>
    </row>
    <row r="48" spans="1:58">
      <c r="A48" s="53" t="s">
        <v>58</v>
      </c>
      <c r="B48" s="80">
        <f>('Modelled Faults'!B48*'Modelled Duration'!B48*'Modelled ICPs'!B48)/'Total ICPs'!B$18</f>
        <v>1.0456376265636675</v>
      </c>
      <c r="C48" s="40">
        <f>('Modelled Faults'!C48*'Modelled Duration'!C48*'Modelled ICPs'!C48)/'Total ICPs'!C$18</f>
        <v>0.52183173588924325</v>
      </c>
      <c r="D48" s="40">
        <f>('Modelled Faults'!D48*'Modelled Duration'!D48*'Modelled ICPs'!D48)/'Total ICPs'!D$18</f>
        <v>0.57975719419250515</v>
      </c>
      <c r="E48" s="40">
        <f>('Modelled Faults'!E48*'Modelled Duration'!E48*'Modelled ICPs'!E48)/'Total ICPs'!E$18</f>
        <v>1.1288392985404971</v>
      </c>
      <c r="F48" s="40">
        <f>('Modelled Faults'!F48*'Modelled Duration'!F48*'Modelled ICPs'!F48)/'Total ICPs'!F$18</f>
        <v>1.0621458551358829</v>
      </c>
      <c r="G48" s="40">
        <f>('Modelled Faults'!G48*'Modelled Duration'!G48*'Modelled ICPs'!G48)/'Total ICPs'!G$18</f>
        <v>1.5483358946222538</v>
      </c>
      <c r="H48" s="40">
        <f>('Modelled Faults'!H48*'Modelled Duration'!H48*'Modelled ICPs'!H48)/'Total ICPs'!H$18</f>
        <v>3.2186436956658855</v>
      </c>
      <c r="I48" s="40">
        <f>('Modelled Faults'!I48*'Modelled Duration'!I48*'Modelled ICPs'!I48)/'Total ICPs'!I$18</f>
        <v>1.2277966812668122</v>
      </c>
      <c r="J48" s="40">
        <f>('Modelled Faults'!J48*'Modelled Duration'!J48*'Modelled ICPs'!J48)/'Total ICPs'!J$18</f>
        <v>1.508541065694224</v>
      </c>
      <c r="K48" s="40">
        <f>('Modelled Faults'!K48*'Modelled Duration'!K48*'Modelled ICPs'!K48)/'Total ICPs'!K$18</f>
        <v>1.2227687354944983</v>
      </c>
      <c r="L48" s="40">
        <f>('Modelled Faults'!L48*'Modelled Duration'!L48*'Modelled ICPs'!L48)/'Total ICPs'!L$18</f>
        <v>1.2040593942563356</v>
      </c>
      <c r="M48" s="40">
        <f>('Modelled Faults'!M48*'Modelled Duration'!M48*'Modelled ICPs'!M48)/'Total ICPs'!M$18</f>
        <v>1.2552666861252562</v>
      </c>
      <c r="N48" s="40">
        <f>('Modelled Faults'!N48*'Modelled Duration'!N48*'Modelled ICPs'!N48)/'Total ICPs'!N$18</f>
        <v>1.2995840473755202</v>
      </c>
      <c r="O48" s="40">
        <f>('Modelled Faults'!O48*'Modelled Duration'!O48*'Modelled ICPs'!O48)/'Total ICPs'!O$18</f>
        <v>1.3379403681056783</v>
      </c>
      <c r="P48" s="40">
        <f>('Modelled Faults'!P48*'Modelled Duration'!P48*'Modelled ICPs'!P48)/'Total ICPs'!P$18</f>
        <v>1.3693489941979011</v>
      </c>
      <c r="Q48" s="40">
        <f>('Modelled Faults'!Q48*'Modelled Duration'!Q48*'Modelled ICPs'!Q48)/'Total ICPs'!Q$18</f>
        <v>1.3904850203102848</v>
      </c>
      <c r="R48" s="40">
        <f>('Modelled Faults'!R48*'Modelled Duration'!R48*'Modelled ICPs'!R48)/'Total ICPs'!R$18</f>
        <v>1.4149541451624283</v>
      </c>
      <c r="S48" s="40">
        <f>('Modelled Faults'!S48*'Modelled Duration'!S48*'Modelled ICPs'!S48)/'Total ICPs'!S$18</f>
        <v>1.4399315151762686</v>
      </c>
      <c r="T48" s="40">
        <f>('Modelled Faults'!T48*'Modelled Duration'!T48*'Modelled ICPs'!T48)/'Total ICPs'!T$18</f>
        <v>1.4651377770408178</v>
      </c>
      <c r="U48" s="40">
        <f>('Modelled Faults'!U48*'Modelled Duration'!U48*'Modelled ICPs'!U48)/'Total ICPs'!U$18</f>
        <v>1.531794046260341</v>
      </c>
      <c r="V48" s="40">
        <f>('Modelled Faults'!V48*'Modelled Duration'!V48*'Modelled ICPs'!V48)/'Total ICPs'!V$18</f>
        <v>1.5710539747218133</v>
      </c>
      <c r="AL48" s="201">
        <f t="shared" si="9"/>
        <v>1.0456376265636675</v>
      </c>
      <c r="AM48" s="201">
        <f t="shared" si="10"/>
        <v>0.52183173588924325</v>
      </c>
      <c r="AN48" s="201">
        <f t="shared" si="11"/>
        <v>0.57975719419250515</v>
      </c>
      <c r="AO48" s="201">
        <f t="shared" si="12"/>
        <v>1.1288392985404971</v>
      </c>
      <c r="AP48" s="201">
        <f t="shared" si="13"/>
        <v>1.0621458551358829</v>
      </c>
      <c r="AQ48" s="201">
        <f t="shared" si="14"/>
        <v>1.5483358946222538</v>
      </c>
      <c r="AR48" s="201">
        <f t="shared" si="15"/>
        <v>3.2186436956658855</v>
      </c>
      <c r="AS48" s="201">
        <f t="shared" si="16"/>
        <v>1.2277966812668122</v>
      </c>
      <c r="AT48" s="201">
        <f t="shared" si="17"/>
        <v>1.508541065694224</v>
      </c>
      <c r="AU48" s="201">
        <f t="shared" si="18"/>
        <v>1.2227687354944983</v>
      </c>
      <c r="AV48" s="41">
        <f t="shared" si="20"/>
        <v>1.9229946434814278</v>
      </c>
      <c r="AW48" s="41">
        <f t="shared" si="20"/>
        <v>2.0350973462404971</v>
      </c>
      <c r="AX48" s="41">
        <f t="shared" si="20"/>
        <v>2.147200048999566</v>
      </c>
      <c r="AY48" s="41">
        <f t="shared" si="20"/>
        <v>2.2593027517586357</v>
      </c>
      <c r="AZ48" s="41">
        <f t="shared" si="20"/>
        <v>2.3714054545177046</v>
      </c>
      <c r="BA48" s="41">
        <f t="shared" si="20"/>
        <v>2.4835081572767739</v>
      </c>
      <c r="BB48" s="41">
        <f t="shared" si="20"/>
        <v>2.5956108600358432</v>
      </c>
      <c r="BC48" s="41">
        <f t="shared" si="20"/>
        <v>2.7077135627949125</v>
      </c>
      <c r="BD48" s="41">
        <f t="shared" si="20"/>
        <v>2.8198162655539813</v>
      </c>
      <c r="BE48" s="41">
        <f t="shared" si="20"/>
        <v>2.9319189683130507</v>
      </c>
      <c r="BF48" s="41">
        <f t="shared" si="20"/>
        <v>3.04402167107212</v>
      </c>
    </row>
    <row r="49" spans="1:58">
      <c r="A49" s="53" t="s">
        <v>60</v>
      </c>
      <c r="B49" s="80">
        <f>('Modelled Faults'!B49*'Modelled Duration'!B49*'Modelled ICPs'!B49)/'Total ICPs'!B$18</f>
        <v>0.83029580531845548</v>
      </c>
      <c r="C49" s="40">
        <f>('Modelled Faults'!C49*'Modelled Duration'!C49*'Modelled ICPs'!C49)/'Total ICPs'!C$18</f>
        <v>0.50532958212134216</v>
      </c>
      <c r="D49" s="40">
        <f>('Modelled Faults'!D49*'Modelled Duration'!D49*'Modelled ICPs'!D49)/'Total ICPs'!D$18</f>
        <v>1.2327637738917634</v>
      </c>
      <c r="E49" s="40">
        <f>('Modelled Faults'!E49*'Modelled Duration'!E49*'Modelled ICPs'!E49)/'Total ICPs'!E$18</f>
        <v>1.5691230918680554</v>
      </c>
      <c r="F49" s="40">
        <f>('Modelled Faults'!F49*'Modelled Duration'!F49*'Modelled ICPs'!F49)/'Total ICPs'!F$18</f>
        <v>1.0735775367883695</v>
      </c>
      <c r="G49" s="40">
        <f>('Modelled Faults'!G49*'Modelled Duration'!G49*'Modelled ICPs'!G49)/'Total ICPs'!G$18</f>
        <v>1.8136628193006652</v>
      </c>
      <c r="H49" s="40">
        <f>('Modelled Faults'!H49*'Modelled Duration'!H49*'Modelled ICPs'!H49)/'Total ICPs'!H$18</f>
        <v>2.9547733556249072</v>
      </c>
      <c r="I49" s="40">
        <f>('Modelled Faults'!I49*'Modelled Duration'!I49*'Modelled ICPs'!I49)/'Total ICPs'!I$18</f>
        <v>1.7632811943204003</v>
      </c>
      <c r="J49" s="40">
        <f>('Modelled Faults'!J49*'Modelled Duration'!J49*'Modelled ICPs'!J49)/'Total ICPs'!J$18</f>
        <v>0.78459202412557938</v>
      </c>
      <c r="K49" s="40">
        <f>('Modelled Faults'!K49*'Modelled Duration'!K49*'Modelled ICPs'!K49)/'Total ICPs'!K$18</f>
        <v>2.0473906316288586</v>
      </c>
      <c r="L49" s="40">
        <f>('Modelled Faults'!L49*'Modelled Duration'!L49*'Modelled ICPs'!L49)/'Total ICPs'!L$18</f>
        <v>1.6804574323663988</v>
      </c>
      <c r="M49" s="40">
        <f>('Modelled Faults'!M49*'Modelled Duration'!M49*'Modelled ICPs'!M49)/'Total ICPs'!M$18</f>
        <v>1.754284110208213</v>
      </c>
      <c r="N49" s="40">
        <f>('Modelled Faults'!N49*'Modelled Duration'!N49*'Modelled ICPs'!N49)/'Total ICPs'!N$18</f>
        <v>1.8111427089473553</v>
      </c>
      <c r="O49" s="40">
        <f>('Modelled Faults'!O49*'Modelled Duration'!O49*'Modelled ICPs'!O49)/'Total ICPs'!O$18</f>
        <v>1.8472599953976554</v>
      </c>
      <c r="P49" s="40">
        <f>('Modelled Faults'!P49*'Modelled Duration'!P49*'Modelled ICPs'!P49)/'Total ICPs'!P$18</f>
        <v>1.8663016869322739</v>
      </c>
      <c r="Q49" s="40">
        <f>('Modelled Faults'!Q49*'Modelled Duration'!Q49*'Modelled ICPs'!Q49)/'Total ICPs'!Q$18</f>
        <v>1.8635176995724763</v>
      </c>
      <c r="R49" s="40">
        <f>('Modelled Faults'!R49*'Modelled Duration'!R49*'Modelled ICPs'!R49)/'Total ICPs'!R$18</f>
        <v>1.8439388025204881</v>
      </c>
      <c r="S49" s="40">
        <f>('Modelled Faults'!S49*'Modelled Duration'!S49*'Modelled ICPs'!S49)/'Total ICPs'!S$18</f>
        <v>1.8418292807920809</v>
      </c>
      <c r="T49" s="40">
        <f>('Modelled Faults'!T49*'Modelled Duration'!T49*'Modelled ICPs'!T49)/'Total ICPs'!T$18</f>
        <v>1.8471526668219669</v>
      </c>
      <c r="U49" s="40">
        <f>('Modelled Faults'!U49*'Modelled Duration'!U49*'Modelled ICPs'!U49)/'Total ICPs'!U$18</f>
        <v>1.8391368108220865</v>
      </c>
      <c r="V49" s="40">
        <f>('Modelled Faults'!V49*'Modelled Duration'!V49*'Modelled ICPs'!V49)/'Total ICPs'!V$18</f>
        <v>1.8262633270333446</v>
      </c>
      <c r="AL49" s="201">
        <f t="shared" si="9"/>
        <v>0.83029580531845548</v>
      </c>
      <c r="AM49" s="201">
        <f t="shared" si="10"/>
        <v>0.50532958212134216</v>
      </c>
      <c r="AN49" s="201">
        <f t="shared" si="11"/>
        <v>1.2327637738917634</v>
      </c>
      <c r="AO49" s="201">
        <f t="shared" si="12"/>
        <v>1.5691230918680554</v>
      </c>
      <c r="AP49" s="201">
        <f t="shared" si="13"/>
        <v>1.0735775367883695</v>
      </c>
      <c r="AQ49" s="201">
        <f t="shared" si="14"/>
        <v>1.8136628193006652</v>
      </c>
      <c r="AR49" s="201">
        <f t="shared" si="15"/>
        <v>2.9547733556249072</v>
      </c>
      <c r="AS49" s="201">
        <f t="shared" si="16"/>
        <v>1.7632811943204003</v>
      </c>
      <c r="AT49" s="201">
        <f t="shared" si="17"/>
        <v>0.78459202412557938</v>
      </c>
      <c r="AU49" s="201">
        <f t="shared" si="18"/>
        <v>2.0473906316288586</v>
      </c>
      <c r="AV49" s="41">
        <f t="shared" si="20"/>
        <v>2.1394227717238179</v>
      </c>
      <c r="AW49" s="41">
        <f t="shared" si="20"/>
        <v>2.2634125517647226</v>
      </c>
      <c r="AX49" s="41">
        <f t="shared" si="20"/>
        <v>2.3874023318056277</v>
      </c>
      <c r="AY49" s="41">
        <f t="shared" si="20"/>
        <v>2.5113921118465328</v>
      </c>
      <c r="AZ49" s="41">
        <f t="shared" si="20"/>
        <v>2.6353818918874374</v>
      </c>
      <c r="BA49" s="41">
        <f t="shared" si="20"/>
        <v>2.759371671928343</v>
      </c>
      <c r="BB49" s="41">
        <f t="shared" si="20"/>
        <v>2.8833614519692476</v>
      </c>
      <c r="BC49" s="41">
        <f t="shared" si="20"/>
        <v>3.0073512320101532</v>
      </c>
      <c r="BD49" s="41">
        <f t="shared" si="20"/>
        <v>3.1313410120510579</v>
      </c>
      <c r="BE49" s="41">
        <f t="shared" si="20"/>
        <v>3.2553307920919625</v>
      </c>
      <c r="BF49" s="41">
        <f t="shared" si="20"/>
        <v>3.3793205721328681</v>
      </c>
    </row>
    <row r="50" spans="1:58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</row>
    <row r="51" spans="1:58"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</row>
    <row r="52" spans="1:58"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</row>
    <row r="53" spans="1:5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3" customFormat="1" ht="18">
      <c r="A54" s="1"/>
      <c r="B54" s="55"/>
      <c r="C54" s="55"/>
      <c r="D54" s="55"/>
      <c r="E54" s="55"/>
      <c r="F54" s="55"/>
      <c r="G54" s="55"/>
      <c r="H54" s="55"/>
      <c r="I54" s="39"/>
      <c r="J54" s="1"/>
      <c r="N54"/>
      <c r="O54"/>
      <c r="P54"/>
      <c r="Q54"/>
      <c r="R54"/>
      <c r="S54"/>
      <c r="T54"/>
      <c r="U54"/>
      <c r="V54"/>
    </row>
    <row r="55" spans="1:58" s="3" customFormat="1" ht="15.95" customHeight="1">
      <c r="B55" s="59"/>
      <c r="C55" s="59"/>
      <c r="D55" s="59"/>
      <c r="E55" s="59"/>
      <c r="F55" s="59"/>
      <c r="G55" s="59"/>
      <c r="H55" s="59"/>
      <c r="I55" s="59"/>
      <c r="J55" s="59"/>
      <c r="K55" s="69"/>
      <c r="L55" s="69" t="s">
        <v>32</v>
      </c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69" t="s">
        <v>48</v>
      </c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</row>
    <row r="56" spans="1:58" s="60" customFormat="1">
      <c r="A56" s="60" t="s">
        <v>6</v>
      </c>
      <c r="B56" s="61">
        <f>SUM(B60:B72)</f>
        <v>12.157277510212516</v>
      </c>
      <c r="C56" s="61">
        <f t="shared" ref="C56:K56" si="21">SUM(C60:C72)</f>
        <v>9.9913181695357114</v>
      </c>
      <c r="D56" s="61">
        <f t="shared" si="21"/>
        <v>16.262330550228867</v>
      </c>
      <c r="E56" s="61">
        <f t="shared" si="21"/>
        <v>33.163181147263472</v>
      </c>
      <c r="F56" s="61">
        <f t="shared" si="21"/>
        <v>35.727525514587697</v>
      </c>
      <c r="G56" s="61">
        <f t="shared" si="21"/>
        <v>11.477896072855884</v>
      </c>
      <c r="H56" s="61">
        <f t="shared" si="21"/>
        <v>29.308981442940116</v>
      </c>
      <c r="I56" s="61">
        <f t="shared" si="21"/>
        <v>25.781106658440077</v>
      </c>
      <c r="J56" s="61">
        <f t="shared" si="21"/>
        <v>21.172245303595641</v>
      </c>
      <c r="K56" s="61">
        <f t="shared" si="21"/>
        <v>19.919304284894324</v>
      </c>
    </row>
    <row r="57" spans="1:58">
      <c r="B57" s="94"/>
      <c r="C57" s="94"/>
      <c r="D57" s="94"/>
      <c r="E57" s="94"/>
      <c r="F57" s="94"/>
      <c r="G57" s="94"/>
      <c r="H57" s="94"/>
      <c r="I57" s="94"/>
      <c r="J57" s="94"/>
      <c r="K57" s="61"/>
      <c r="L57" s="76">
        <f>SUM(L60:L72)</f>
        <v>23.918993581679935</v>
      </c>
      <c r="M57" s="76">
        <f t="shared" ref="M57:V57" si="22">SUM(M60:M72)</f>
        <v>23.892624472652908</v>
      </c>
      <c r="N57" s="76">
        <f t="shared" si="22"/>
        <v>23.705364637846419</v>
      </c>
      <c r="O57" s="76">
        <f t="shared" si="22"/>
        <v>23.376803370539328</v>
      </c>
      <c r="P57" s="76">
        <f t="shared" si="22"/>
        <v>22.824271708643369</v>
      </c>
      <c r="Q57" s="76">
        <f t="shared" si="22"/>
        <v>22.1978595206424</v>
      </c>
      <c r="R57" s="76">
        <f t="shared" si="22"/>
        <v>21.571807464736519</v>
      </c>
      <c r="S57" s="76">
        <f t="shared" si="22"/>
        <v>20.994654165843837</v>
      </c>
      <c r="T57" s="76">
        <f t="shared" si="22"/>
        <v>20.548070196026281</v>
      </c>
      <c r="U57" s="76">
        <f t="shared" si="22"/>
        <v>20.094148198481737</v>
      </c>
      <c r="V57" s="76">
        <f t="shared" si="22"/>
        <v>20.079536179122339</v>
      </c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72"/>
      <c r="AM57" s="201"/>
      <c r="AN57" s="201"/>
      <c r="AO57" s="201"/>
      <c r="AP57" s="201"/>
      <c r="AQ57" s="201"/>
      <c r="AR57" s="201"/>
      <c r="AS57" s="201"/>
      <c r="AT57" s="201"/>
      <c r="AU57" s="68"/>
      <c r="AV57" s="68">
        <f t="shared" ref="AV57:BF57" si="23">SUM(AV60:AV72)</f>
        <v>26.826329428685764</v>
      </c>
      <c r="AW57" s="68">
        <f t="shared" si="23"/>
        <v>27.795459022000376</v>
      </c>
      <c r="AX57" s="68">
        <f t="shared" si="23"/>
        <v>28.764588615314977</v>
      </c>
      <c r="AY57" s="68">
        <f t="shared" si="23"/>
        <v>29.73371820862959</v>
      </c>
      <c r="AZ57" s="68">
        <f t="shared" si="23"/>
        <v>30.702847801944188</v>
      </c>
      <c r="BA57" s="68">
        <f t="shared" si="23"/>
        <v>31.671977395258796</v>
      </c>
      <c r="BB57" s="68">
        <f t="shared" si="23"/>
        <v>32.641106988573405</v>
      </c>
      <c r="BC57" s="68">
        <f t="shared" si="23"/>
        <v>33.61023658188801</v>
      </c>
      <c r="BD57" s="68">
        <f t="shared" si="23"/>
        <v>34.579366175202615</v>
      </c>
      <c r="BE57" s="68">
        <f t="shared" si="23"/>
        <v>35.54849576851722</v>
      </c>
      <c r="BF57" s="68">
        <f t="shared" si="23"/>
        <v>36.517625361831833</v>
      </c>
    </row>
    <row r="58" spans="1:58">
      <c r="B58" s="94"/>
      <c r="C58" s="94"/>
      <c r="D58" s="94"/>
      <c r="E58" s="94"/>
      <c r="F58" s="94"/>
      <c r="G58" s="94"/>
      <c r="H58" s="94"/>
      <c r="I58" s="94"/>
      <c r="J58" s="94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72"/>
      <c r="AM58" s="201"/>
      <c r="AN58" s="201"/>
      <c r="AO58" s="201"/>
      <c r="AP58" s="201"/>
      <c r="AQ58" s="201"/>
      <c r="AR58" s="201"/>
      <c r="AS58" s="201"/>
      <c r="AT58" s="201"/>
      <c r="AU58" s="68"/>
      <c r="AV58" s="68"/>
      <c r="AW58" s="68"/>
      <c r="AX58" s="68"/>
      <c r="AY58" s="68"/>
      <c r="AZ58" s="68"/>
      <c r="BA58" s="68"/>
      <c r="BB58" s="68"/>
      <c r="BC58" s="68"/>
      <c r="BD58" s="199"/>
      <c r="BE58" s="199"/>
      <c r="BF58" s="199"/>
    </row>
    <row r="59" spans="1:58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>
        <v>2018</v>
      </c>
      <c r="M59" s="1">
        <v>2019</v>
      </c>
      <c r="N59" s="1">
        <v>2020</v>
      </c>
      <c r="O59" s="1">
        <v>2021</v>
      </c>
      <c r="P59" s="1">
        <v>2022</v>
      </c>
      <c r="Q59" s="1">
        <v>2023</v>
      </c>
      <c r="R59" s="1">
        <v>2024</v>
      </c>
      <c r="S59" s="1">
        <v>2025</v>
      </c>
      <c r="T59" s="1">
        <v>2026</v>
      </c>
      <c r="U59" s="1">
        <v>2027</v>
      </c>
      <c r="V59" s="1">
        <v>2028</v>
      </c>
      <c r="AL59" s="200">
        <v>2008</v>
      </c>
      <c r="AM59" s="200">
        <v>2009</v>
      </c>
      <c r="AN59" s="200">
        <v>2010</v>
      </c>
      <c r="AO59" s="200">
        <v>2011</v>
      </c>
      <c r="AP59" s="200">
        <v>2012</v>
      </c>
      <c r="AQ59" s="200">
        <v>2013</v>
      </c>
      <c r="AR59" s="200">
        <v>2014</v>
      </c>
      <c r="AS59" s="200">
        <v>2015</v>
      </c>
      <c r="AT59" s="200">
        <v>2016</v>
      </c>
      <c r="AU59" s="200">
        <v>2017</v>
      </c>
      <c r="AV59" s="200">
        <v>2018</v>
      </c>
      <c r="AW59" s="200">
        <v>2019</v>
      </c>
      <c r="AX59" s="200">
        <v>2020</v>
      </c>
      <c r="AY59" s="200">
        <v>2021</v>
      </c>
      <c r="AZ59" s="200">
        <v>2022</v>
      </c>
      <c r="BA59" s="200">
        <v>2023</v>
      </c>
      <c r="BB59" s="200">
        <v>2024</v>
      </c>
      <c r="BC59" s="200">
        <v>2025</v>
      </c>
      <c r="BD59" s="200">
        <v>2026</v>
      </c>
      <c r="BE59" s="200">
        <v>2027</v>
      </c>
      <c r="BF59" s="200">
        <v>2028</v>
      </c>
    </row>
    <row r="60" spans="1:58">
      <c r="A60" s="53" t="s">
        <v>50</v>
      </c>
      <c r="B60" s="80">
        <f>('Modelled Faults'!B60*'Modelled Duration'!B60*'Modelled ICPs'!B60)/'Total ICPs'!B$18</f>
        <v>0.6727131117575067</v>
      </c>
      <c r="C60" s="40">
        <f>('Modelled Faults'!C60*'Modelled Duration'!C60*'Modelled ICPs'!C60)/'Total ICPs'!C$18</f>
        <v>0.52423505475815801</v>
      </c>
      <c r="D60" s="40">
        <f>('Modelled Faults'!D60*'Modelled Duration'!D60*'Modelled ICPs'!D60)/'Total ICPs'!D$18</f>
        <v>2.1117058395686801</v>
      </c>
      <c r="E60" s="40">
        <f>('Modelled Faults'!E60*'Modelled Duration'!E60*'Modelled ICPs'!E60)/'Total ICPs'!E$18</f>
        <v>2.16978494867505</v>
      </c>
      <c r="F60" s="40">
        <f>('Modelled Faults'!F60*'Modelled Duration'!F60*'Modelled ICPs'!F60)/'Total ICPs'!F$18</f>
        <v>0.33555055997449895</v>
      </c>
      <c r="G60" s="40">
        <f>('Modelled Faults'!G60*'Modelled Duration'!G60*'Modelled ICPs'!G60)/'Total ICPs'!G$18</f>
        <v>1.7521979172121498</v>
      </c>
      <c r="H60" s="40">
        <f>('Modelled Faults'!H60*'Modelled Duration'!H60*'Modelled ICPs'!H60)/'Total ICPs'!H$18</f>
        <v>2.5396253579485402</v>
      </c>
      <c r="I60" s="40">
        <f>('Modelled Faults'!I60*'Modelled Duration'!I60*'Modelled ICPs'!I60)/'Total ICPs'!I$18</f>
        <v>2.6232634582999843</v>
      </c>
      <c r="J60" s="40">
        <f>('Modelled Faults'!J60*'Modelled Duration'!J60*'Modelled ICPs'!J60)/'Total ICPs'!J$18</f>
        <v>0.76578589556736887</v>
      </c>
      <c r="K60" s="40">
        <f>('Modelled Faults'!K60*'Modelled Duration'!K60*'Modelled ICPs'!K60)/'Total ICPs'!K$18</f>
        <v>0.51604966185021572</v>
      </c>
      <c r="L60" s="40">
        <f>('Modelled Faults'!L60*'Modelled Duration'!L60*'Modelled ICPs'!L60)/'Total ICPs'!L$18</f>
        <v>1.587895670920495</v>
      </c>
      <c r="M60" s="40">
        <f>('Modelled Faults'!M60*'Modelled Duration'!M60*'Modelled ICPs'!M60)/'Total ICPs'!M$18</f>
        <v>1.6008300527808355</v>
      </c>
      <c r="N60" s="40">
        <f>('Modelled Faults'!N60*'Modelled Duration'!N60*'Modelled ICPs'!N60)/'Total ICPs'!N$18</f>
        <v>1.6122197961708165</v>
      </c>
      <c r="O60" s="40">
        <f>('Modelled Faults'!O60*'Modelled Duration'!O60*'Modelled ICPs'!O60)/'Total ICPs'!O$18</f>
        <v>1.6269224108888924</v>
      </c>
      <c r="P60" s="40">
        <f>('Modelled Faults'!P60*'Modelled Duration'!P60*'Modelled ICPs'!P60)/'Total ICPs'!P$18</f>
        <v>1.6397439058174024</v>
      </c>
      <c r="Q60" s="40">
        <f>('Modelled Faults'!Q60*'Modelled Duration'!Q60*'Modelled ICPs'!Q60)/'Total ICPs'!Q$18</f>
        <v>1.6413800453327703</v>
      </c>
      <c r="R60" s="40">
        <f>('Modelled Faults'!R60*'Modelled Duration'!R60*'Modelled ICPs'!R60)/'Total ICPs'!R$18</f>
        <v>1.6586807693353198</v>
      </c>
      <c r="S60" s="40">
        <f>('Modelled Faults'!S60*'Modelled Duration'!S60*'Modelled ICPs'!S60)/'Total ICPs'!S$18</f>
        <v>1.6607469545293645</v>
      </c>
      <c r="T60" s="40">
        <f>('Modelled Faults'!T60*'Modelled Duration'!T60*'Modelled ICPs'!T60)/'Total ICPs'!T$18</f>
        <v>1.6596463442645994</v>
      </c>
      <c r="U60" s="40">
        <f>('Modelled Faults'!U60*'Modelled Duration'!U60*'Modelled ICPs'!U60)/'Total ICPs'!U$18</f>
        <v>1.6556890417124728</v>
      </c>
      <c r="V60" s="40">
        <f>('Modelled Faults'!V60*'Modelled Duration'!V60*'Modelled ICPs'!V60)/'Total ICPs'!V$18</f>
        <v>1.6555653748366432</v>
      </c>
      <c r="AL60" s="201">
        <f t="shared" ref="AL60:AL72" si="24">B60</f>
        <v>0.6727131117575067</v>
      </c>
      <c r="AM60" s="201">
        <f t="shared" ref="AM60:AM72" si="25">C60</f>
        <v>0.52423505475815801</v>
      </c>
      <c r="AN60" s="201">
        <f t="shared" ref="AN60:AN72" si="26">D60</f>
        <v>2.1117058395686801</v>
      </c>
      <c r="AO60" s="201">
        <f t="shared" ref="AO60:AO72" si="27">E60</f>
        <v>2.16978494867505</v>
      </c>
      <c r="AP60" s="201">
        <f t="shared" ref="AP60:AP72" si="28">F60</f>
        <v>0.33555055997449895</v>
      </c>
      <c r="AQ60" s="201">
        <f t="shared" ref="AQ60:AQ72" si="29">G60</f>
        <v>1.7521979172121498</v>
      </c>
      <c r="AR60" s="201">
        <f t="shared" ref="AR60:AR72" si="30">H60</f>
        <v>2.5396253579485402</v>
      </c>
      <c r="AS60" s="201">
        <f t="shared" ref="AS60:AS72" si="31">I60</f>
        <v>2.6232634582999843</v>
      </c>
      <c r="AT60" s="201">
        <f t="shared" ref="AT60:AT72" si="32">J60</f>
        <v>0.76578589556736887</v>
      </c>
      <c r="AU60" s="201">
        <f t="shared" ref="AU60:AU72" si="33">K60</f>
        <v>0.51604966185021572</v>
      </c>
      <c r="AV60" s="41">
        <f>LINEST($B60:$K60)*(AV$6-$AL$6+1)+INDEX(LINEST($B60:$K60,,TRUE,TRUE),1,2)</f>
        <v>1.5799192310683323</v>
      </c>
      <c r="AW60" s="41">
        <f t="shared" ref="AW60:BF60" si="34">LINEST($B60:$K60)*(AW$6-$AL$6+1)+INDEX(LINEST($B60:$K60,,TRUE,TRUE),1,2)</f>
        <v>1.6124334220696261</v>
      </c>
      <c r="AX60" s="41">
        <f t="shared" si="34"/>
        <v>1.6449476130709202</v>
      </c>
      <c r="AY60" s="41">
        <f t="shared" si="34"/>
        <v>1.677461804072214</v>
      </c>
      <c r="AZ60" s="41">
        <f t="shared" si="34"/>
        <v>1.7099759950735081</v>
      </c>
      <c r="BA60" s="41">
        <f t="shared" si="34"/>
        <v>1.7424901860748019</v>
      </c>
      <c r="BB60" s="41">
        <f t="shared" si="34"/>
        <v>1.7750043770760959</v>
      </c>
      <c r="BC60" s="41">
        <f t="shared" si="34"/>
        <v>1.80751856807739</v>
      </c>
      <c r="BD60" s="41">
        <f t="shared" si="34"/>
        <v>1.8400327590786838</v>
      </c>
      <c r="BE60" s="41">
        <f t="shared" si="34"/>
        <v>1.8725469500799778</v>
      </c>
      <c r="BF60" s="41">
        <f t="shared" si="34"/>
        <v>1.9050611410812719</v>
      </c>
    </row>
    <row r="61" spans="1:58">
      <c r="A61" s="53" t="s">
        <v>56</v>
      </c>
      <c r="B61" s="80">
        <f>('Modelled Faults'!B61*'Modelled Duration'!B61*'Modelled ICPs'!B61)/'Total ICPs'!B$18</f>
        <v>1.4660594789630155</v>
      </c>
      <c r="C61" s="40">
        <f>('Modelled Faults'!C61*'Modelled Duration'!C61*'Modelled ICPs'!C61)/'Total ICPs'!C$18</f>
        <v>0.85901483000333789</v>
      </c>
      <c r="D61" s="40">
        <f>('Modelled Faults'!D61*'Modelled Duration'!D61*'Modelled ICPs'!D61)/'Total ICPs'!D$18</f>
        <v>1.2814534430845199</v>
      </c>
      <c r="E61" s="40">
        <f>('Modelled Faults'!E61*'Modelled Duration'!E61*'Modelled ICPs'!E61)/'Total ICPs'!E$18</f>
        <v>1.12292657404843</v>
      </c>
      <c r="F61" s="40">
        <f>('Modelled Faults'!F61*'Modelled Duration'!F61*'Modelled ICPs'!F61)/'Total ICPs'!F$18</f>
        <v>5.8389877953425087</v>
      </c>
      <c r="G61" s="40">
        <f>('Modelled Faults'!G61*'Modelled Duration'!G61*'Modelled ICPs'!G61)/'Total ICPs'!G$18</f>
        <v>1.5708221029027101</v>
      </c>
      <c r="H61" s="40">
        <f>('Modelled Faults'!H61*'Modelled Duration'!H61*'Modelled ICPs'!H61)/'Total ICPs'!H$18</f>
        <v>1.2532182224359001</v>
      </c>
      <c r="I61" s="40">
        <f>('Modelled Faults'!I61*'Modelled Duration'!I61*'Modelled ICPs'!I61)/'Total ICPs'!I$18</f>
        <v>2.3584762803635182</v>
      </c>
      <c r="J61" s="40">
        <f>('Modelled Faults'!J61*'Modelled Duration'!J61*'Modelled ICPs'!J61)/'Total ICPs'!J$18</f>
        <v>2.2590505189781265</v>
      </c>
      <c r="K61" s="40">
        <f>('Modelled Faults'!K61*'Modelled Duration'!K61*'Modelled ICPs'!K61)/'Total ICPs'!K$18</f>
        <v>2.3582342342342391</v>
      </c>
      <c r="L61" s="40">
        <f>('Modelled Faults'!L61*'Modelled Duration'!L61*'Modelled ICPs'!L61)/'Total ICPs'!L$18</f>
        <v>2.5178127311104701</v>
      </c>
      <c r="M61" s="40">
        <f>('Modelled Faults'!M61*'Modelled Duration'!M61*'Modelled ICPs'!M61)/'Total ICPs'!M$18</f>
        <v>2.5216681944200916</v>
      </c>
      <c r="N61" s="40">
        <f>('Modelled Faults'!N61*'Modelled Duration'!N61*'Modelled ICPs'!N61)/'Total ICPs'!N$18</f>
        <v>2.4418027577280479</v>
      </c>
      <c r="O61" s="40">
        <f>('Modelled Faults'!O61*'Modelled Duration'!O61*'Modelled ICPs'!O61)/'Total ICPs'!O$18</f>
        <v>2.1548073142087723</v>
      </c>
      <c r="P61" s="40">
        <f>('Modelled Faults'!P61*'Modelled Duration'!P61*'Modelled ICPs'!P61)/'Total ICPs'!P$18</f>
        <v>2.0067218519395063</v>
      </c>
      <c r="Q61" s="40">
        <f>('Modelled Faults'!Q61*'Modelled Duration'!Q61*'Modelled ICPs'!Q61)/'Total ICPs'!Q$18</f>
        <v>1.9910669791882363</v>
      </c>
      <c r="R61" s="40">
        <f>('Modelled Faults'!R61*'Modelled Duration'!R61*'Modelled ICPs'!R61)/'Total ICPs'!R$18</f>
        <v>1.9732277561839933</v>
      </c>
      <c r="S61" s="40">
        <f>('Modelled Faults'!S61*'Modelled Duration'!S61*'Modelled ICPs'!S61)/'Total ICPs'!S$18</f>
        <v>1.9627536782676767</v>
      </c>
      <c r="T61" s="40">
        <f>('Modelled Faults'!T61*'Modelled Duration'!T61*'Modelled ICPs'!T61)/'Total ICPs'!T$18</f>
        <v>1.8810358524614863</v>
      </c>
      <c r="U61" s="40">
        <f>('Modelled Faults'!U61*'Modelled Duration'!U61*'Modelled ICPs'!U61)/'Total ICPs'!U$18</f>
        <v>1.7919686243870858</v>
      </c>
      <c r="V61" s="40">
        <f>('Modelled Faults'!V61*'Modelled Duration'!V61*'Modelled ICPs'!V61)/'Total ICPs'!V$18</f>
        <v>1.7892524912527423</v>
      </c>
      <c r="AL61" s="201">
        <f t="shared" si="24"/>
        <v>1.4660594789630155</v>
      </c>
      <c r="AM61" s="201">
        <f t="shared" si="25"/>
        <v>0.85901483000333789</v>
      </c>
      <c r="AN61" s="201">
        <f t="shared" si="26"/>
        <v>1.2814534430845199</v>
      </c>
      <c r="AO61" s="201">
        <f t="shared" si="27"/>
        <v>1.12292657404843</v>
      </c>
      <c r="AP61" s="201">
        <f t="shared" si="28"/>
        <v>5.8389877953425087</v>
      </c>
      <c r="AQ61" s="201">
        <f t="shared" si="29"/>
        <v>1.5708221029027101</v>
      </c>
      <c r="AR61" s="201">
        <f t="shared" si="30"/>
        <v>1.2532182224359001</v>
      </c>
      <c r="AS61" s="201">
        <f t="shared" si="31"/>
        <v>2.3584762803635182</v>
      </c>
      <c r="AT61" s="201">
        <f t="shared" si="32"/>
        <v>2.2590505189781265</v>
      </c>
      <c r="AU61" s="201">
        <f t="shared" si="33"/>
        <v>2.3582342342342391</v>
      </c>
      <c r="AV61" s="41">
        <f t="shared" ref="AV61:BF72" si="35">LINEST($B61:$K61)*(AV$6-$AL$6+1)+INDEX(LINEST($B61:$K61,,TRUE,TRUE),1,2)</f>
        <v>2.6814125500150352</v>
      </c>
      <c r="AW61" s="41">
        <f t="shared" si="35"/>
        <v>2.7986104049203817</v>
      </c>
      <c r="AX61" s="41">
        <f t="shared" si="35"/>
        <v>2.9158082598257282</v>
      </c>
      <c r="AY61" s="41">
        <f t="shared" si="35"/>
        <v>3.0330061147310747</v>
      </c>
      <c r="AZ61" s="41">
        <f t="shared" si="35"/>
        <v>3.1502039696364208</v>
      </c>
      <c r="BA61" s="41">
        <f t="shared" si="35"/>
        <v>3.2674018245417669</v>
      </c>
      <c r="BB61" s="41">
        <f t="shared" si="35"/>
        <v>3.3845996794471134</v>
      </c>
      <c r="BC61" s="41">
        <f t="shared" si="35"/>
        <v>3.5017975343524599</v>
      </c>
      <c r="BD61" s="41">
        <f t="shared" si="35"/>
        <v>3.6189953892578064</v>
      </c>
      <c r="BE61" s="41">
        <f t="shared" si="35"/>
        <v>3.736193244163152</v>
      </c>
      <c r="BF61" s="41">
        <f t="shared" si="35"/>
        <v>3.8533910990684985</v>
      </c>
    </row>
    <row r="62" spans="1:58">
      <c r="A62" s="53" t="s">
        <v>51</v>
      </c>
      <c r="B62" s="80">
        <f>('Modelled Faults'!B62*'Modelled Duration'!B62*'Modelled ICPs'!B62)/'Total ICPs'!B$18</f>
        <v>5.4341709980449168E-2</v>
      </c>
      <c r="C62" s="40">
        <f>('Modelled Faults'!C62*'Modelled Duration'!C62*'Modelled ICPs'!C62)/'Total ICPs'!C$18</f>
        <v>7.4610970705577498E-2</v>
      </c>
      <c r="D62" s="40">
        <f>('Modelled Faults'!D62*'Modelled Duration'!D62*'Modelled ICPs'!D62)/'Total ICPs'!D$18</f>
        <v>0.30298638187114602</v>
      </c>
      <c r="E62" s="40">
        <f>('Modelled Faults'!E62*'Modelled Duration'!E62*'Modelled ICPs'!E62)/'Total ICPs'!E$18</f>
        <v>8.8063110104652204E-2</v>
      </c>
      <c r="F62" s="40">
        <f>('Modelled Faults'!F62*'Modelled Duration'!F62*'Modelled ICPs'!F62)/'Total ICPs'!F$18</f>
        <v>5.3409843968223701E-2</v>
      </c>
      <c r="G62" s="40">
        <f>('Modelled Faults'!G62*'Modelled Duration'!G62*'Modelled ICPs'!G62)/'Total ICPs'!G$18</f>
        <v>0.36271055075276704</v>
      </c>
      <c r="H62" s="40">
        <f>('Modelled Faults'!H62*'Modelled Duration'!H62*'Modelled ICPs'!H62)/'Total ICPs'!H$18</f>
        <v>3.6776014041061698E-2</v>
      </c>
      <c r="I62" s="40">
        <f>('Modelled Faults'!I62*'Modelled Duration'!I62*'Modelled ICPs'!I62)/'Total ICPs'!I$18</f>
        <v>0</v>
      </c>
      <c r="J62" s="40">
        <f>('Modelled Faults'!J62*'Modelled Duration'!J62*'Modelled ICPs'!J62)/'Total ICPs'!J$18</f>
        <v>0.19416232757004501</v>
      </c>
      <c r="K62" s="40">
        <f>('Modelled Faults'!K62*'Modelled Duration'!K62*'Modelled ICPs'!K62)/'Total ICPs'!K$18</f>
        <v>6.7324548925656938E-2</v>
      </c>
      <c r="L62" s="40">
        <f>('Modelled Faults'!L62*'Modelled Duration'!L62*'Modelled ICPs'!L62)/'Total ICPs'!L$18</f>
        <v>0.11481431274858862</v>
      </c>
      <c r="M62" s="40">
        <f>('Modelled Faults'!M62*'Modelled Duration'!M62*'Modelled ICPs'!M62)/'Total ICPs'!M$18</f>
        <v>0.11506493681312299</v>
      </c>
      <c r="N62" s="40">
        <f>('Modelled Faults'!N62*'Modelled Duration'!N62*'Modelled ICPs'!N62)/'Total ICPs'!N$18</f>
        <v>0.11541526011513674</v>
      </c>
      <c r="O62" s="40">
        <f>('Modelled Faults'!O62*'Modelled Duration'!O62*'Modelled ICPs'!O62)/'Total ICPs'!O$18</f>
        <v>0.11714328768162385</v>
      </c>
      <c r="P62" s="40">
        <f>('Modelled Faults'!P62*'Modelled Duration'!P62*'Modelled ICPs'!P62)/'Total ICPs'!P$18</f>
        <v>0.11907829470687457</v>
      </c>
      <c r="Q62" s="40">
        <f>('Modelled Faults'!Q62*'Modelled Duration'!Q62*'Modelled ICPs'!Q62)/'Total ICPs'!Q$18</f>
        <v>0.11970957810921085</v>
      </c>
      <c r="R62" s="40">
        <f>('Modelled Faults'!R62*'Modelled Duration'!R62*'Modelled ICPs'!R62)/'Total ICPs'!R$18</f>
        <v>0.12143515386099506</v>
      </c>
      <c r="S62" s="40">
        <f>('Modelled Faults'!S62*'Modelled Duration'!S62*'Modelled ICPs'!S62)/'Total ICPs'!S$18</f>
        <v>0.12278250448015328</v>
      </c>
      <c r="T62" s="40">
        <f>('Modelled Faults'!T62*'Modelled Duration'!T62*'Modelled ICPs'!T62)/'Total ICPs'!T$18</f>
        <v>0.12125272126581436</v>
      </c>
      <c r="U62" s="40">
        <f>('Modelled Faults'!U62*'Modelled Duration'!U62*'Modelled ICPs'!U62)/'Total ICPs'!U$18</f>
        <v>0.12091367281086822</v>
      </c>
      <c r="V62" s="40">
        <f>('Modelled Faults'!V62*'Modelled Duration'!V62*'Modelled ICPs'!V62)/'Total ICPs'!V$18</f>
        <v>0.1212907555162387</v>
      </c>
      <c r="AL62" s="201">
        <f t="shared" si="24"/>
        <v>5.4341709980449168E-2</v>
      </c>
      <c r="AM62" s="201">
        <f t="shared" si="25"/>
        <v>7.4610970705577498E-2</v>
      </c>
      <c r="AN62" s="201">
        <f t="shared" si="26"/>
        <v>0.30298638187114602</v>
      </c>
      <c r="AO62" s="201">
        <f t="shared" si="27"/>
        <v>8.8063110104652204E-2</v>
      </c>
      <c r="AP62" s="201">
        <f t="shared" si="28"/>
        <v>5.3409843968223701E-2</v>
      </c>
      <c r="AQ62" s="201">
        <f t="shared" si="29"/>
        <v>0.36271055075276704</v>
      </c>
      <c r="AR62" s="201">
        <f t="shared" si="30"/>
        <v>3.6776014041061698E-2</v>
      </c>
      <c r="AS62" s="201">
        <f t="shared" si="31"/>
        <v>0</v>
      </c>
      <c r="AT62" s="201">
        <f t="shared" si="32"/>
        <v>0.19416232757004501</v>
      </c>
      <c r="AU62" s="201">
        <f t="shared" si="33"/>
        <v>6.7324548925656938E-2</v>
      </c>
      <c r="AV62" s="41">
        <f t="shared" si="35"/>
        <v>0.10991229771849741</v>
      </c>
      <c r="AW62" s="41">
        <f t="shared" si="35"/>
        <v>0.10745297988695912</v>
      </c>
      <c r="AX62" s="41">
        <f t="shared" si="35"/>
        <v>0.10499366205542085</v>
      </c>
      <c r="AY62" s="41">
        <f t="shared" si="35"/>
        <v>0.10253434422388258</v>
      </c>
      <c r="AZ62" s="41">
        <f t="shared" si="35"/>
        <v>0.10007502639234431</v>
      </c>
      <c r="BA62" s="41">
        <f t="shared" si="35"/>
        <v>9.7615708560806036E-2</v>
      </c>
      <c r="BB62" s="41">
        <f t="shared" si="35"/>
        <v>9.5156390729267751E-2</v>
      </c>
      <c r="BC62" s="41">
        <f t="shared" si="35"/>
        <v>9.2697072897729479E-2</v>
      </c>
      <c r="BD62" s="41">
        <f t="shared" si="35"/>
        <v>9.0237755066191194E-2</v>
      </c>
      <c r="BE62" s="41">
        <f t="shared" si="35"/>
        <v>8.7778437234652923E-2</v>
      </c>
      <c r="BF62" s="41">
        <f t="shared" si="35"/>
        <v>8.5319119403114652E-2</v>
      </c>
    </row>
    <row r="63" spans="1:58">
      <c r="A63" s="53" t="s">
        <v>54</v>
      </c>
      <c r="B63" s="80">
        <f>('Modelled Faults'!B63*'Modelled Duration'!B63*'Modelled ICPs'!B63)/'Total ICPs'!B$18</f>
        <v>2.2244432788135997</v>
      </c>
      <c r="C63" s="40">
        <f>('Modelled Faults'!C63*'Modelled Duration'!C63*'Modelled ICPs'!C63)/'Total ICPs'!C$18</f>
        <v>0.34035255034730505</v>
      </c>
      <c r="D63" s="40">
        <f>('Modelled Faults'!D63*'Modelled Duration'!D63*'Modelled ICPs'!D63)/'Total ICPs'!D$18</f>
        <v>2.1953801484053201</v>
      </c>
      <c r="E63" s="40">
        <f>('Modelled Faults'!E63*'Modelled Duration'!E63*'Modelled ICPs'!E63)/'Total ICPs'!E$18</f>
        <v>2.6610416381565498</v>
      </c>
      <c r="F63" s="40">
        <f>('Modelled Faults'!F63*'Modelled Duration'!F63*'Modelled ICPs'!F63)/'Total ICPs'!F$18</f>
        <v>3.5632482024865304</v>
      </c>
      <c r="G63" s="40">
        <f>('Modelled Faults'!G63*'Modelled Duration'!G63*'Modelled ICPs'!G63)/'Total ICPs'!G$18</f>
        <v>1.2497674400213601</v>
      </c>
      <c r="H63" s="40">
        <f>('Modelled Faults'!H63*'Modelled Duration'!H63*'Modelled ICPs'!H63)/'Total ICPs'!H$18</f>
        <v>1.80605933131853</v>
      </c>
      <c r="I63" s="40">
        <f>('Modelled Faults'!I63*'Modelled Duration'!I63*'Modelled ICPs'!I63)/'Total ICPs'!I$18</f>
        <v>2.6034754760319352</v>
      </c>
      <c r="J63" s="40">
        <f>('Modelled Faults'!J63*'Modelled Duration'!J63*'Modelled ICPs'!J63)/'Total ICPs'!J$18</f>
        <v>1.1610090087910769</v>
      </c>
      <c r="K63" s="40">
        <f>('Modelled Faults'!K63*'Modelled Duration'!K63*'Modelled ICPs'!K63)/'Total ICPs'!K$18</f>
        <v>2.2348470964038856</v>
      </c>
      <c r="L63" s="40">
        <f>('Modelled Faults'!L63*'Modelled Duration'!L63*'Modelled ICPs'!L63)/'Total ICPs'!L$18</f>
        <v>1.9884956644697758</v>
      </c>
      <c r="M63" s="40">
        <f>('Modelled Faults'!M63*'Modelled Duration'!M63*'Modelled ICPs'!M63)/'Total ICPs'!M$18</f>
        <v>1.990565895333378</v>
      </c>
      <c r="N63" s="40">
        <f>('Modelled Faults'!N63*'Modelled Duration'!N63*'Modelled ICPs'!N63)/'Total ICPs'!N$18</f>
        <v>2.0055006634831627</v>
      </c>
      <c r="O63" s="40">
        <f>('Modelled Faults'!O63*'Modelled Duration'!O63*'Modelled ICPs'!O63)/'Total ICPs'!O$18</f>
        <v>2.0010486689664262</v>
      </c>
      <c r="P63" s="40">
        <f>('Modelled Faults'!P63*'Modelled Duration'!P63*'Modelled ICPs'!P63)/'Total ICPs'!P$18</f>
        <v>2.012695967475334</v>
      </c>
      <c r="Q63" s="40">
        <f>('Modelled Faults'!Q63*'Modelled Duration'!Q63*'Modelled ICPs'!Q63)/'Total ICPs'!Q$18</f>
        <v>1.9444119862462081</v>
      </c>
      <c r="R63" s="40">
        <f>('Modelled Faults'!R63*'Modelled Duration'!R63*'Modelled ICPs'!R63)/'Total ICPs'!R$18</f>
        <v>1.9600005331719623</v>
      </c>
      <c r="S63" s="40">
        <f>('Modelled Faults'!S63*'Modelled Duration'!S63*'Modelled ICPs'!S63)/'Total ICPs'!S$18</f>
        <v>1.9693492201671956</v>
      </c>
      <c r="T63" s="40">
        <f>('Modelled Faults'!T63*'Modelled Duration'!T63*'Modelled ICPs'!T63)/'Total ICPs'!T$18</f>
        <v>1.9321067804298753</v>
      </c>
      <c r="U63" s="40">
        <f>('Modelled Faults'!U63*'Modelled Duration'!U63*'Modelled ICPs'!U63)/'Total ICPs'!U$18</f>
        <v>1.9327530335116783</v>
      </c>
      <c r="V63" s="40">
        <f>('Modelled Faults'!V63*'Modelled Duration'!V63*'Modelled ICPs'!V63)/'Total ICPs'!V$18</f>
        <v>1.9312782918842673</v>
      </c>
      <c r="AL63" s="201">
        <f t="shared" si="24"/>
        <v>2.2244432788135997</v>
      </c>
      <c r="AM63" s="201">
        <f t="shared" si="25"/>
        <v>0.34035255034730505</v>
      </c>
      <c r="AN63" s="201">
        <f t="shared" si="26"/>
        <v>2.1953801484053201</v>
      </c>
      <c r="AO63" s="201">
        <f t="shared" si="27"/>
        <v>2.6610416381565498</v>
      </c>
      <c r="AP63" s="201">
        <f t="shared" si="28"/>
        <v>3.5632482024865304</v>
      </c>
      <c r="AQ63" s="201">
        <f t="shared" si="29"/>
        <v>1.2497674400213601</v>
      </c>
      <c r="AR63" s="201">
        <f t="shared" si="30"/>
        <v>1.80605933131853</v>
      </c>
      <c r="AS63" s="201">
        <f t="shared" si="31"/>
        <v>2.6034754760319352</v>
      </c>
      <c r="AT63" s="201">
        <f t="shared" si="32"/>
        <v>1.1610090087910769</v>
      </c>
      <c r="AU63" s="201">
        <f t="shared" si="33"/>
        <v>2.2348470964038856</v>
      </c>
      <c r="AV63" s="41">
        <f t="shared" si="35"/>
        <v>2.1039717011633696</v>
      </c>
      <c r="AW63" s="41">
        <f t="shared" si="35"/>
        <v>2.1221552073607803</v>
      </c>
      <c r="AX63" s="41">
        <f t="shared" si="35"/>
        <v>2.1403387135581915</v>
      </c>
      <c r="AY63" s="41">
        <f t="shared" si="35"/>
        <v>2.1585222197556022</v>
      </c>
      <c r="AZ63" s="41">
        <f t="shared" si="35"/>
        <v>2.1767057259530134</v>
      </c>
      <c r="BA63" s="41">
        <f t="shared" si="35"/>
        <v>2.1948892321504241</v>
      </c>
      <c r="BB63" s="41">
        <f t="shared" si="35"/>
        <v>2.2130727383478352</v>
      </c>
      <c r="BC63" s="41">
        <f t="shared" si="35"/>
        <v>2.2312562445452464</v>
      </c>
      <c r="BD63" s="41">
        <f t="shared" si="35"/>
        <v>2.2494397507426571</v>
      </c>
      <c r="BE63" s="41">
        <f t="shared" si="35"/>
        <v>2.2676232569400683</v>
      </c>
      <c r="BF63" s="41">
        <f t="shared" si="35"/>
        <v>2.2858067631374794</v>
      </c>
    </row>
    <row r="64" spans="1:58">
      <c r="A64" s="53" t="s">
        <v>49</v>
      </c>
      <c r="B64" s="80">
        <f>('Modelled Faults'!B64*'Modelled Duration'!B64*'Modelled ICPs'!B64)/'Total ICPs'!B$18</f>
        <v>0.63254017452672706</v>
      </c>
      <c r="C64" s="40">
        <f>('Modelled Faults'!C64*'Modelled Duration'!C64*'Modelled ICPs'!C64)/'Total ICPs'!C$18</f>
        <v>0.98576764738607281</v>
      </c>
      <c r="D64" s="40">
        <f>('Modelled Faults'!D64*'Modelled Duration'!D64*'Modelled ICPs'!D64)/'Total ICPs'!D$18</f>
        <v>1.4020020866700103</v>
      </c>
      <c r="E64" s="40">
        <f>('Modelled Faults'!E64*'Modelled Duration'!E64*'Modelled ICPs'!E64)/'Total ICPs'!E$18</f>
        <v>5.0739790227246209</v>
      </c>
      <c r="F64" s="40">
        <f>('Modelled Faults'!F64*'Modelled Duration'!F64*'Modelled ICPs'!F64)/'Total ICPs'!F$18</f>
        <v>1.2903198527156203</v>
      </c>
      <c r="G64" s="40">
        <f>('Modelled Faults'!G64*'Modelled Duration'!G64*'Modelled ICPs'!G64)/'Total ICPs'!G$18</f>
        <v>1.1925810303769899</v>
      </c>
      <c r="H64" s="40">
        <f>('Modelled Faults'!H64*'Modelled Duration'!H64*'Modelled ICPs'!H64)/'Total ICPs'!H$18</f>
        <v>0.13207815613874699</v>
      </c>
      <c r="I64" s="40">
        <f>('Modelled Faults'!I64*'Modelled Duration'!I64*'Modelled ICPs'!I64)/'Total ICPs'!I$18</f>
        <v>1.4897389689487242</v>
      </c>
      <c r="J64" s="40">
        <f>('Modelled Faults'!J64*'Modelled Duration'!J64*'Modelled ICPs'!J64)/'Total ICPs'!J$18</f>
        <v>2.0019877194998306</v>
      </c>
      <c r="K64" s="40">
        <f>('Modelled Faults'!K64*'Modelled Duration'!K64*'Modelled ICPs'!K64)/'Total ICPs'!K$18</f>
        <v>0.8420017968106609</v>
      </c>
      <c r="L64" s="40">
        <f>('Modelled Faults'!L64*'Modelled Duration'!L64*'Modelled ICPs'!L64)/'Total ICPs'!L$18</f>
        <v>1.6791484247008857</v>
      </c>
      <c r="M64" s="40">
        <f>('Modelled Faults'!M64*'Modelled Duration'!M64*'Modelled ICPs'!M64)/'Total ICPs'!M$18</f>
        <v>1.6952310148806646</v>
      </c>
      <c r="N64" s="40">
        <f>('Modelled Faults'!N64*'Modelled Duration'!N64*'Modelled ICPs'!N64)/'Total ICPs'!N$18</f>
        <v>1.6911906606940637</v>
      </c>
      <c r="O64" s="40">
        <f>('Modelled Faults'!O64*'Modelled Duration'!O64*'Modelled ICPs'!O64)/'Total ICPs'!O$18</f>
        <v>1.6892927680877359</v>
      </c>
      <c r="P64" s="40">
        <f>('Modelled Faults'!P64*'Modelled Duration'!P64*'Modelled ICPs'!P64)/'Total ICPs'!P$18</f>
        <v>1.5487075751940378</v>
      </c>
      <c r="Q64" s="40">
        <f>('Modelled Faults'!Q64*'Modelled Duration'!Q64*'Modelled ICPs'!Q64)/'Total ICPs'!Q$18</f>
        <v>1.44159415514617</v>
      </c>
      <c r="R64" s="40">
        <f>('Modelled Faults'!R64*'Modelled Duration'!R64*'Modelled ICPs'!R64)/'Total ICPs'!R$18</f>
        <v>1.2088646228115039</v>
      </c>
      <c r="S64" s="40">
        <f>('Modelled Faults'!S64*'Modelled Duration'!S64*'Modelled ICPs'!S64)/'Total ICPs'!S$18</f>
        <v>0.98516627259668188</v>
      </c>
      <c r="T64" s="40">
        <f>('Modelled Faults'!T64*'Modelled Duration'!T64*'Modelled ICPs'!T64)/'Total ICPs'!T$18</f>
        <v>0.96875673202174206</v>
      </c>
      <c r="U64" s="40">
        <f>('Modelled Faults'!U64*'Modelled Duration'!U64*'Modelled ICPs'!U64)/'Total ICPs'!U$18</f>
        <v>0.92707666711724857</v>
      </c>
      <c r="V64" s="40">
        <f>('Modelled Faults'!V64*'Modelled Duration'!V64*'Modelled ICPs'!V64)/'Total ICPs'!V$18</f>
        <v>0.92791113262897595</v>
      </c>
      <c r="AL64" s="201">
        <f t="shared" si="24"/>
        <v>0.63254017452672706</v>
      </c>
      <c r="AM64" s="201">
        <f t="shared" si="25"/>
        <v>0.98576764738607281</v>
      </c>
      <c r="AN64" s="201">
        <f t="shared" si="26"/>
        <v>1.4020020866700103</v>
      </c>
      <c r="AO64" s="201">
        <f t="shared" si="27"/>
        <v>5.0739790227246209</v>
      </c>
      <c r="AP64" s="201">
        <f t="shared" si="28"/>
        <v>1.2903198527156203</v>
      </c>
      <c r="AQ64" s="201">
        <f t="shared" si="29"/>
        <v>1.1925810303769899</v>
      </c>
      <c r="AR64" s="201">
        <f t="shared" si="30"/>
        <v>0.13207815613874699</v>
      </c>
      <c r="AS64" s="201">
        <f t="shared" si="31"/>
        <v>1.4897389689487242</v>
      </c>
      <c r="AT64" s="201">
        <f t="shared" si="32"/>
        <v>2.0019877194998306</v>
      </c>
      <c r="AU64" s="201">
        <f t="shared" si="33"/>
        <v>0.8420017968106609</v>
      </c>
      <c r="AV64" s="41">
        <f t="shared" si="35"/>
        <v>1.3214309154014348</v>
      </c>
      <c r="AW64" s="41">
        <f t="shared" si="35"/>
        <v>1.2881820553690047</v>
      </c>
      <c r="AX64" s="41">
        <f t="shared" si="35"/>
        <v>1.2549331953365745</v>
      </c>
      <c r="AY64" s="41">
        <f t="shared" si="35"/>
        <v>1.2216843353041444</v>
      </c>
      <c r="AZ64" s="41">
        <f t="shared" si="35"/>
        <v>1.1884354752717143</v>
      </c>
      <c r="BA64" s="41">
        <f t="shared" si="35"/>
        <v>1.155186615239284</v>
      </c>
      <c r="BB64" s="41">
        <f t="shared" si="35"/>
        <v>1.1219377552068539</v>
      </c>
      <c r="BC64" s="41">
        <f t="shared" si="35"/>
        <v>1.0886888951744238</v>
      </c>
      <c r="BD64" s="41">
        <f t="shared" si="35"/>
        <v>1.0554400351419937</v>
      </c>
      <c r="BE64" s="41">
        <f t="shared" si="35"/>
        <v>1.0221911751095636</v>
      </c>
      <c r="BF64" s="41">
        <f t="shared" si="35"/>
        <v>0.98894231507713337</v>
      </c>
    </row>
    <row r="65" spans="1:58">
      <c r="A65" s="53" t="s">
        <v>59</v>
      </c>
      <c r="B65" s="80">
        <f>('Modelled Faults'!B65*'Modelled Duration'!B65*'Modelled ICPs'!B65)/'Total ICPs'!B$18</f>
        <v>0.48973344141910269</v>
      </c>
      <c r="C65" s="40">
        <f>('Modelled Faults'!C65*'Modelled Duration'!C65*'Modelled ICPs'!C65)/'Total ICPs'!C$18</f>
        <v>0.35923259103841798</v>
      </c>
      <c r="D65" s="40">
        <f>('Modelled Faults'!D65*'Modelled Duration'!D65*'Modelled ICPs'!D65)/'Total ICPs'!D$18</f>
        <v>0.77183932956904089</v>
      </c>
      <c r="E65" s="40">
        <f>('Modelled Faults'!E65*'Modelled Duration'!E65*'Modelled ICPs'!E65)/'Total ICPs'!E$18</f>
        <v>2.0174748103099902</v>
      </c>
      <c r="F65" s="40">
        <f>('Modelled Faults'!F65*'Modelled Duration'!F65*'Modelled ICPs'!F65)/'Total ICPs'!F$18</f>
        <v>2.0876647994871802</v>
      </c>
      <c r="G65" s="40">
        <f>('Modelled Faults'!G65*'Modelled Duration'!G65*'Modelled ICPs'!G65)/'Total ICPs'!G$18</f>
        <v>0.23187264548495498</v>
      </c>
      <c r="H65" s="40">
        <f>('Modelled Faults'!H65*'Modelled Duration'!H65*'Modelled ICPs'!H65)/'Total ICPs'!H$18</f>
        <v>1.7045294899188903</v>
      </c>
      <c r="I65" s="40">
        <f>('Modelled Faults'!I65*'Modelled Duration'!I65*'Modelled ICPs'!I65)/'Total ICPs'!I$18</f>
        <v>1.9239321734668313</v>
      </c>
      <c r="J65" s="40">
        <f>('Modelled Faults'!J65*'Modelled Duration'!J65*'Modelled ICPs'!J65)/'Total ICPs'!J$18</f>
        <v>2.3206711337691601</v>
      </c>
      <c r="K65" s="40">
        <f>('Modelled Faults'!K65*'Modelled Duration'!K65*'Modelled ICPs'!K65)/'Total ICPs'!K$18</f>
        <v>0.74525277632202891</v>
      </c>
      <c r="L65" s="40">
        <f>('Modelled Faults'!L65*'Modelled Duration'!L65*'Modelled ICPs'!L65)/'Total ICPs'!L$18</f>
        <v>1.4190844341256463</v>
      </c>
      <c r="M65" s="40">
        <f>('Modelled Faults'!M65*'Modelled Duration'!M65*'Modelled ICPs'!M65)/'Total ICPs'!M$18</f>
        <v>1.4214643701753065</v>
      </c>
      <c r="N65" s="40">
        <f>('Modelled Faults'!N65*'Modelled Duration'!N65*'Modelled ICPs'!N65)/'Total ICPs'!N$18</f>
        <v>1.4366187120446188</v>
      </c>
      <c r="O65" s="40">
        <f>('Modelled Faults'!O65*'Modelled Duration'!O65*'Modelled ICPs'!O65)/'Total ICPs'!O$18</f>
        <v>1.4510769638427028</v>
      </c>
      <c r="P65" s="40">
        <f>('Modelled Faults'!P65*'Modelled Duration'!P65*'Modelled ICPs'!P65)/'Total ICPs'!P$18</f>
        <v>1.4467495081515305</v>
      </c>
      <c r="Q65" s="40">
        <f>('Modelled Faults'!Q65*'Modelled Duration'!Q65*'Modelled ICPs'!Q65)/'Total ICPs'!Q$18</f>
        <v>1.4484842750109139</v>
      </c>
      <c r="R65" s="40">
        <f>('Modelled Faults'!R65*'Modelled Duration'!R65*'Modelled ICPs'!R65)/'Total ICPs'!R$18</f>
        <v>1.4577651413027799</v>
      </c>
      <c r="S65" s="40">
        <f>('Modelled Faults'!S65*'Modelled Duration'!S65*'Modelled ICPs'!S65)/'Total ICPs'!S$18</f>
        <v>1.4883966567704996</v>
      </c>
      <c r="T65" s="40">
        <f>('Modelled Faults'!T65*'Modelled Duration'!T65*'Modelled ICPs'!T65)/'Total ICPs'!T$18</f>
        <v>1.444567357642299</v>
      </c>
      <c r="U65" s="40">
        <f>('Modelled Faults'!U65*'Modelled Duration'!U65*'Modelled ICPs'!U65)/'Total ICPs'!U$18</f>
        <v>1.4173978210800173</v>
      </c>
      <c r="V65" s="40">
        <f>('Modelled Faults'!V65*'Modelled Duration'!V65*'Modelled ICPs'!V65)/'Total ICPs'!V$18</f>
        <v>1.4160304056218638</v>
      </c>
      <c r="AL65" s="201">
        <f t="shared" si="24"/>
        <v>0.48973344141910269</v>
      </c>
      <c r="AM65" s="201">
        <f t="shared" si="25"/>
        <v>0.35923259103841798</v>
      </c>
      <c r="AN65" s="201">
        <f t="shared" si="26"/>
        <v>0.77183932956904089</v>
      </c>
      <c r="AO65" s="201">
        <f t="shared" si="27"/>
        <v>2.0174748103099902</v>
      </c>
      <c r="AP65" s="201">
        <f t="shared" si="28"/>
        <v>2.0876647994871802</v>
      </c>
      <c r="AQ65" s="201">
        <f t="shared" si="29"/>
        <v>0.23187264548495498</v>
      </c>
      <c r="AR65" s="201">
        <f t="shared" si="30"/>
        <v>1.7045294899188903</v>
      </c>
      <c r="AS65" s="201">
        <f t="shared" si="31"/>
        <v>1.9239321734668313</v>
      </c>
      <c r="AT65" s="201">
        <f t="shared" si="32"/>
        <v>2.3206711337691601</v>
      </c>
      <c r="AU65" s="201">
        <f t="shared" si="33"/>
        <v>0.74525277632202891</v>
      </c>
      <c r="AV65" s="41">
        <f t="shared" si="35"/>
        <v>1.8984063163303919</v>
      </c>
      <c r="AW65" s="41">
        <f t="shared" si="35"/>
        <v>2.0135310431034523</v>
      </c>
      <c r="AX65" s="41">
        <f t="shared" si="35"/>
        <v>2.1286557698765129</v>
      </c>
      <c r="AY65" s="41">
        <f t="shared" si="35"/>
        <v>2.2437804966495731</v>
      </c>
      <c r="AZ65" s="41">
        <f t="shared" si="35"/>
        <v>2.3589052234226333</v>
      </c>
      <c r="BA65" s="41">
        <f t="shared" si="35"/>
        <v>2.4740299501956939</v>
      </c>
      <c r="BB65" s="41">
        <f t="shared" si="35"/>
        <v>2.5891546769687546</v>
      </c>
      <c r="BC65" s="41">
        <f t="shared" si="35"/>
        <v>2.7042794037418147</v>
      </c>
      <c r="BD65" s="41">
        <f t="shared" si="35"/>
        <v>2.8194041305148749</v>
      </c>
      <c r="BE65" s="41">
        <f t="shared" si="35"/>
        <v>2.9345288572879351</v>
      </c>
      <c r="BF65" s="41">
        <f t="shared" si="35"/>
        <v>3.0496535840609962</v>
      </c>
    </row>
    <row r="66" spans="1:58">
      <c r="A66" s="53" t="s">
        <v>57</v>
      </c>
      <c r="B66" s="80">
        <f>('Modelled Faults'!B66*'Modelled Duration'!B66*'Modelled ICPs'!B66)/'Total ICPs'!B$18</f>
        <v>0.91985122311763934</v>
      </c>
      <c r="C66" s="40">
        <f>('Modelled Faults'!C66*'Modelled Duration'!C66*'Modelled ICPs'!C66)/'Total ICPs'!C$18</f>
        <v>0.865480902198274</v>
      </c>
      <c r="D66" s="40">
        <f>('Modelled Faults'!D66*'Modelled Duration'!D66*'Modelled ICPs'!D66)/'Total ICPs'!D$18</f>
        <v>2.01214924377962</v>
      </c>
      <c r="E66" s="40">
        <f>('Modelled Faults'!E66*'Modelled Duration'!E66*'Modelled ICPs'!E66)/'Total ICPs'!E$18</f>
        <v>4.23743727891841</v>
      </c>
      <c r="F66" s="40">
        <f>('Modelled Faults'!F66*'Modelled Duration'!F66*'Modelled ICPs'!F66)/'Total ICPs'!F$18</f>
        <v>9.5876791018655698</v>
      </c>
      <c r="G66" s="40">
        <f>('Modelled Faults'!G66*'Modelled Duration'!G66*'Modelled ICPs'!G66)/'Total ICPs'!G$18</f>
        <v>0.61406770574981395</v>
      </c>
      <c r="H66" s="40">
        <f>('Modelled Faults'!H66*'Modelled Duration'!H66*'Modelled ICPs'!H66)/'Total ICPs'!H$18</f>
        <v>7.9643673675568598</v>
      </c>
      <c r="I66" s="40">
        <f>('Modelled Faults'!I66*'Modelled Duration'!I66*'Modelled ICPs'!I66)/'Total ICPs'!I$18</f>
        <v>2.9610826201253921</v>
      </c>
      <c r="J66" s="40">
        <f>('Modelled Faults'!J66*'Modelled Duration'!J66*'Modelled ICPs'!J66)/'Total ICPs'!J$18</f>
        <v>2.4789735239512076</v>
      </c>
      <c r="K66" s="40">
        <f>('Modelled Faults'!K66*'Modelled Duration'!K66*'Modelled ICPs'!K66)/'Total ICPs'!K$18</f>
        <v>4.4010014224751099</v>
      </c>
      <c r="L66" s="40">
        <f>('Modelled Faults'!L66*'Modelled Duration'!L66*'Modelled ICPs'!L66)/'Total ICPs'!L$18</f>
        <v>4.4848239498953877</v>
      </c>
      <c r="M66" s="40">
        <f>('Modelled Faults'!M66*'Modelled Duration'!M66*'Modelled ICPs'!M66)/'Total ICPs'!M$18</f>
        <v>4.3611358643988796</v>
      </c>
      <c r="N66" s="40">
        <f>('Modelled Faults'!N66*'Modelled Duration'!N66*'Modelled ICPs'!N66)/'Total ICPs'!N$18</f>
        <v>4.1857621859816163</v>
      </c>
      <c r="O66" s="40">
        <f>('Modelled Faults'!O66*'Modelled Duration'!O66*'Modelled ICPs'!O66)/'Total ICPs'!O$18</f>
        <v>4.0779645419176251</v>
      </c>
      <c r="P66" s="40">
        <f>('Modelled Faults'!P66*'Modelled Duration'!P66*'Modelled ICPs'!P66)/'Total ICPs'!P$18</f>
        <v>3.9075135393383666</v>
      </c>
      <c r="Q66" s="40">
        <f>('Modelled Faults'!Q66*'Modelled Duration'!Q66*'Modelled ICPs'!Q66)/'Total ICPs'!Q$18</f>
        <v>3.7242298374431151</v>
      </c>
      <c r="R66" s="40">
        <f>('Modelled Faults'!R66*'Modelled Duration'!R66*'Modelled ICPs'!R66)/'Total ICPs'!R$18</f>
        <v>3.6320159841972885</v>
      </c>
      <c r="S66" s="40">
        <f>('Modelled Faults'!S66*'Modelled Duration'!S66*'Modelled ICPs'!S66)/'Total ICPs'!S$18</f>
        <v>3.5321687603880974</v>
      </c>
      <c r="T66" s="40">
        <f>('Modelled Faults'!T66*'Modelled Duration'!T66*'Modelled ICPs'!T66)/'Total ICPs'!T$18</f>
        <v>3.3585487726852223</v>
      </c>
      <c r="U66" s="40">
        <f>('Modelled Faults'!U66*'Modelled Duration'!U66*'Modelled ICPs'!U66)/'Total ICPs'!U$18</f>
        <v>3.1812870219569667</v>
      </c>
      <c r="V66" s="40">
        <f>('Modelled Faults'!V66*'Modelled Duration'!V66*'Modelled ICPs'!V66)/'Total ICPs'!V$18</f>
        <v>3.1768863236617868</v>
      </c>
      <c r="AL66" s="201">
        <f t="shared" si="24"/>
        <v>0.91985122311763934</v>
      </c>
      <c r="AM66" s="201">
        <f t="shared" si="25"/>
        <v>0.865480902198274</v>
      </c>
      <c r="AN66" s="201">
        <f t="shared" si="26"/>
        <v>2.01214924377962</v>
      </c>
      <c r="AO66" s="201">
        <f t="shared" si="27"/>
        <v>4.23743727891841</v>
      </c>
      <c r="AP66" s="201">
        <f t="shared" si="28"/>
        <v>9.5876791018655698</v>
      </c>
      <c r="AQ66" s="201">
        <f t="shared" si="29"/>
        <v>0.61406770574981395</v>
      </c>
      <c r="AR66" s="201">
        <f t="shared" si="30"/>
        <v>7.9643673675568598</v>
      </c>
      <c r="AS66" s="201">
        <f t="shared" si="31"/>
        <v>2.9610826201253921</v>
      </c>
      <c r="AT66" s="201">
        <f t="shared" si="32"/>
        <v>2.4789735239512076</v>
      </c>
      <c r="AU66" s="201">
        <f t="shared" si="33"/>
        <v>4.4010014224751099</v>
      </c>
      <c r="AV66" s="41">
        <f t="shared" si="35"/>
        <v>5.2567639022409978</v>
      </c>
      <c r="AW66" s="41">
        <f t="shared" si="35"/>
        <v>5.5572284228350357</v>
      </c>
      <c r="AX66" s="41">
        <f t="shared" si="35"/>
        <v>5.8576929434290737</v>
      </c>
      <c r="AY66" s="41">
        <f t="shared" si="35"/>
        <v>6.1581574640231107</v>
      </c>
      <c r="AZ66" s="41">
        <f t="shared" si="35"/>
        <v>6.4586219846171486</v>
      </c>
      <c r="BA66" s="41">
        <f t="shared" si="35"/>
        <v>6.7590865052111866</v>
      </c>
      <c r="BB66" s="41">
        <f t="shared" si="35"/>
        <v>7.0595510258052245</v>
      </c>
      <c r="BC66" s="41">
        <f t="shared" si="35"/>
        <v>7.3600155463992625</v>
      </c>
      <c r="BD66" s="41">
        <f t="shared" si="35"/>
        <v>7.6604800669933004</v>
      </c>
      <c r="BE66" s="41">
        <f t="shared" si="35"/>
        <v>7.9609445875873384</v>
      </c>
      <c r="BF66" s="41">
        <f t="shared" si="35"/>
        <v>8.2614091081813754</v>
      </c>
    </row>
    <row r="67" spans="1:58">
      <c r="A67" s="53" t="s">
        <v>55</v>
      </c>
      <c r="B67" s="80">
        <f>('Modelled Faults'!B67*'Modelled Duration'!B67*'Modelled ICPs'!B67)/'Total ICPs'!B$18</f>
        <v>0.50494174494937427</v>
      </c>
      <c r="C67" s="40">
        <f>('Modelled Faults'!C67*'Modelled Duration'!C67*'Modelled ICPs'!C67)/'Total ICPs'!C$18</f>
        <v>0.55618393654729603</v>
      </c>
      <c r="D67" s="40">
        <f>('Modelled Faults'!D67*'Modelled Duration'!D67*'Modelled ICPs'!D67)/'Total ICPs'!D$18</f>
        <v>0.29121528778086703</v>
      </c>
      <c r="E67" s="40">
        <f>('Modelled Faults'!E67*'Modelled Duration'!E67*'Modelled ICPs'!E67)/'Total ICPs'!E$18</f>
        <v>0.80132239003394901</v>
      </c>
      <c r="F67" s="40">
        <f>('Modelled Faults'!F67*'Modelled Duration'!F67*'Modelled ICPs'!F67)/'Total ICPs'!F$18</f>
        <v>2.4798906118334503</v>
      </c>
      <c r="G67" s="40">
        <f>('Modelled Faults'!G67*'Modelled Duration'!G67*'Modelled ICPs'!G67)/'Total ICPs'!G$18</f>
        <v>0.54856631542121104</v>
      </c>
      <c r="H67" s="40">
        <f>('Modelled Faults'!H67*'Modelled Duration'!H67*'Modelled ICPs'!H67)/'Total ICPs'!H$18</f>
        <v>1.0367592874201099</v>
      </c>
      <c r="I67" s="40">
        <f>('Modelled Faults'!I67*'Modelled Duration'!I67*'Modelled ICPs'!I67)/'Total ICPs'!I$18</f>
        <v>3.0226782816219377</v>
      </c>
      <c r="J67" s="40">
        <f>('Modelled Faults'!J67*'Modelled Duration'!J67*'Modelled ICPs'!J67)/'Total ICPs'!J$18</f>
        <v>1.7999584232902108</v>
      </c>
      <c r="K67" s="40">
        <f>('Modelled Faults'!K67*'Modelled Duration'!K67*'Modelled ICPs'!K67)/'Total ICPs'!K$18</f>
        <v>0.46429951835492006</v>
      </c>
      <c r="L67" s="40">
        <f>('Modelled Faults'!L67*'Modelled Duration'!L67*'Modelled ICPs'!L67)/'Total ICPs'!L$18</f>
        <v>1.1779200646696857</v>
      </c>
      <c r="M67" s="40">
        <f>('Modelled Faults'!M67*'Modelled Duration'!M67*'Modelled ICPs'!M67)/'Total ICPs'!M$18</f>
        <v>1.198420877771007</v>
      </c>
      <c r="N67" s="40">
        <f>('Modelled Faults'!N67*'Modelled Duration'!N67*'Modelled ICPs'!N67)/'Total ICPs'!N$18</f>
        <v>1.225041698062763</v>
      </c>
      <c r="O67" s="40">
        <f>('Modelled Faults'!O67*'Modelled Duration'!O67*'Modelled ICPs'!O67)/'Total ICPs'!O$18</f>
        <v>1.2621105370336354</v>
      </c>
      <c r="P67" s="40">
        <f>('Modelled Faults'!P67*'Modelled Duration'!P67*'Modelled ICPs'!P67)/'Total ICPs'!P$18</f>
        <v>1.2797663569751947</v>
      </c>
      <c r="Q67" s="40">
        <f>('Modelled Faults'!Q67*'Modelled Duration'!Q67*'Modelled ICPs'!Q67)/'Total ICPs'!Q$18</f>
        <v>1.3038267553287539</v>
      </c>
      <c r="R67" s="40">
        <f>('Modelled Faults'!R67*'Modelled Duration'!R67*'Modelled ICPs'!R67)/'Total ICPs'!R$18</f>
        <v>1.3256643355263718</v>
      </c>
      <c r="S67" s="40">
        <f>('Modelled Faults'!S67*'Modelled Duration'!S67*'Modelled ICPs'!S67)/'Total ICPs'!S$18</f>
        <v>1.3561727603163387</v>
      </c>
      <c r="T67" s="40">
        <f>('Modelled Faults'!T67*'Modelled Duration'!T67*'Modelled ICPs'!T67)/'Total ICPs'!T$18</f>
        <v>1.4006101560526232</v>
      </c>
      <c r="U67" s="40">
        <f>('Modelled Faults'!U67*'Modelled Duration'!U67*'Modelled ICPs'!U67)/'Total ICPs'!U$18</f>
        <v>1.3696261136113397</v>
      </c>
      <c r="V67" s="40">
        <f>('Modelled Faults'!V67*'Modelled Duration'!V67*'Modelled ICPs'!V67)/'Total ICPs'!V$18</f>
        <v>1.3601022974450885</v>
      </c>
      <c r="AL67" s="201">
        <f t="shared" si="24"/>
        <v>0.50494174494937427</v>
      </c>
      <c r="AM67" s="201">
        <f t="shared" si="25"/>
        <v>0.55618393654729603</v>
      </c>
      <c r="AN67" s="201">
        <f t="shared" si="26"/>
        <v>0.29121528778086703</v>
      </c>
      <c r="AO67" s="201">
        <f t="shared" si="27"/>
        <v>0.80132239003394901</v>
      </c>
      <c r="AP67" s="201">
        <f t="shared" si="28"/>
        <v>2.4798906118334503</v>
      </c>
      <c r="AQ67" s="201">
        <f t="shared" si="29"/>
        <v>0.54856631542121104</v>
      </c>
      <c r="AR67" s="201">
        <f t="shared" si="30"/>
        <v>1.0367592874201099</v>
      </c>
      <c r="AS67" s="201">
        <f t="shared" si="31"/>
        <v>3.0226782816219377</v>
      </c>
      <c r="AT67" s="201">
        <f t="shared" si="32"/>
        <v>1.7999584232902108</v>
      </c>
      <c r="AU67" s="201">
        <f t="shared" si="33"/>
        <v>0.46429951835492006</v>
      </c>
      <c r="AV67" s="41">
        <f t="shared" si="35"/>
        <v>1.8430130041520632</v>
      </c>
      <c r="AW67" s="41">
        <f t="shared" si="35"/>
        <v>1.9689096267751052</v>
      </c>
      <c r="AX67" s="41">
        <f t="shared" si="35"/>
        <v>2.0948062493981467</v>
      </c>
      <c r="AY67" s="41">
        <f t="shared" si="35"/>
        <v>2.2207028720211888</v>
      </c>
      <c r="AZ67" s="41">
        <f t="shared" si="35"/>
        <v>2.3465994946442308</v>
      </c>
      <c r="BA67" s="41">
        <f t="shared" si="35"/>
        <v>2.4724961172672728</v>
      </c>
      <c r="BB67" s="41">
        <f t="shared" si="35"/>
        <v>2.5983927398903148</v>
      </c>
      <c r="BC67" s="41">
        <f t="shared" si="35"/>
        <v>2.7242893625133568</v>
      </c>
      <c r="BD67" s="41">
        <f t="shared" si="35"/>
        <v>2.8501859851363984</v>
      </c>
      <c r="BE67" s="41">
        <f t="shared" si="35"/>
        <v>2.9760826077594404</v>
      </c>
      <c r="BF67" s="41">
        <f t="shared" si="35"/>
        <v>3.1019792303824825</v>
      </c>
    </row>
    <row r="68" spans="1:58">
      <c r="A68" s="53" t="s">
        <v>47</v>
      </c>
      <c r="B68" s="80">
        <f>('Modelled Faults'!B68*'Modelled Duration'!B68*'Modelled ICPs'!B68)/'Total ICPs'!B$18</f>
        <v>1.9464689332888263</v>
      </c>
      <c r="C68" s="40">
        <f>('Modelled Faults'!C68*'Modelled Duration'!C68*'Modelled ICPs'!C68)/'Total ICPs'!C$18</f>
        <v>1.3340867547247799</v>
      </c>
      <c r="D68" s="40">
        <f>('Modelled Faults'!D68*'Modelled Duration'!D68*'Modelled ICPs'!D68)/'Total ICPs'!D$18</f>
        <v>0.38183533213708798</v>
      </c>
      <c r="E68" s="40">
        <f>('Modelled Faults'!E68*'Modelled Duration'!E68*'Modelled ICPs'!E68)/'Total ICPs'!E$18</f>
        <v>6.1125224187600198</v>
      </c>
      <c r="F68" s="40">
        <f>('Modelled Faults'!F68*'Modelled Duration'!F68*'Modelled ICPs'!F68)/'Total ICPs'!F$18</f>
        <v>2.1755945590440402</v>
      </c>
      <c r="G68" s="40">
        <f>('Modelled Faults'!G68*'Modelled Duration'!G68*'Modelled ICPs'!G68)/'Total ICPs'!G$18</f>
        <v>1.42140177995788</v>
      </c>
      <c r="H68" s="40">
        <f>('Modelled Faults'!H68*'Modelled Duration'!H68*'Modelled ICPs'!H68)/'Total ICPs'!H$18</f>
        <v>1.94820634480199</v>
      </c>
      <c r="I68" s="40">
        <f>('Modelled Faults'!I68*'Modelled Duration'!I68*'Modelled ICPs'!I68)/'Total ICPs'!I$18</f>
        <v>2.9074014286557928</v>
      </c>
      <c r="J68" s="40">
        <f>('Modelled Faults'!J68*'Modelled Duration'!J68*'Modelled ICPs'!J68)/'Total ICPs'!J$18</f>
        <v>2.5170655007045366</v>
      </c>
      <c r="K68" s="40">
        <f>('Modelled Faults'!K68*'Modelled Duration'!K68*'Modelled ICPs'!K68)/'Total ICPs'!K$18</f>
        <v>2.0964709141274249</v>
      </c>
      <c r="L68" s="40">
        <f>('Modelled Faults'!L68*'Modelled Duration'!L68*'Modelled ICPs'!L68)/'Total ICPs'!L$18</f>
        <v>2.3948468820046105</v>
      </c>
      <c r="M68" s="40">
        <f>('Modelled Faults'!M68*'Modelled Duration'!M68*'Modelled ICPs'!M68)/'Total ICPs'!M$18</f>
        <v>2.4060087130313388</v>
      </c>
      <c r="N68" s="40">
        <f>('Modelled Faults'!N68*'Modelled Duration'!N68*'Modelled ICPs'!N68)/'Total ICPs'!N$18</f>
        <v>2.3810092011573958</v>
      </c>
      <c r="O68" s="40">
        <f>('Modelled Faults'!O68*'Modelled Duration'!O68*'Modelled ICPs'!O68)/'Total ICPs'!O$18</f>
        <v>2.3823696238237488</v>
      </c>
      <c r="P68" s="40">
        <f>('Modelled Faults'!P68*'Modelled Duration'!P68*'Modelled ICPs'!P68)/'Total ICPs'!P$18</f>
        <v>2.2621144477705535</v>
      </c>
      <c r="Q68" s="40">
        <f>('Modelled Faults'!Q68*'Modelled Duration'!Q68*'Modelled ICPs'!Q68)/'Total ICPs'!Q$18</f>
        <v>2.0652939268830961</v>
      </c>
      <c r="R68" s="40">
        <f>('Modelled Faults'!R68*'Modelled Duration'!R68*'Modelled ICPs'!R68)/'Total ICPs'!R$18</f>
        <v>1.7624977288070061</v>
      </c>
      <c r="S68" s="40">
        <f>('Modelled Faults'!S68*'Modelled Duration'!S68*'Modelled ICPs'!S68)/'Total ICPs'!S$18</f>
        <v>1.3858535356743844</v>
      </c>
      <c r="T68" s="40">
        <f>('Modelled Faults'!T68*'Modelled Duration'!T68*'Modelled ICPs'!T68)/'Total ICPs'!T$18</f>
        <v>1.3701121282075972</v>
      </c>
      <c r="U68" s="40">
        <f>('Modelled Faults'!U68*'Modelled Duration'!U68*'Modelled ICPs'!U68)/'Total ICPs'!U$18</f>
        <v>1.3562258776533271</v>
      </c>
      <c r="V68" s="40">
        <f>('Modelled Faults'!V68*'Modelled Duration'!V68*'Modelled ICPs'!V68)/'Total ICPs'!V$18</f>
        <v>1.3578330846464211</v>
      </c>
      <c r="AL68" s="201">
        <f t="shared" si="24"/>
        <v>1.9464689332888263</v>
      </c>
      <c r="AM68" s="201">
        <f t="shared" si="25"/>
        <v>1.3340867547247799</v>
      </c>
      <c r="AN68" s="201">
        <f t="shared" si="26"/>
        <v>0.38183533213708798</v>
      </c>
      <c r="AO68" s="201">
        <f t="shared" si="27"/>
        <v>6.1125224187600198</v>
      </c>
      <c r="AP68" s="201">
        <f t="shared" si="28"/>
        <v>2.1755945590440402</v>
      </c>
      <c r="AQ68" s="201">
        <f t="shared" si="29"/>
        <v>1.42140177995788</v>
      </c>
      <c r="AR68" s="201">
        <f t="shared" si="30"/>
        <v>1.94820634480199</v>
      </c>
      <c r="AS68" s="201">
        <f t="shared" si="31"/>
        <v>2.9074014286557928</v>
      </c>
      <c r="AT68" s="201">
        <f t="shared" si="32"/>
        <v>2.5170655007045366</v>
      </c>
      <c r="AU68" s="201">
        <f t="shared" si="33"/>
        <v>2.0964709141274249</v>
      </c>
      <c r="AV68" s="41">
        <f t="shared" si="35"/>
        <v>2.5844906809882038</v>
      </c>
      <c r="AW68" s="41">
        <f t="shared" si="35"/>
        <v>2.6391061872369246</v>
      </c>
      <c r="AX68" s="41">
        <f t="shared" si="35"/>
        <v>2.6937216934856458</v>
      </c>
      <c r="AY68" s="41">
        <f t="shared" si="35"/>
        <v>2.7483371997343666</v>
      </c>
      <c r="AZ68" s="41">
        <f t="shared" si="35"/>
        <v>2.8029527059830874</v>
      </c>
      <c r="BA68" s="41">
        <f t="shared" si="35"/>
        <v>2.8575682122318087</v>
      </c>
      <c r="BB68" s="41">
        <f t="shared" si="35"/>
        <v>2.9121837184805299</v>
      </c>
      <c r="BC68" s="41">
        <f t="shared" si="35"/>
        <v>2.9667992247292507</v>
      </c>
      <c r="BD68" s="41">
        <f t="shared" si="35"/>
        <v>3.0214147309779715</v>
      </c>
      <c r="BE68" s="41">
        <f t="shared" si="35"/>
        <v>3.0760302372266928</v>
      </c>
      <c r="BF68" s="41">
        <f t="shared" si="35"/>
        <v>3.1306457434754136</v>
      </c>
    </row>
    <row r="69" spans="1:58">
      <c r="A69" s="53" t="s">
        <v>52</v>
      </c>
      <c r="B69" s="80">
        <f>('Modelled Faults'!B69*'Modelled Duration'!B69*'Modelled ICPs'!B69)/'Total ICPs'!B$18</f>
        <v>0.41782779393765995</v>
      </c>
      <c r="C69" s="40">
        <f>('Modelled Faults'!C69*'Modelled Duration'!C69*'Modelled ICPs'!C69)/'Total ICPs'!C$18</f>
        <v>0.76457012064279195</v>
      </c>
      <c r="D69" s="40">
        <f>('Modelled Faults'!D69*'Modelled Duration'!D69*'Modelled ICPs'!D69)/'Total ICPs'!D$18</f>
        <v>0.74693833052705505</v>
      </c>
      <c r="E69" s="40">
        <f>('Modelled Faults'!E69*'Modelled Duration'!E69*'Modelled ICPs'!E69)/'Total ICPs'!E$18</f>
        <v>1.4624386142952901</v>
      </c>
      <c r="F69" s="40">
        <f>('Modelled Faults'!F69*'Modelled Duration'!F69*'Modelled ICPs'!F69)/'Total ICPs'!F$18</f>
        <v>0.44656460558825706</v>
      </c>
      <c r="G69" s="40">
        <f>('Modelled Faults'!G69*'Modelled Duration'!G69*'Modelled ICPs'!G69)/'Total ICPs'!G$18</f>
        <v>0.24558767376051999</v>
      </c>
      <c r="H69" s="40">
        <f>('Modelled Faults'!H69*'Modelled Duration'!H69*'Modelled ICPs'!H69)/'Total ICPs'!H$18</f>
        <v>0.15965502357535399</v>
      </c>
      <c r="I69" s="40">
        <f>('Modelled Faults'!I69*'Modelled Duration'!I69*'Modelled ICPs'!I69)/'Total ICPs'!I$18</f>
        <v>1.9232366302782968</v>
      </c>
      <c r="J69" s="40">
        <f>('Modelled Faults'!J69*'Modelled Duration'!J69*'Modelled ICPs'!J69)/'Total ICPs'!J$18</f>
        <v>1.1073980841452089</v>
      </c>
      <c r="K69" s="40">
        <f>('Modelled Faults'!K69*'Modelled Duration'!K69*'Modelled ICPs'!K69)/'Total ICPs'!K$18</f>
        <v>0.4789174215767012</v>
      </c>
      <c r="L69" s="40">
        <f>('Modelled Faults'!L69*'Modelled Duration'!L69*'Modelled ICPs'!L69)/'Total ICPs'!L$18</f>
        <v>0.84990627943200869</v>
      </c>
      <c r="M69" s="40">
        <f>('Modelled Faults'!M69*'Modelled Duration'!M69*'Modelled ICPs'!M69)/'Total ICPs'!M$18</f>
        <v>0.85513716462211475</v>
      </c>
      <c r="N69" s="40">
        <f>('Modelled Faults'!N69*'Modelled Duration'!N69*'Modelled ICPs'!N69)/'Total ICPs'!N$18</f>
        <v>0.86126070875886063</v>
      </c>
      <c r="O69" s="40">
        <f>('Modelled Faults'!O69*'Modelled Duration'!O69*'Modelled ICPs'!O69)/'Total ICPs'!O$18</f>
        <v>0.86704771388284141</v>
      </c>
      <c r="P69" s="40">
        <f>('Modelled Faults'!P69*'Modelled Duration'!P69*'Modelled ICPs'!P69)/'Total ICPs'!P$18</f>
        <v>0.87009813851964479</v>
      </c>
      <c r="Q69" s="40">
        <f>('Modelled Faults'!Q69*'Modelled Duration'!Q69*'Modelled ICPs'!Q69)/'Total ICPs'!Q$18</f>
        <v>0.87336039573654167</v>
      </c>
      <c r="R69" s="40">
        <f>('Modelled Faults'!R69*'Modelled Duration'!R69*'Modelled ICPs'!R69)/'Total ICPs'!R$18</f>
        <v>0.87960355325983308</v>
      </c>
      <c r="S69" s="40">
        <f>('Modelled Faults'!S69*'Modelled Duration'!S69*'Modelled ICPs'!S69)/'Total ICPs'!S$18</f>
        <v>0.88620021946612504</v>
      </c>
      <c r="T69" s="40">
        <f>('Modelled Faults'!T69*'Modelled Duration'!T69*'Modelled ICPs'!T69)/'Total ICPs'!T$18</f>
        <v>0.870897011847381</v>
      </c>
      <c r="U69" s="40">
        <f>('Modelled Faults'!U69*'Modelled Duration'!U69*'Modelled ICPs'!U69)/'Total ICPs'!U$18</f>
        <v>0.86681007020797907</v>
      </c>
      <c r="V69" s="40">
        <f>('Modelled Faults'!V69*'Modelled Duration'!V69*'Modelled ICPs'!V69)/'Total ICPs'!V$18</f>
        <v>0.86761352729429864</v>
      </c>
      <c r="AL69" s="201">
        <f t="shared" si="24"/>
        <v>0.41782779393765995</v>
      </c>
      <c r="AM69" s="201">
        <f t="shared" si="25"/>
        <v>0.76457012064279195</v>
      </c>
      <c r="AN69" s="201">
        <f t="shared" si="26"/>
        <v>0.74693833052705505</v>
      </c>
      <c r="AO69" s="201">
        <f t="shared" si="27"/>
        <v>1.4624386142952901</v>
      </c>
      <c r="AP69" s="201">
        <f t="shared" si="28"/>
        <v>0.44656460558825706</v>
      </c>
      <c r="AQ69" s="201">
        <f t="shared" si="29"/>
        <v>0.24558767376051999</v>
      </c>
      <c r="AR69" s="201">
        <f t="shared" si="30"/>
        <v>0.15965502357535399</v>
      </c>
      <c r="AS69" s="201">
        <f t="shared" si="31"/>
        <v>1.9232366302782968</v>
      </c>
      <c r="AT69" s="201">
        <f t="shared" si="32"/>
        <v>1.1073980841452089</v>
      </c>
      <c r="AU69" s="201">
        <f t="shared" si="33"/>
        <v>0.4789174215767012</v>
      </c>
      <c r="AV69" s="41">
        <f t="shared" si="35"/>
        <v>0.93270563610061208</v>
      </c>
      <c r="AW69" s="41">
        <f t="shared" si="35"/>
        <v>0.9613224008765936</v>
      </c>
      <c r="AX69" s="41">
        <f t="shared" si="35"/>
        <v>0.98993916565257511</v>
      </c>
      <c r="AY69" s="41">
        <f t="shared" si="35"/>
        <v>1.0185559304285565</v>
      </c>
      <c r="AZ69" s="41">
        <f t="shared" si="35"/>
        <v>1.0471726952045382</v>
      </c>
      <c r="BA69" s="41">
        <f t="shared" si="35"/>
        <v>1.0757894599805198</v>
      </c>
      <c r="BB69" s="41">
        <f t="shared" si="35"/>
        <v>1.1044062247565012</v>
      </c>
      <c r="BC69" s="41">
        <f t="shared" si="35"/>
        <v>1.1330229895324828</v>
      </c>
      <c r="BD69" s="41">
        <f t="shared" si="35"/>
        <v>1.1616397543084642</v>
      </c>
      <c r="BE69" s="41">
        <f t="shared" si="35"/>
        <v>1.1902565190844459</v>
      </c>
      <c r="BF69" s="41">
        <f t="shared" si="35"/>
        <v>1.2188732838604275</v>
      </c>
    </row>
    <row r="70" spans="1:58">
      <c r="A70" s="53" t="s">
        <v>53</v>
      </c>
      <c r="B70" s="80">
        <f>('Modelled Faults'!B70*'Modelled Duration'!B70*'Modelled ICPs'!B70)/'Total ICPs'!B$18</f>
        <v>1.2074134121723632</v>
      </c>
      <c r="C70" s="40">
        <f>('Modelled Faults'!C70*'Modelled Duration'!C70*'Modelled ICPs'!C70)/'Total ICPs'!C$18</f>
        <v>0.381485543528365</v>
      </c>
      <c r="D70" s="40">
        <f>('Modelled Faults'!D70*'Modelled Duration'!D70*'Modelled ICPs'!D70)/'Total ICPs'!D$18</f>
        <v>3.3215847105337901</v>
      </c>
      <c r="E70" s="40">
        <f>('Modelled Faults'!E70*'Modelled Duration'!E70*'Modelled ICPs'!E70)/'Total ICPs'!E$18</f>
        <v>0.42352447090875794</v>
      </c>
      <c r="F70" s="40">
        <f>('Modelled Faults'!F70*'Modelled Duration'!F70*'Modelled ICPs'!F70)/'Total ICPs'!F$18</f>
        <v>0.20422131967461002</v>
      </c>
      <c r="G70" s="40">
        <f>('Modelled Faults'!G70*'Modelled Duration'!G70*'Modelled ICPs'!G70)/'Total ICPs'!G$18</f>
        <v>1.25555116741154</v>
      </c>
      <c r="H70" s="40">
        <f>('Modelled Faults'!H70*'Modelled Duration'!H70*'Modelled ICPs'!H70)/'Total ICPs'!H$18</f>
        <v>0.67972367675175704</v>
      </c>
      <c r="I70" s="40">
        <f>('Modelled Faults'!I70*'Modelled Duration'!I70*'Modelled ICPs'!I70)/'Total ICPs'!I$18</f>
        <v>1.0100500721862153</v>
      </c>
      <c r="J70" s="40">
        <f>('Modelled Faults'!J70*'Modelled Duration'!J70*'Modelled ICPs'!J70)/'Total ICPs'!J$18</f>
        <v>0.99393327769613593</v>
      </c>
      <c r="K70" s="40">
        <f>('Modelled Faults'!K70*'Modelled Duration'!K70*'Modelled ICPs'!K70)/'Total ICPs'!K$18</f>
        <v>0.69389219136033453</v>
      </c>
      <c r="L70" s="40">
        <f>('Modelled Faults'!L70*'Modelled Duration'!L70*'Modelled ICPs'!L70)/'Total ICPs'!L$18</f>
        <v>0.92519778816924836</v>
      </c>
      <c r="M70" s="40">
        <f>('Modelled Faults'!M70*'Modelled Duration'!M70*'Modelled ICPs'!M70)/'Total ICPs'!M$18</f>
        <v>0.94033872376195426</v>
      </c>
      <c r="N70" s="40">
        <f>('Modelled Faults'!N70*'Modelled Duration'!N70*'Modelled ICPs'!N70)/'Total ICPs'!N$18</f>
        <v>0.94982173479006249</v>
      </c>
      <c r="O70" s="40">
        <f>('Modelled Faults'!O70*'Modelled Duration'!O70*'Modelled ICPs'!O70)/'Total ICPs'!O$18</f>
        <v>0.96150600268690323</v>
      </c>
      <c r="P70" s="40">
        <f>('Modelled Faults'!P70*'Modelled Duration'!P70*'Modelled ICPs'!P70)/'Total ICPs'!P$18</f>
        <v>0.97315017113466618</v>
      </c>
      <c r="Q70" s="40">
        <f>('Modelled Faults'!Q70*'Modelled Duration'!Q70*'Modelled ICPs'!Q70)/'Total ICPs'!Q$18</f>
        <v>0.9879155038492875</v>
      </c>
      <c r="R70" s="40">
        <f>('Modelled Faults'!R70*'Modelled Duration'!R70*'Modelled ICPs'!R70)/'Total ICPs'!R$18</f>
        <v>1.000202462430372</v>
      </c>
      <c r="S70" s="40">
        <f>('Modelled Faults'!S70*'Modelled Duration'!S70*'Modelled ICPs'!S70)/'Total ICPs'!S$18</f>
        <v>1.0159457465516057</v>
      </c>
      <c r="T70" s="40">
        <f>('Modelled Faults'!T70*'Modelled Duration'!T70*'Modelled ICPs'!T70)/'Total ICPs'!T$18</f>
        <v>1.0125082579627653</v>
      </c>
      <c r="U70" s="40">
        <f>('Modelled Faults'!U70*'Modelled Duration'!U70*'Modelled ICPs'!U70)/'Total ICPs'!U$18</f>
        <v>1.0291168529164019</v>
      </c>
      <c r="V70" s="40">
        <f>('Modelled Faults'!V70*'Modelled Duration'!V70*'Modelled ICPs'!V70)/'Total ICPs'!V$18</f>
        <v>1.0320223200758922</v>
      </c>
      <c r="AL70" s="201">
        <f t="shared" si="24"/>
        <v>1.2074134121723632</v>
      </c>
      <c r="AM70" s="201">
        <f t="shared" si="25"/>
        <v>0.381485543528365</v>
      </c>
      <c r="AN70" s="201">
        <f t="shared" si="26"/>
        <v>3.3215847105337901</v>
      </c>
      <c r="AO70" s="201">
        <f t="shared" si="27"/>
        <v>0.42352447090875794</v>
      </c>
      <c r="AP70" s="201">
        <f t="shared" si="28"/>
        <v>0.20422131967461002</v>
      </c>
      <c r="AQ70" s="201">
        <f t="shared" si="29"/>
        <v>1.25555116741154</v>
      </c>
      <c r="AR70" s="201">
        <f t="shared" si="30"/>
        <v>0.67972367675175704</v>
      </c>
      <c r="AS70" s="201">
        <f t="shared" si="31"/>
        <v>1.0100500721862153</v>
      </c>
      <c r="AT70" s="201">
        <f t="shared" si="32"/>
        <v>0.99393327769613593</v>
      </c>
      <c r="AU70" s="201">
        <f t="shared" si="33"/>
        <v>0.69389219136033453</v>
      </c>
      <c r="AV70" s="41">
        <f t="shared" si="35"/>
        <v>0.68139456506885987</v>
      </c>
      <c r="AW70" s="41">
        <f t="shared" si="35"/>
        <v>0.62035030704094596</v>
      </c>
      <c r="AX70" s="41">
        <f t="shared" si="35"/>
        <v>0.55930604901303194</v>
      </c>
      <c r="AY70" s="41">
        <f t="shared" si="35"/>
        <v>0.49826179098511791</v>
      </c>
      <c r="AZ70" s="41">
        <f t="shared" si="35"/>
        <v>0.437217532957204</v>
      </c>
      <c r="BA70" s="41">
        <f t="shared" si="35"/>
        <v>0.37617327492928998</v>
      </c>
      <c r="BB70" s="41">
        <f t="shared" si="35"/>
        <v>0.31512901690137607</v>
      </c>
      <c r="BC70" s="41">
        <f t="shared" si="35"/>
        <v>0.25408475887346205</v>
      </c>
      <c r="BD70" s="41">
        <f t="shared" si="35"/>
        <v>0.19304050084554802</v>
      </c>
      <c r="BE70" s="41">
        <f t="shared" si="35"/>
        <v>0.131996242817634</v>
      </c>
      <c r="BF70" s="41">
        <f t="shared" si="35"/>
        <v>7.095198478971998E-2</v>
      </c>
    </row>
    <row r="71" spans="1:58">
      <c r="A71" s="53" t="s">
        <v>58</v>
      </c>
      <c r="B71" s="80">
        <f>('Modelled Faults'!B71*'Modelled Duration'!B71*'Modelled ICPs'!B71)/'Total ICPs'!B$18</f>
        <v>0.72329089377394207</v>
      </c>
      <c r="C71" s="40">
        <f>('Modelled Faults'!C71*'Modelled Duration'!C71*'Modelled ICPs'!C71)/'Total ICPs'!C$18</f>
        <v>2.4878641934099495</v>
      </c>
      <c r="D71" s="40">
        <f>('Modelled Faults'!D71*'Modelled Duration'!D71*'Modelled ICPs'!D71)/'Total ICPs'!D$18</f>
        <v>0.58801750021988497</v>
      </c>
      <c r="E71" s="40">
        <f>('Modelled Faults'!E71*'Modelled Duration'!E71*'Modelled ICPs'!E71)/'Total ICPs'!E$18</f>
        <v>1.7736535736310801</v>
      </c>
      <c r="F71" s="40">
        <f>('Modelled Faults'!F71*'Modelled Duration'!F71*'Modelled ICPs'!F71)/'Total ICPs'!F$18</f>
        <v>2.1213264041761204</v>
      </c>
      <c r="G71" s="40">
        <f>('Modelled Faults'!G71*'Modelled Duration'!G71*'Modelled ICPs'!G71)/'Total ICPs'!G$18</f>
        <v>0.62208666098265897</v>
      </c>
      <c r="H71" s="40">
        <f>('Modelled Faults'!H71*'Modelled Duration'!H71*'Modelled ICPs'!H71)/'Total ICPs'!H$18</f>
        <v>8.0230149936751296</v>
      </c>
      <c r="I71" s="40">
        <f>('Modelled Faults'!I71*'Modelled Duration'!I71*'Modelled ICPs'!I71)/'Total ICPs'!I$18</f>
        <v>0.874247339087867</v>
      </c>
      <c r="J71" s="40">
        <f>('Modelled Faults'!J71*'Modelled Duration'!J71*'Modelled ICPs'!J71)/'Total ICPs'!J$18</f>
        <v>0.81087505619155287</v>
      </c>
      <c r="K71" s="40">
        <f>('Modelled Faults'!K71*'Modelled Duration'!K71*'Modelled ICPs'!K71)/'Total ICPs'!K$18</f>
        <v>3.4419437498440302</v>
      </c>
      <c r="L71" s="40">
        <f>('Modelled Faults'!L71*'Modelled Duration'!L71*'Modelled ICPs'!L71)/'Total ICPs'!L$18</f>
        <v>2.3601387907869404</v>
      </c>
      <c r="M71" s="40">
        <f>('Modelled Faults'!M71*'Modelled Duration'!M71*'Modelled ICPs'!M71)/'Total ICPs'!M$18</f>
        <v>2.3536161022743363</v>
      </c>
      <c r="N71" s="40">
        <f>('Modelled Faults'!N71*'Modelled Duration'!N71*'Modelled ICPs'!N71)/'Total ICPs'!N$18</f>
        <v>2.3587297052854033</v>
      </c>
      <c r="O71" s="40">
        <f>('Modelled Faults'!O71*'Modelled Duration'!O71*'Modelled ICPs'!O71)/'Total ICPs'!O$18</f>
        <v>2.3775679432526</v>
      </c>
      <c r="P71" s="40">
        <f>('Modelled Faults'!P71*'Modelled Duration'!P71*'Modelled ICPs'!P71)/'Total ICPs'!P$18</f>
        <v>2.350199638613705</v>
      </c>
      <c r="Q71" s="40">
        <f>('Modelled Faults'!Q71*'Modelled Duration'!Q71*'Modelled ICPs'!Q71)/'Total ICPs'!Q$18</f>
        <v>2.3838181379536065</v>
      </c>
      <c r="R71" s="40">
        <f>('Modelled Faults'!R71*'Modelled Duration'!R71*'Modelled ICPs'!R71)/'Total ICPs'!R$18</f>
        <v>2.3634914269657932</v>
      </c>
      <c r="S71" s="40">
        <f>('Modelled Faults'!S71*'Modelled Duration'!S71*'Modelled ICPs'!S71)/'Total ICPs'!S$18</f>
        <v>2.3781584400035691</v>
      </c>
      <c r="T71" s="40">
        <f>('Modelled Faults'!T71*'Modelled Duration'!T71*'Modelled ICPs'!T71)/'Total ICPs'!T$18</f>
        <v>2.3500927135855889</v>
      </c>
      <c r="U71" s="40">
        <f>('Modelled Faults'!U71*'Modelled Duration'!U71*'Modelled ICPs'!U71)/'Total ICPs'!U$18</f>
        <v>2.3503858588870092</v>
      </c>
      <c r="V71" s="40">
        <f>('Modelled Faults'!V71*'Modelled Duration'!V71*'Modelled ICPs'!V71)/'Total ICPs'!V$18</f>
        <v>2.3519904265287317</v>
      </c>
      <c r="AL71" s="201">
        <f t="shared" si="24"/>
        <v>0.72329089377394207</v>
      </c>
      <c r="AM71" s="201">
        <f t="shared" si="25"/>
        <v>2.4878641934099495</v>
      </c>
      <c r="AN71" s="201">
        <f t="shared" si="26"/>
        <v>0.58801750021988497</v>
      </c>
      <c r="AO71" s="201">
        <f t="shared" si="27"/>
        <v>1.7736535736310801</v>
      </c>
      <c r="AP71" s="201">
        <f t="shared" si="28"/>
        <v>2.1213264041761204</v>
      </c>
      <c r="AQ71" s="201">
        <f t="shared" si="29"/>
        <v>0.62208666098265897</v>
      </c>
      <c r="AR71" s="201">
        <f t="shared" si="30"/>
        <v>8.0230149936751296</v>
      </c>
      <c r="AS71" s="201">
        <f t="shared" si="31"/>
        <v>0.874247339087867</v>
      </c>
      <c r="AT71" s="201">
        <f t="shared" si="32"/>
        <v>0.81087505619155287</v>
      </c>
      <c r="AU71" s="201">
        <f t="shared" si="33"/>
        <v>3.4419437498440302</v>
      </c>
      <c r="AV71" s="41">
        <f t="shared" si="35"/>
        <v>3.1935968850119081</v>
      </c>
      <c r="AW71" s="41">
        <f t="shared" si="35"/>
        <v>3.3839541301960332</v>
      </c>
      <c r="AX71" s="41">
        <f t="shared" si="35"/>
        <v>3.5743113753801579</v>
      </c>
      <c r="AY71" s="41">
        <f t="shared" si="35"/>
        <v>3.764668620564283</v>
      </c>
      <c r="AZ71" s="41">
        <f t="shared" si="35"/>
        <v>3.9550258657484076</v>
      </c>
      <c r="BA71" s="41">
        <f t="shared" si="35"/>
        <v>4.1453831109325332</v>
      </c>
      <c r="BB71" s="41">
        <f t="shared" si="35"/>
        <v>4.3357403561166574</v>
      </c>
      <c r="BC71" s="41">
        <f t="shared" si="35"/>
        <v>4.5260976013007825</v>
      </c>
      <c r="BD71" s="41">
        <f t="shared" si="35"/>
        <v>4.7164548464849076</v>
      </c>
      <c r="BE71" s="41">
        <f t="shared" si="35"/>
        <v>4.9068120916690319</v>
      </c>
      <c r="BF71" s="41">
        <f t="shared" si="35"/>
        <v>5.0971693368531579</v>
      </c>
    </row>
    <row r="72" spans="1:58">
      <c r="A72" s="53" t="s">
        <v>60</v>
      </c>
      <c r="B72" s="80">
        <f>('Modelled Faults'!B72*'Modelled Duration'!B72*'Modelled ICPs'!B72)/'Total ICPs'!B$18</f>
        <v>0.89765231351231045</v>
      </c>
      <c r="C72" s="40">
        <f>('Modelled Faults'!C72*'Modelled Duration'!C72*'Modelled ICPs'!C72)/'Total ICPs'!C$18</f>
        <v>0.45843307424538604</v>
      </c>
      <c r="D72" s="40">
        <f>('Modelled Faults'!D72*'Modelled Duration'!D72*'Modelled ICPs'!D72)/'Total ICPs'!D$18</f>
        <v>0.85522291608184275</v>
      </c>
      <c r="E72" s="40">
        <f>('Modelled Faults'!E72*'Modelled Duration'!E72*'Modelled ICPs'!E72)/'Total ICPs'!E$18</f>
        <v>5.219012296696671</v>
      </c>
      <c r="F72" s="40">
        <f>('Modelled Faults'!F72*'Modelled Duration'!F72*'Modelled ICPs'!F72)/'Total ICPs'!F$18</f>
        <v>5.5430678584310904</v>
      </c>
      <c r="G72" s="40">
        <f>('Modelled Faults'!G72*'Modelled Duration'!G72*'Modelled ICPs'!G72)/'Total ICPs'!G$18</f>
        <v>0.41068308282132904</v>
      </c>
      <c r="H72" s="40">
        <f>('Modelled Faults'!H72*'Modelled Duration'!H72*'Modelled ICPs'!H72)/'Total ICPs'!H$18</f>
        <v>2.0249681773572501</v>
      </c>
      <c r="I72" s="40">
        <f>('Modelled Faults'!I72*'Modelled Duration'!I72*'Modelled ICPs'!I72)/'Total ICPs'!I$18</f>
        <v>2.0835239293735826</v>
      </c>
      <c r="J72" s="40">
        <f>('Modelled Faults'!J72*'Modelled Duration'!J72*'Modelled ICPs'!J72)/'Total ICPs'!J$18</f>
        <v>2.7613748334411796</v>
      </c>
      <c r="K72" s="40">
        <f>('Modelled Faults'!K72*'Modelled Duration'!K72*'Modelled ICPs'!K72)/'Total ICPs'!K$18</f>
        <v>1.5790689526091177</v>
      </c>
      <c r="L72" s="40">
        <f>('Modelled Faults'!L72*'Modelled Duration'!L72*'Modelled ICPs'!L72)/'Total ICPs'!L$18</f>
        <v>2.418908588646195</v>
      </c>
      <c r="M72" s="40">
        <f>('Modelled Faults'!M72*'Modelled Duration'!M72*'Modelled ICPs'!M72)/'Total ICPs'!M$18</f>
        <v>2.4331425623898775</v>
      </c>
      <c r="N72" s="40">
        <f>('Modelled Faults'!N72*'Modelled Duration'!N72*'Modelled ICPs'!N72)/'Total ICPs'!N$18</f>
        <v>2.4409915535744746</v>
      </c>
      <c r="O72" s="40">
        <f>('Modelled Faults'!O72*'Modelled Duration'!O72*'Modelled ICPs'!O72)/'Total ICPs'!O$18</f>
        <v>2.4079455942658203</v>
      </c>
      <c r="P72" s="40">
        <f>('Modelled Faults'!P72*'Modelled Duration'!P72*'Modelled ICPs'!P72)/'Total ICPs'!P$18</f>
        <v>2.4077323130065515</v>
      </c>
      <c r="Q72" s="40">
        <f>('Modelled Faults'!Q72*'Modelled Duration'!Q72*'Modelled ICPs'!Q72)/'Total ICPs'!Q$18</f>
        <v>2.272767944414491</v>
      </c>
      <c r="R72" s="40">
        <f>('Modelled Faults'!R72*'Modelled Duration'!R72*'Modelled ICPs'!R72)/'Total ICPs'!R$18</f>
        <v>2.2283579968833007</v>
      </c>
      <c r="S72" s="40">
        <f>('Modelled Faults'!S72*'Modelled Duration'!S72*'Modelled ICPs'!S72)/'Total ICPs'!S$18</f>
        <v>2.2509594166321416</v>
      </c>
      <c r="T72" s="40">
        <f>('Modelled Faults'!T72*'Modelled Duration'!T72*'Modelled ICPs'!T72)/'Total ICPs'!T$18</f>
        <v>2.1779353675992867</v>
      </c>
      <c r="U72" s="40">
        <f>('Modelled Faults'!U72*'Modelled Duration'!U72*'Modelled ICPs'!U72)/'Total ICPs'!U$18</f>
        <v>2.0948975426293397</v>
      </c>
      <c r="V72" s="40">
        <f>('Modelled Faults'!V72*'Modelled Duration'!V72*'Modelled ICPs'!V72)/'Total ICPs'!V$18</f>
        <v>2.0917597477293879</v>
      </c>
      <c r="AL72" s="201">
        <f t="shared" si="24"/>
        <v>0.89765231351231045</v>
      </c>
      <c r="AM72" s="201">
        <f t="shared" si="25"/>
        <v>0.45843307424538604</v>
      </c>
      <c r="AN72" s="201">
        <f t="shared" si="26"/>
        <v>0.85522291608184275</v>
      </c>
      <c r="AO72" s="201">
        <f t="shared" si="27"/>
        <v>5.219012296696671</v>
      </c>
      <c r="AP72" s="201">
        <f t="shared" si="28"/>
        <v>5.5430678584310904</v>
      </c>
      <c r="AQ72" s="201">
        <f t="shared" si="29"/>
        <v>0.41068308282132904</v>
      </c>
      <c r="AR72" s="201">
        <f t="shared" si="30"/>
        <v>2.0249681773572501</v>
      </c>
      <c r="AS72" s="201">
        <f t="shared" si="31"/>
        <v>2.0835239293735826</v>
      </c>
      <c r="AT72" s="201">
        <f t="shared" si="32"/>
        <v>2.7613748334411796</v>
      </c>
      <c r="AU72" s="201">
        <f t="shared" si="33"/>
        <v>1.5790689526091177</v>
      </c>
      <c r="AV72" s="41">
        <f t="shared" si="35"/>
        <v>2.6393117434260596</v>
      </c>
      <c r="AW72" s="41">
        <f t="shared" si="35"/>
        <v>2.7222228343295294</v>
      </c>
      <c r="AX72" s="41">
        <f t="shared" si="35"/>
        <v>2.8051339252329988</v>
      </c>
      <c r="AY72" s="41">
        <f t="shared" si="35"/>
        <v>2.8880450161364686</v>
      </c>
      <c r="AZ72" s="41">
        <f t="shared" si="35"/>
        <v>2.970956107039938</v>
      </c>
      <c r="BA72" s="41">
        <f t="shared" si="35"/>
        <v>3.0538671979434078</v>
      </c>
      <c r="BB72" s="41">
        <f t="shared" si="35"/>
        <v>3.1367782888468776</v>
      </c>
      <c r="BC72" s="41">
        <f t="shared" si="35"/>
        <v>3.2196893797503474</v>
      </c>
      <c r="BD72" s="41">
        <f t="shared" si="35"/>
        <v>3.3026004706538172</v>
      </c>
      <c r="BE72" s="41">
        <f t="shared" si="35"/>
        <v>3.3855115615572871</v>
      </c>
      <c r="BF72" s="41">
        <f t="shared" si="35"/>
        <v>3.4684226524607569</v>
      </c>
    </row>
    <row r="73" spans="1:58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</row>
    <row r="74" spans="1:58"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</row>
    <row r="75" spans="1:58"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</row>
    <row r="76" spans="1:58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3" customFormat="1" ht="18">
      <c r="A77" s="1"/>
      <c r="B77" s="55"/>
      <c r="C77" s="55"/>
      <c r="D77" s="55"/>
      <c r="E77" s="55"/>
      <c r="F77" s="55"/>
      <c r="G77" s="55"/>
      <c r="H77" s="55"/>
      <c r="I77" s="39"/>
      <c r="J77" s="1"/>
      <c r="N77"/>
      <c r="O77"/>
      <c r="P77"/>
      <c r="Q77"/>
      <c r="R77"/>
      <c r="S77"/>
      <c r="T77"/>
      <c r="U77"/>
      <c r="V77"/>
    </row>
    <row r="78" spans="1:58" s="3" customFormat="1" ht="15.95" customHeight="1">
      <c r="B78" s="59"/>
      <c r="C78" s="59"/>
      <c r="D78" s="59"/>
      <c r="E78" s="59"/>
      <c r="F78" s="59"/>
      <c r="G78" s="59"/>
      <c r="H78" s="59"/>
      <c r="I78" s="59"/>
      <c r="J78" s="59"/>
      <c r="K78" s="69"/>
      <c r="L78" s="69" t="s">
        <v>32</v>
      </c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69" t="s">
        <v>48</v>
      </c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</row>
    <row r="79" spans="1:58" s="60" customFormat="1">
      <c r="A79" s="60" t="s">
        <v>6</v>
      </c>
      <c r="B79" s="61">
        <f>SUM(B83:B95)</f>
        <v>2.0792141528777837</v>
      </c>
      <c r="C79" s="61">
        <f t="shared" ref="C79:K79" si="36">SUM(C83:C95)</f>
        <v>3.7463449525535304</v>
      </c>
      <c r="D79" s="61">
        <f t="shared" si="36"/>
        <v>1.2509117989549794</v>
      </c>
      <c r="E79" s="61">
        <f t="shared" si="36"/>
        <v>2.3297784124870997</v>
      </c>
      <c r="F79" s="61">
        <f t="shared" si="36"/>
        <v>4.8179681533536289</v>
      </c>
      <c r="G79" s="61">
        <f t="shared" si="36"/>
        <v>2.5609109466597961</v>
      </c>
      <c r="H79" s="61">
        <f t="shared" si="36"/>
        <v>1.1590277375377649</v>
      </c>
      <c r="I79" s="61">
        <f t="shared" si="36"/>
        <v>4.2521609029691056</v>
      </c>
      <c r="J79" s="61">
        <f t="shared" si="36"/>
        <v>4.0459278006575676</v>
      </c>
      <c r="K79" s="61">
        <f t="shared" si="36"/>
        <v>2.3464015372713432</v>
      </c>
    </row>
    <row r="80" spans="1:58">
      <c r="B80" s="94"/>
      <c r="C80" s="94"/>
      <c r="D80" s="94"/>
      <c r="E80" s="94"/>
      <c r="F80" s="94"/>
      <c r="G80" s="94"/>
      <c r="H80" s="94"/>
      <c r="I80" s="94"/>
      <c r="J80" s="94"/>
      <c r="K80" s="61"/>
      <c r="L80" s="76">
        <f>SUM(L83:L95)</f>
        <v>6.250629754237579</v>
      </c>
      <c r="M80" s="76">
        <f t="shared" ref="M80:V80" si="37">SUM(M83:M95)</f>
        <v>6.5064910877917956</v>
      </c>
      <c r="N80" s="76">
        <f t="shared" si="37"/>
        <v>6.8230140882026022</v>
      </c>
      <c r="O80" s="76">
        <f t="shared" si="37"/>
        <v>7.1270233384373842</v>
      </c>
      <c r="P80" s="76">
        <f t="shared" si="37"/>
        <v>7.4560930813576061</v>
      </c>
      <c r="Q80" s="76">
        <f t="shared" si="37"/>
        <v>7.7567227418898943</v>
      </c>
      <c r="R80" s="76">
        <f t="shared" si="37"/>
        <v>8.0796228323895889</v>
      </c>
      <c r="S80" s="76">
        <f t="shared" si="37"/>
        <v>8.4870138519306444</v>
      </c>
      <c r="T80" s="76">
        <f t="shared" si="37"/>
        <v>8.7530528842219706</v>
      </c>
      <c r="U80" s="76">
        <f t="shared" si="37"/>
        <v>9.0057132028233848</v>
      </c>
      <c r="V80" s="76">
        <f t="shared" si="37"/>
        <v>9.1939609924789227</v>
      </c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72"/>
      <c r="AM80" s="201"/>
      <c r="AN80" s="201"/>
      <c r="AO80" s="201"/>
      <c r="AP80" s="201"/>
      <c r="AQ80" s="201"/>
      <c r="AR80" s="201"/>
      <c r="AS80" s="201"/>
      <c r="AT80" s="201"/>
      <c r="AU80" s="68"/>
      <c r="AV80" s="68">
        <f t="shared" ref="AV80:BF80" si="38">SUM(AV83:AV95)</f>
        <v>3.3168213956922292</v>
      </c>
      <c r="AW80" s="68">
        <f t="shared" si="38"/>
        <v>3.4000862604485871</v>
      </c>
      <c r="AX80" s="68">
        <f t="shared" si="38"/>
        <v>3.4833511252049445</v>
      </c>
      <c r="AY80" s="68">
        <f t="shared" si="38"/>
        <v>3.5666159899613024</v>
      </c>
      <c r="AZ80" s="68">
        <f t="shared" si="38"/>
        <v>3.6498808547176602</v>
      </c>
      <c r="BA80" s="68">
        <f t="shared" si="38"/>
        <v>3.733145719474019</v>
      </c>
      <c r="BB80" s="68">
        <f t="shared" si="38"/>
        <v>3.8164105842303773</v>
      </c>
      <c r="BC80" s="68">
        <f t="shared" si="38"/>
        <v>3.8996754489867351</v>
      </c>
      <c r="BD80" s="68">
        <f t="shared" si="38"/>
        <v>3.9829403137430921</v>
      </c>
      <c r="BE80" s="68">
        <f t="shared" si="38"/>
        <v>4.06620517849945</v>
      </c>
      <c r="BF80" s="68">
        <f t="shared" si="38"/>
        <v>4.1494700432558078</v>
      </c>
    </row>
    <row r="81" spans="1:58">
      <c r="B81" s="94"/>
      <c r="C81" s="94"/>
      <c r="D81" s="94"/>
      <c r="E81" s="94"/>
      <c r="F81" s="94"/>
      <c r="G81" s="94"/>
      <c r="H81" s="94"/>
      <c r="I81" s="94"/>
      <c r="J81" s="94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72"/>
      <c r="AM81" s="201"/>
      <c r="AN81" s="201"/>
      <c r="AO81" s="201"/>
      <c r="AP81" s="201"/>
      <c r="AQ81" s="201"/>
      <c r="AR81" s="201"/>
      <c r="AS81" s="201"/>
      <c r="AT81" s="201"/>
      <c r="AU81" s="68"/>
      <c r="AV81" s="68"/>
      <c r="AW81" s="68"/>
      <c r="AX81" s="68"/>
      <c r="AY81" s="68"/>
      <c r="AZ81" s="68"/>
      <c r="BA81" s="68"/>
      <c r="BB81" s="68"/>
      <c r="BC81" s="68"/>
      <c r="BD81" s="199"/>
      <c r="BE81" s="199"/>
      <c r="BF81" s="199"/>
    </row>
    <row r="82" spans="1:58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>
        <v>2018</v>
      </c>
      <c r="M82" s="1">
        <v>2019</v>
      </c>
      <c r="N82" s="1">
        <v>2020</v>
      </c>
      <c r="O82" s="1">
        <v>2021</v>
      </c>
      <c r="P82" s="1">
        <v>2022</v>
      </c>
      <c r="Q82" s="1">
        <v>2023</v>
      </c>
      <c r="R82" s="1">
        <v>2024</v>
      </c>
      <c r="S82" s="1">
        <v>2025</v>
      </c>
      <c r="T82" s="1">
        <v>2026</v>
      </c>
      <c r="U82" s="1">
        <v>2027</v>
      </c>
      <c r="V82" s="1">
        <v>2028</v>
      </c>
      <c r="AL82" s="200">
        <v>2008</v>
      </c>
      <c r="AM82" s="200">
        <v>2009</v>
      </c>
      <c r="AN82" s="200">
        <v>2010</v>
      </c>
      <c r="AO82" s="200">
        <v>2011</v>
      </c>
      <c r="AP82" s="200">
        <v>2012</v>
      </c>
      <c r="AQ82" s="200">
        <v>2013</v>
      </c>
      <c r="AR82" s="200">
        <v>2014</v>
      </c>
      <c r="AS82" s="200">
        <v>2015</v>
      </c>
      <c r="AT82" s="200">
        <v>2016</v>
      </c>
      <c r="AU82" s="200">
        <v>2017</v>
      </c>
      <c r="AV82" s="200">
        <v>2018</v>
      </c>
      <c r="AW82" s="200">
        <v>2019</v>
      </c>
      <c r="AX82" s="200">
        <v>2020</v>
      </c>
      <c r="AY82" s="200">
        <v>2021</v>
      </c>
      <c r="AZ82" s="200">
        <v>2022</v>
      </c>
      <c r="BA82" s="200">
        <v>2023</v>
      </c>
      <c r="BB82" s="200">
        <v>2024</v>
      </c>
      <c r="BC82" s="200">
        <v>2025</v>
      </c>
      <c r="BD82" s="200">
        <v>2026</v>
      </c>
      <c r="BE82" s="200">
        <v>2027</v>
      </c>
      <c r="BF82" s="200">
        <v>2028</v>
      </c>
    </row>
    <row r="83" spans="1:58">
      <c r="A83" s="53" t="s">
        <v>50</v>
      </c>
      <c r="B83" s="80">
        <f>('Modelled Faults'!B83*'Modelled Duration'!B83*'Modelled ICPs'!B83)/'Total ICPs'!B$18</f>
        <v>6.7807925230079676E-3</v>
      </c>
      <c r="C83" s="80">
        <f>('Modelled Faults'!C83*'Modelled Duration'!C83*'Modelled ICPs'!C83)/'Total ICPs'!C$18</f>
        <v>0.18718547835900401</v>
      </c>
      <c r="D83" s="80">
        <f>('Modelled Faults'!D83*'Modelled Duration'!D83*'Modelled ICPs'!D83)/'Total ICPs'!D$18</f>
        <v>0.37993299693108901</v>
      </c>
      <c r="E83" s="80">
        <f>('Modelled Faults'!E83*'Modelled Duration'!E83*'Modelled ICPs'!E83)/'Total ICPs'!E$18</f>
        <v>0.12170056660426901</v>
      </c>
      <c r="F83" s="80">
        <f>('Modelled Faults'!F83*'Modelled Duration'!F83*'Modelled ICPs'!F83)/'Total ICPs'!F$18</f>
        <v>0.20938057145469199</v>
      </c>
      <c r="G83" s="80">
        <f>('Modelled Faults'!G83*'Modelled Duration'!G83*'Modelled ICPs'!G83)/'Total ICPs'!G$18</f>
        <v>8.9377393981909692E-2</v>
      </c>
      <c r="H83" s="40">
        <f>('Modelled Faults'!H83*'Modelled Duration'!H83*'Modelled ICPs'!H83)/'Total ICPs'!H$18</f>
        <v>4.0881820309708904E-2</v>
      </c>
      <c r="I83" s="40">
        <f>('Modelled Faults'!I83*'Modelled Duration'!I83*'Modelled ICPs'!I83)/'Total ICPs'!I$18</f>
        <v>0.19910678468959969</v>
      </c>
      <c r="J83" s="40">
        <f>('Modelled Faults'!J83*'Modelled Duration'!J83*'Modelled ICPs'!J83)/'Total ICPs'!J$18</f>
        <v>0.15442421548528298</v>
      </c>
      <c r="K83" s="40">
        <f>('Modelled Faults'!K83*'Modelled Duration'!K83*'Modelled ICPs'!K83)/'Total ICPs'!K$18</f>
        <v>0.42008899203912997</v>
      </c>
      <c r="L83" s="40">
        <f>('Modelled Faults'!L83*'Modelled Duration'!L83*'Modelled ICPs'!L83)/'Total ICPs'!L$18</f>
        <v>0.73783304879463762</v>
      </c>
      <c r="M83" s="40">
        <f>('Modelled Faults'!M83*'Modelled Duration'!M83*'Modelled ICPs'!M83)/'Total ICPs'!M$18</f>
        <v>0.79153486855424149</v>
      </c>
      <c r="N83" s="40">
        <f>('Modelled Faults'!N83*'Modelled Duration'!N83*'Modelled ICPs'!N83)/'Total ICPs'!N$18</f>
        <v>0.83573618008179373</v>
      </c>
      <c r="O83" s="40">
        <f>('Modelled Faults'!O83*'Modelled Duration'!O83*'Modelled ICPs'!O83)/'Total ICPs'!O$18</f>
        <v>0.89135440735048943</v>
      </c>
      <c r="P83" s="40">
        <f>('Modelled Faults'!P83*'Modelled Duration'!P83*'Modelled ICPs'!P83)/'Total ICPs'!P$18</f>
        <v>0.95590637758213082</v>
      </c>
      <c r="Q83" s="40">
        <f>('Modelled Faults'!Q83*'Modelled Duration'!Q83*'Modelled ICPs'!Q83)/'Total ICPs'!Q$18</f>
        <v>1.0121815146687039</v>
      </c>
      <c r="R83" s="40">
        <f>('Modelled Faults'!R83*'Modelled Duration'!R83*'Modelled ICPs'!R83)/'Total ICPs'!R$18</f>
        <v>1.0898314430700669</v>
      </c>
      <c r="S83" s="40">
        <f>('Modelled Faults'!S83*'Modelled Duration'!S83*'Modelled ICPs'!S83)/'Total ICPs'!S$18</f>
        <v>1.180675758516107</v>
      </c>
      <c r="T83" s="40">
        <f>('Modelled Faults'!T83*'Modelled Duration'!T83*'Modelled ICPs'!T83)/'Total ICPs'!T$18</f>
        <v>1.2281190040065548</v>
      </c>
      <c r="U83" s="40">
        <f>('Modelled Faults'!U83*'Modelled Duration'!U83*'Modelled ICPs'!U83)/'Total ICPs'!U$18</f>
        <v>1.2680486952528001</v>
      </c>
      <c r="V83" s="40">
        <f>('Modelled Faults'!V83*'Modelled Duration'!V83*'Modelled ICPs'!V83)/'Total ICPs'!V$18</f>
        <v>1.3016981932802001</v>
      </c>
      <c r="AL83" s="201">
        <f t="shared" ref="AL83:AL95" si="39">B83</f>
        <v>6.7807925230079676E-3</v>
      </c>
      <c r="AM83" s="201">
        <f t="shared" ref="AM83:AM95" si="40">C83</f>
        <v>0.18718547835900401</v>
      </c>
      <c r="AN83" s="201">
        <f t="shared" ref="AN83:AN95" si="41">D83</f>
        <v>0.37993299693108901</v>
      </c>
      <c r="AO83" s="201">
        <f t="shared" ref="AO83:AO95" si="42">E83</f>
        <v>0.12170056660426901</v>
      </c>
      <c r="AP83" s="201">
        <f t="shared" ref="AP83:AP95" si="43">F83</f>
        <v>0.20938057145469199</v>
      </c>
      <c r="AQ83" s="201">
        <f t="shared" ref="AQ83:AQ95" si="44">G83</f>
        <v>8.9377393981909692E-2</v>
      </c>
      <c r="AR83" s="201">
        <f t="shared" ref="AR83:AR95" si="45">H83</f>
        <v>4.0881820309708904E-2</v>
      </c>
      <c r="AS83" s="201">
        <f t="shared" ref="AS83:AS95" si="46">I83</f>
        <v>0.19910678468959969</v>
      </c>
      <c r="AT83" s="201">
        <f t="shared" ref="AT83:AT95" si="47">J83</f>
        <v>0.15442421548528298</v>
      </c>
      <c r="AU83" s="201">
        <f t="shared" ref="AU83:AU95" si="48">K83</f>
        <v>0.42008899203912997</v>
      </c>
      <c r="AV83" s="41">
        <f>LINEST($B83:$K83)*(AV$6-$AL$6+1)+INDEX(LINEST($B83:$K83,,TRUE,TRUE),1,2)</f>
        <v>0.25501444383660743</v>
      </c>
      <c r="AW83" s="41">
        <f t="shared" ref="AW83:BF83" si="49">LINEST($B83:$K83)*(AW$6-$AL$6+1)+INDEX(LINEST($B83:$K83,,TRUE,TRUE),1,2)</f>
        <v>0.26849234976366887</v>
      </c>
      <c r="AX83" s="41">
        <f t="shared" si="49"/>
        <v>0.28197025569073031</v>
      </c>
      <c r="AY83" s="41">
        <f t="shared" si="49"/>
        <v>0.29544816161779175</v>
      </c>
      <c r="AZ83" s="41">
        <f t="shared" si="49"/>
        <v>0.30892606754485324</v>
      </c>
      <c r="BA83" s="41">
        <f t="shared" si="49"/>
        <v>0.32240397347191474</v>
      </c>
      <c r="BB83" s="41">
        <f t="shared" si="49"/>
        <v>0.33588187939897618</v>
      </c>
      <c r="BC83" s="41">
        <f t="shared" si="49"/>
        <v>0.34935978532603762</v>
      </c>
      <c r="BD83" s="41">
        <f t="shared" si="49"/>
        <v>0.36283769125309906</v>
      </c>
      <c r="BE83" s="41">
        <f t="shared" si="49"/>
        <v>0.37631559718016061</v>
      </c>
      <c r="BF83" s="41">
        <f t="shared" si="49"/>
        <v>0.38979350310722205</v>
      </c>
    </row>
    <row r="84" spans="1:58">
      <c r="A84" s="53" t="s">
        <v>56</v>
      </c>
      <c r="B84" s="80">
        <f>('Modelled Faults'!B84*'Modelled Duration'!B84*'Modelled ICPs'!B84)/'Total ICPs'!B$18</f>
        <v>0.12965841717927934</v>
      </c>
      <c r="C84" s="80">
        <f>('Modelled Faults'!C84*'Modelled Duration'!C84*'Modelled ICPs'!C84)/'Total ICPs'!C$18</f>
        <v>0.60728307345063803</v>
      </c>
      <c r="D84" s="80">
        <f>('Modelled Faults'!D84*'Modelled Duration'!D84*'Modelled ICPs'!D84)/'Total ICPs'!D$18</f>
        <v>0.279557954599917</v>
      </c>
      <c r="E84" s="80">
        <f>('Modelled Faults'!E84*'Modelled Duration'!E84*'Modelled ICPs'!E84)/'Total ICPs'!E$18</f>
        <v>0.23483122327647504</v>
      </c>
      <c r="F84" s="80">
        <f>('Modelled Faults'!F84*'Modelled Duration'!F84*'Modelled ICPs'!F84)/'Total ICPs'!F$18</f>
        <v>0.22391145333811999</v>
      </c>
      <c r="G84" s="80">
        <f>('Modelled Faults'!G84*'Modelled Duration'!G84*'Modelled ICPs'!G84)/'Total ICPs'!G$18</f>
        <v>0.375298514200261</v>
      </c>
      <c r="H84" s="40">
        <f>('Modelled Faults'!H84*'Modelled Duration'!H84*'Modelled ICPs'!H84)/'Total ICPs'!H$18</f>
        <v>0.18703389616059601</v>
      </c>
      <c r="I84" s="40">
        <f>('Modelled Faults'!I84*'Modelled Duration'!I84*'Modelled ICPs'!I84)/'Total ICPs'!I$18</f>
        <v>0.47741080573661504</v>
      </c>
      <c r="J84" s="40">
        <f>('Modelled Faults'!J84*'Modelled Duration'!J84*'Modelled ICPs'!J84)/'Total ICPs'!J$18</f>
        <v>0.22338077613889901</v>
      </c>
      <c r="K84" s="40">
        <f>('Modelled Faults'!K84*'Modelled Duration'!K84*'Modelled ICPs'!K84)/'Total ICPs'!K$18</f>
        <v>0.34177065708367699</v>
      </c>
      <c r="L84" s="40">
        <f>('Modelled Faults'!L84*'Modelled Duration'!L84*'Modelled ICPs'!L84)/'Total ICPs'!L$18</f>
        <v>0.28019891888352533</v>
      </c>
      <c r="M84" s="40">
        <f>('Modelled Faults'!M84*'Modelled Duration'!M84*'Modelled ICPs'!M84)/'Total ICPs'!M$18</f>
        <v>0.26773064478546765</v>
      </c>
      <c r="N84" s="40">
        <f>('Modelled Faults'!N84*'Modelled Duration'!N84*'Modelled ICPs'!N84)/'Total ICPs'!N$18</f>
        <v>0.25689317559016472</v>
      </c>
      <c r="O84" s="40">
        <f>('Modelled Faults'!O84*'Modelled Duration'!O84*'Modelled ICPs'!O84)/'Total ICPs'!O$18</f>
        <v>0.24510035512400286</v>
      </c>
      <c r="P84" s="40">
        <f>('Modelled Faults'!P84*'Modelled Duration'!P84*'Modelled ICPs'!P84)/'Total ICPs'!P$18</f>
        <v>0.23143565110967057</v>
      </c>
      <c r="Q84" s="40">
        <f>('Modelled Faults'!Q84*'Modelled Duration'!Q84*'Modelled ICPs'!Q84)/'Total ICPs'!Q$18</f>
        <v>0.22914756462407571</v>
      </c>
      <c r="R84" s="40">
        <f>('Modelled Faults'!R84*'Modelled Duration'!R84*'Modelled ICPs'!R84)/'Total ICPs'!R$18</f>
        <v>0.2245508870182939</v>
      </c>
      <c r="S84" s="40">
        <f>('Modelled Faults'!S84*'Modelled Duration'!S84*'Modelled ICPs'!S84)/'Total ICPs'!S$18</f>
        <v>0.22894005346353249</v>
      </c>
      <c r="T84" s="40">
        <f>('Modelled Faults'!T84*'Modelled Duration'!T84*'Modelled ICPs'!T84)/'Total ICPs'!T$18</f>
        <v>0.22481046350488881</v>
      </c>
      <c r="U84" s="40">
        <f>('Modelled Faults'!U84*'Modelled Duration'!U84*'Modelled ICPs'!U84)/'Total ICPs'!U$18</f>
        <v>0.22570439940614276</v>
      </c>
      <c r="V84" s="40">
        <f>('Modelled Faults'!V84*'Modelled Duration'!V84*'Modelled ICPs'!V84)/'Total ICPs'!V$18</f>
        <v>0.22206529604057224</v>
      </c>
      <c r="AL84" s="201">
        <f t="shared" si="39"/>
        <v>0.12965841717927934</v>
      </c>
      <c r="AM84" s="201">
        <f t="shared" si="40"/>
        <v>0.60728307345063803</v>
      </c>
      <c r="AN84" s="201">
        <f t="shared" si="41"/>
        <v>0.279557954599917</v>
      </c>
      <c r="AO84" s="201">
        <f t="shared" si="42"/>
        <v>0.23483122327647504</v>
      </c>
      <c r="AP84" s="201">
        <f t="shared" si="43"/>
        <v>0.22391145333811999</v>
      </c>
      <c r="AQ84" s="201">
        <f t="shared" si="44"/>
        <v>0.375298514200261</v>
      </c>
      <c r="AR84" s="201">
        <f t="shared" si="45"/>
        <v>0.18703389616059601</v>
      </c>
      <c r="AS84" s="201">
        <f t="shared" si="46"/>
        <v>0.47741080573661504</v>
      </c>
      <c r="AT84" s="201">
        <f t="shared" si="47"/>
        <v>0.22338077613889901</v>
      </c>
      <c r="AU84" s="201">
        <f t="shared" si="48"/>
        <v>0.34177065708367699</v>
      </c>
      <c r="AV84" s="41">
        <f t="shared" ref="AV84:BF95" si="50">LINEST($B84:$K84)*(AV$6-$AL$6+1)+INDEX(LINEST($B84:$K84,,TRUE,TRUE),1,2)</f>
        <v>0.31531212422162769</v>
      </c>
      <c r="AW84" s="41">
        <f t="shared" si="50"/>
        <v>0.31663911460438771</v>
      </c>
      <c r="AX84" s="41">
        <f t="shared" si="50"/>
        <v>0.31796610498714767</v>
      </c>
      <c r="AY84" s="41">
        <f t="shared" si="50"/>
        <v>0.31929309536990769</v>
      </c>
      <c r="AZ84" s="41">
        <f t="shared" si="50"/>
        <v>0.32062008575266765</v>
      </c>
      <c r="BA84" s="41">
        <f t="shared" si="50"/>
        <v>0.32194707613542767</v>
      </c>
      <c r="BB84" s="41">
        <f t="shared" si="50"/>
        <v>0.32327406651818763</v>
      </c>
      <c r="BC84" s="41">
        <f t="shared" si="50"/>
        <v>0.32460105690094759</v>
      </c>
      <c r="BD84" s="41">
        <f t="shared" si="50"/>
        <v>0.32592804728370761</v>
      </c>
      <c r="BE84" s="41">
        <f t="shared" si="50"/>
        <v>0.32725503766646757</v>
      </c>
      <c r="BF84" s="41">
        <f t="shared" si="50"/>
        <v>0.32858202804922759</v>
      </c>
    </row>
    <row r="85" spans="1:58">
      <c r="A85" s="53" t="s">
        <v>51</v>
      </c>
      <c r="B85" s="80">
        <f>('Modelled Faults'!B85*'Modelled Duration'!B85*'Modelled ICPs'!B85)/'Total ICPs'!B$18</f>
        <v>0.28698997027641393</v>
      </c>
      <c r="C85" s="80">
        <f>('Modelled Faults'!C85*'Modelled Duration'!C85*'Modelled ICPs'!C85)/'Total ICPs'!C$18</f>
        <v>0.106839603897446</v>
      </c>
      <c r="D85" s="80">
        <f>('Modelled Faults'!D85*'Modelled Duration'!D85*'Modelled ICPs'!D85)/'Total ICPs'!D$18</f>
        <v>5.3132664707099903E-2</v>
      </c>
      <c r="E85" s="80">
        <f>('Modelled Faults'!E85*'Modelled Duration'!E85*'Modelled ICPs'!E85)/'Total ICPs'!E$18</f>
        <v>8.7440481425179305E-3</v>
      </c>
      <c r="F85" s="80">
        <f>('Modelled Faults'!F85*'Modelled Duration'!F85*'Modelled ICPs'!F85)/'Total ICPs'!F$18</f>
        <v>0.13229637454021601</v>
      </c>
      <c r="G85" s="80">
        <f>('Modelled Faults'!G85*'Modelled Duration'!G85*'Modelled ICPs'!G85)/'Total ICPs'!G$18</f>
        <v>2.4211421582930302E-2</v>
      </c>
      <c r="H85" s="40">
        <f>('Modelled Faults'!H85*'Modelled Duration'!H85*'Modelled ICPs'!H85)/'Total ICPs'!H$18</f>
        <v>0</v>
      </c>
      <c r="I85" s="40">
        <f>('Modelled Faults'!I85*'Modelled Duration'!I85*'Modelled ICPs'!I85)/'Total ICPs'!I$18</f>
        <v>0</v>
      </c>
      <c r="J85" s="40">
        <f>('Modelled Faults'!J85*'Modelled Duration'!J85*'Modelled ICPs'!J85)/'Total ICPs'!J$18</f>
        <v>1.8237459960368605E-2</v>
      </c>
      <c r="K85" s="40">
        <f>('Modelled Faults'!K85*'Modelled Duration'!K85*'Modelled ICPs'!K85)/'Total ICPs'!K$18</f>
        <v>0.14801517306780501</v>
      </c>
      <c r="L85" s="40">
        <f>('Modelled Faults'!L85*'Modelled Duration'!L85*'Modelled ICPs'!L85)/'Total ICPs'!L$18</f>
        <v>8.4424702365319793E-2</v>
      </c>
      <c r="M85" s="40">
        <f>('Modelled Faults'!M85*'Modelled Duration'!M85*'Modelled ICPs'!M85)/'Total ICPs'!M$18</f>
        <v>8.7429832202560731E-2</v>
      </c>
      <c r="N85" s="40">
        <f>('Modelled Faults'!N85*'Modelled Duration'!N85*'Modelled ICPs'!N85)/'Total ICPs'!N$18</f>
        <v>8.9385776250875404E-2</v>
      </c>
      <c r="O85" s="40">
        <f>('Modelled Faults'!O85*'Modelled Duration'!O85*'Modelled ICPs'!O85)/'Total ICPs'!O$18</f>
        <v>9.6847235616601246E-2</v>
      </c>
      <c r="P85" s="40">
        <f>('Modelled Faults'!P85*'Modelled Duration'!P85*'Modelled ICPs'!P85)/'Total ICPs'!P$18</f>
        <v>0.10109244183092765</v>
      </c>
      <c r="Q85" s="40">
        <f>('Modelled Faults'!Q85*'Modelled Duration'!Q85*'Modelled ICPs'!Q85)/'Total ICPs'!Q$18</f>
        <v>0.1069615947206262</v>
      </c>
      <c r="R85" s="40">
        <f>('Modelled Faults'!R85*'Modelled Duration'!R85*'Modelled ICPs'!R85)/'Total ICPs'!R$18</f>
        <v>0.11012713062349704</v>
      </c>
      <c r="S85" s="40">
        <f>('Modelled Faults'!S85*'Modelled Duration'!S85*'Modelled ICPs'!S85)/'Total ICPs'!S$18</f>
        <v>0.1143423117340015</v>
      </c>
      <c r="T85" s="40">
        <f>('Modelled Faults'!T85*'Modelled Duration'!T85*'Modelled ICPs'!T85)/'Total ICPs'!T$18</f>
        <v>0.11580430553231852</v>
      </c>
      <c r="U85" s="40">
        <f>('Modelled Faults'!U85*'Modelled Duration'!U85*'Modelled ICPs'!U85)/'Total ICPs'!U$18</f>
        <v>0.11839637830466095</v>
      </c>
      <c r="V85" s="40">
        <f>('Modelled Faults'!V85*'Modelled Duration'!V85*'Modelled ICPs'!V85)/'Total ICPs'!V$18</f>
        <v>0.11911750242069157</v>
      </c>
      <c r="AL85" s="201">
        <f t="shared" si="39"/>
        <v>0.28698997027641393</v>
      </c>
      <c r="AM85" s="201">
        <f t="shared" si="40"/>
        <v>0.106839603897446</v>
      </c>
      <c r="AN85" s="201">
        <f t="shared" si="41"/>
        <v>5.3132664707099903E-2</v>
      </c>
      <c r="AO85" s="201">
        <f t="shared" si="42"/>
        <v>8.7440481425179305E-3</v>
      </c>
      <c r="AP85" s="201">
        <f t="shared" si="43"/>
        <v>0.13229637454021601</v>
      </c>
      <c r="AQ85" s="201">
        <f t="shared" si="44"/>
        <v>2.4211421582930302E-2</v>
      </c>
      <c r="AR85" s="201">
        <f t="shared" si="45"/>
        <v>0</v>
      </c>
      <c r="AS85" s="201">
        <f t="shared" si="46"/>
        <v>0</v>
      </c>
      <c r="AT85" s="201">
        <f t="shared" si="47"/>
        <v>1.8237459960368605E-2</v>
      </c>
      <c r="AU85" s="201">
        <f t="shared" si="48"/>
        <v>0.14801517306780501</v>
      </c>
      <c r="AV85" s="41">
        <f t="shared" si="50"/>
        <v>2.1477181722344141E-3</v>
      </c>
      <c r="AW85" s="41">
        <f t="shared" si="50"/>
        <v>-1.1615727908719287E-2</v>
      </c>
      <c r="AX85" s="41">
        <f t="shared" si="50"/>
        <v>-2.5379173989672987E-2</v>
      </c>
      <c r="AY85" s="41">
        <f t="shared" si="50"/>
        <v>-3.9142620070626688E-2</v>
      </c>
      <c r="AZ85" s="41">
        <f t="shared" si="50"/>
        <v>-5.2906066151580389E-2</v>
      </c>
      <c r="BA85" s="41">
        <f t="shared" si="50"/>
        <v>-6.6669512232534089E-2</v>
      </c>
      <c r="BB85" s="41">
        <f t="shared" si="50"/>
        <v>-8.043295831348779E-2</v>
      </c>
      <c r="BC85" s="41">
        <f t="shared" si="50"/>
        <v>-9.4196404394441491E-2</v>
      </c>
      <c r="BD85" s="41">
        <f t="shared" si="50"/>
        <v>-0.10795985047539522</v>
      </c>
      <c r="BE85" s="41">
        <f t="shared" si="50"/>
        <v>-0.12172329655634892</v>
      </c>
      <c r="BF85" s="41">
        <f t="shared" si="50"/>
        <v>-0.13548674263730262</v>
      </c>
    </row>
    <row r="86" spans="1:58">
      <c r="A86" s="53" t="s">
        <v>54</v>
      </c>
      <c r="B86" s="80">
        <f>('Modelled Faults'!B86*'Modelled Duration'!B86*'Modelled ICPs'!B86)/'Total ICPs'!B$18</f>
        <v>0</v>
      </c>
      <c r="C86" s="80">
        <f>('Modelled Faults'!C86*'Modelled Duration'!C86*'Modelled ICPs'!C86)/'Total ICPs'!C$18</f>
        <v>6.8984152718833906E-3</v>
      </c>
      <c r="D86" s="80">
        <f>('Modelled Faults'!D86*'Modelled Duration'!D86*'Modelled ICPs'!D86)/'Total ICPs'!D$18</f>
        <v>0</v>
      </c>
      <c r="E86" s="80">
        <f>('Modelled Faults'!E86*'Modelled Duration'!E86*'Modelled ICPs'!E86)/'Total ICPs'!E$18</f>
        <v>9.0694664319965396E-2</v>
      </c>
      <c r="F86" s="80">
        <f>('Modelled Faults'!F86*'Modelled Duration'!F86*'Modelled ICPs'!F86)/'Total ICPs'!F$18</f>
        <v>0.37499774358293497</v>
      </c>
      <c r="G86" s="80">
        <f>('Modelled Faults'!G86*'Modelled Duration'!G86*'Modelled ICPs'!G86)/'Total ICPs'!G$18</f>
        <v>0.38326761456636699</v>
      </c>
      <c r="H86" s="40">
        <f>('Modelled Faults'!H86*'Modelled Duration'!H86*'Modelled ICPs'!H86)/'Total ICPs'!H$18</f>
        <v>5.7100267330269898E-2</v>
      </c>
      <c r="I86" s="40">
        <f>('Modelled Faults'!I86*'Modelled Duration'!I86*'Modelled ICPs'!I86)/'Total ICPs'!I$18</f>
        <v>0.1103284829084631</v>
      </c>
      <c r="J86" s="40">
        <f>('Modelled Faults'!J86*'Modelled Duration'!J86*'Modelled ICPs'!J86)/'Total ICPs'!J$18</f>
        <v>0.126093139893281</v>
      </c>
      <c r="K86" s="40">
        <f>('Modelled Faults'!K86*'Modelled Duration'!K86*'Modelled ICPs'!K86)/'Total ICPs'!K$18</f>
        <v>0.43120585959921104</v>
      </c>
      <c r="L86" s="40">
        <f>('Modelled Faults'!L86*'Modelled Duration'!L86*'Modelled ICPs'!L86)/'Total ICPs'!L$18</f>
        <v>1.352138765387189</v>
      </c>
      <c r="M86" s="40">
        <f>('Modelled Faults'!M86*'Modelled Duration'!M86*'Modelled ICPs'!M86)/'Total ICPs'!M$18</f>
        <v>1.4591686605754506</v>
      </c>
      <c r="N86" s="40">
        <f>('Modelled Faults'!N86*'Modelled Duration'!N86*'Modelled ICPs'!N86)/'Total ICPs'!N$18</f>
        <v>1.5730787250670999</v>
      </c>
      <c r="O86" s="40">
        <f>('Modelled Faults'!O86*'Modelled Duration'!O86*'Modelled ICPs'!O86)/'Total ICPs'!O$18</f>
        <v>1.6986034145443696</v>
      </c>
      <c r="P86" s="40">
        <f>('Modelled Faults'!P86*'Modelled Duration'!P86*'Modelled ICPs'!P86)/'Total ICPs'!P$18</f>
        <v>1.8551270613419677</v>
      </c>
      <c r="Q86" s="40">
        <f>('Modelled Faults'!Q86*'Modelled Duration'!Q86*'Modelled ICPs'!Q86)/'Total ICPs'!Q$18</f>
        <v>1.9714397773278798</v>
      </c>
      <c r="R86" s="40">
        <f>('Modelled Faults'!R86*'Modelled Duration'!R86*'Modelled ICPs'!R86)/'Total ICPs'!R$18</f>
        <v>2.0683817041965646</v>
      </c>
      <c r="S86" s="40">
        <f>('Modelled Faults'!S86*'Modelled Duration'!S86*'Modelled ICPs'!S86)/'Total ICPs'!S$18</f>
        <v>2.1886582349086576</v>
      </c>
      <c r="T86" s="40">
        <f>('Modelled Faults'!T86*'Modelled Duration'!T86*'Modelled ICPs'!T86)/'Total ICPs'!T$18</f>
        <v>2.3124343191683994</v>
      </c>
      <c r="U86" s="40">
        <f>('Modelled Faults'!U86*'Modelled Duration'!U86*'Modelled ICPs'!U86)/'Total ICPs'!U$18</f>
        <v>2.3846242629052168</v>
      </c>
      <c r="V86" s="40">
        <f>('Modelled Faults'!V86*'Modelled Duration'!V86*'Modelled ICPs'!V86)/'Total ICPs'!V$18</f>
        <v>2.4294080038720942</v>
      </c>
      <c r="AL86" s="201">
        <f t="shared" si="39"/>
        <v>0</v>
      </c>
      <c r="AM86" s="201">
        <f t="shared" si="40"/>
        <v>6.8984152718833906E-3</v>
      </c>
      <c r="AN86" s="201">
        <f t="shared" si="41"/>
        <v>0</v>
      </c>
      <c r="AO86" s="201">
        <f t="shared" si="42"/>
        <v>9.0694664319965396E-2</v>
      </c>
      <c r="AP86" s="201">
        <f t="shared" si="43"/>
        <v>0.37499774358293497</v>
      </c>
      <c r="AQ86" s="201">
        <f t="shared" si="44"/>
        <v>0.38326761456636699</v>
      </c>
      <c r="AR86" s="201">
        <f t="shared" si="45"/>
        <v>5.7100267330269898E-2</v>
      </c>
      <c r="AS86" s="201">
        <f t="shared" si="46"/>
        <v>0.1103284829084631</v>
      </c>
      <c r="AT86" s="201">
        <f t="shared" si="47"/>
        <v>0.126093139893281</v>
      </c>
      <c r="AU86" s="201">
        <f t="shared" si="48"/>
        <v>0.43120585959921104</v>
      </c>
      <c r="AV86" s="41">
        <f t="shared" si="50"/>
        <v>0.33053678219054905</v>
      </c>
      <c r="AW86" s="41">
        <f t="shared" si="50"/>
        <v>0.36189644827115114</v>
      </c>
      <c r="AX86" s="41">
        <f t="shared" si="50"/>
        <v>0.39325611435175323</v>
      </c>
      <c r="AY86" s="41">
        <f t="shared" si="50"/>
        <v>0.42461578043235532</v>
      </c>
      <c r="AZ86" s="41">
        <f t="shared" si="50"/>
        <v>0.45597544651295741</v>
      </c>
      <c r="BA86" s="41">
        <f t="shared" si="50"/>
        <v>0.48733511259355949</v>
      </c>
      <c r="BB86" s="41">
        <f t="shared" si="50"/>
        <v>0.51869477867416158</v>
      </c>
      <c r="BC86" s="41">
        <f t="shared" si="50"/>
        <v>0.55005444475476373</v>
      </c>
      <c r="BD86" s="41">
        <f t="shared" si="50"/>
        <v>0.58141411083536565</v>
      </c>
      <c r="BE86" s="41">
        <f t="shared" si="50"/>
        <v>0.61277377691596779</v>
      </c>
      <c r="BF86" s="41">
        <f t="shared" si="50"/>
        <v>0.64413344299656994</v>
      </c>
    </row>
    <row r="87" spans="1:58">
      <c r="A87" s="53" t="s">
        <v>49</v>
      </c>
      <c r="B87" s="80">
        <f>('Modelled Faults'!B87*'Modelled Duration'!B87*'Modelled ICPs'!B87)/'Total ICPs'!B$18</f>
        <v>0</v>
      </c>
      <c r="C87" s="80">
        <f>('Modelled Faults'!C87*'Modelled Duration'!C87*'Modelled ICPs'!C87)/'Total ICPs'!C$18</f>
        <v>1.7770572059828704E-3</v>
      </c>
      <c r="D87" s="80">
        <f>('Modelled Faults'!D87*'Modelled Duration'!D87*'Modelled ICPs'!D87)/'Total ICPs'!D$18</f>
        <v>6.0941087122423104E-2</v>
      </c>
      <c r="E87" s="80">
        <f>('Modelled Faults'!E87*'Modelled Duration'!E87*'Modelled ICPs'!E87)/'Total ICPs'!E$18</f>
        <v>7.2185509504127096E-2</v>
      </c>
      <c r="F87" s="80">
        <f>('Modelled Faults'!F87*'Modelled Duration'!F87*'Modelled ICPs'!F87)/'Total ICPs'!F$18</f>
        <v>0.52155009386665596</v>
      </c>
      <c r="G87" s="80">
        <f>('Modelled Faults'!G87*'Modelled Duration'!G87*'Modelled ICPs'!G87)/'Total ICPs'!G$18</f>
        <v>6.2794494695215504E-3</v>
      </c>
      <c r="H87" s="40">
        <f>('Modelled Faults'!H87*'Modelled Duration'!H87*'Modelled ICPs'!H87)/'Total ICPs'!H$18</f>
        <v>7.0672517100765594E-2</v>
      </c>
      <c r="I87" s="40">
        <f>('Modelled Faults'!I87*'Modelled Duration'!I87*'Modelled ICPs'!I87)/'Total ICPs'!I$18</f>
        <v>1.9004522583390908E-2</v>
      </c>
      <c r="J87" s="40">
        <f>('Modelled Faults'!J87*'Modelled Duration'!J87*'Modelled ICPs'!J87)/'Total ICPs'!J$18</f>
        <v>0.12226747784087298</v>
      </c>
      <c r="K87" s="40">
        <f>('Modelled Faults'!K87*'Modelled Duration'!K87*'Modelled ICPs'!K87)/'Total ICPs'!K$18</f>
        <v>2.6671008959097603E-2</v>
      </c>
      <c r="L87" s="40">
        <f>('Modelled Faults'!L87*'Modelled Duration'!L87*'Modelled ICPs'!L87)/'Total ICPs'!L$18</f>
        <v>0.19995248304999008</v>
      </c>
      <c r="M87" s="40">
        <f>('Modelled Faults'!M87*'Modelled Duration'!M87*'Modelled ICPs'!M87)/'Total ICPs'!M$18</f>
        <v>0.21485161341477102</v>
      </c>
      <c r="N87" s="40">
        <f>('Modelled Faults'!N87*'Modelled Duration'!N87*'Modelled ICPs'!N87)/'Total ICPs'!N$18</f>
        <v>0.23286710968826721</v>
      </c>
      <c r="O87" s="40">
        <f>('Modelled Faults'!O87*'Modelled Duration'!O87*'Modelled ICPs'!O87)/'Total ICPs'!O$18</f>
        <v>0.24730458524634633</v>
      </c>
      <c r="P87" s="40">
        <f>('Modelled Faults'!P87*'Modelled Duration'!P87*'Modelled ICPs'!P87)/'Total ICPs'!P$18</f>
        <v>0.26109200251985115</v>
      </c>
      <c r="Q87" s="40">
        <f>('Modelled Faults'!Q87*'Modelled Duration'!Q87*'Modelled ICPs'!Q87)/'Total ICPs'!Q$18</f>
        <v>0.27839742806025902</v>
      </c>
      <c r="R87" s="40">
        <f>('Modelled Faults'!R87*'Modelled Duration'!R87*'Modelled ICPs'!R87)/'Total ICPs'!R$18</f>
        <v>0.28772352342257052</v>
      </c>
      <c r="S87" s="40">
        <f>('Modelled Faults'!S87*'Modelled Duration'!S87*'Modelled ICPs'!S87)/'Total ICPs'!S$18</f>
        <v>0.30950563453483226</v>
      </c>
      <c r="T87" s="40">
        <f>('Modelled Faults'!T87*'Modelled Duration'!T87*'Modelled ICPs'!T87)/'Total ICPs'!T$18</f>
        <v>0.32528493053506818</v>
      </c>
      <c r="U87" s="40">
        <f>('Modelled Faults'!U87*'Modelled Duration'!U87*'Modelled ICPs'!U87)/'Total ICPs'!U$18</f>
        <v>0.33809080851346818</v>
      </c>
      <c r="V87" s="40">
        <f>('Modelled Faults'!V87*'Modelled Duration'!V87*'Modelled ICPs'!V87)/'Total ICPs'!V$18</f>
        <v>0.35263654135812578</v>
      </c>
      <c r="AL87" s="201">
        <f t="shared" si="39"/>
        <v>0</v>
      </c>
      <c r="AM87" s="201">
        <f t="shared" si="40"/>
        <v>1.7770572059828704E-3</v>
      </c>
      <c r="AN87" s="201">
        <f t="shared" si="41"/>
        <v>6.0941087122423104E-2</v>
      </c>
      <c r="AO87" s="201">
        <f t="shared" si="42"/>
        <v>7.2185509504127096E-2</v>
      </c>
      <c r="AP87" s="201">
        <f t="shared" si="43"/>
        <v>0.52155009386665596</v>
      </c>
      <c r="AQ87" s="201">
        <f t="shared" si="44"/>
        <v>6.2794494695215504E-3</v>
      </c>
      <c r="AR87" s="201">
        <f t="shared" si="45"/>
        <v>7.0672517100765594E-2</v>
      </c>
      <c r="AS87" s="201">
        <f t="shared" si="46"/>
        <v>1.9004522583390908E-2</v>
      </c>
      <c r="AT87" s="201">
        <f t="shared" si="47"/>
        <v>0.12226747784087298</v>
      </c>
      <c r="AU87" s="201">
        <f t="shared" si="48"/>
        <v>2.6671008959097603E-2</v>
      </c>
      <c r="AV87" s="41">
        <f t="shared" si="50"/>
        <v>0.10193419172440807</v>
      </c>
      <c r="AW87" s="41">
        <f t="shared" si="50"/>
        <v>0.10407952251697612</v>
      </c>
      <c r="AX87" s="41">
        <f t="shared" si="50"/>
        <v>0.10622485330954418</v>
      </c>
      <c r="AY87" s="41">
        <f t="shared" si="50"/>
        <v>0.10837018410211224</v>
      </c>
      <c r="AZ87" s="41">
        <f t="shared" si="50"/>
        <v>0.1105155148946803</v>
      </c>
      <c r="BA87" s="41">
        <f t="shared" si="50"/>
        <v>0.11266084568724835</v>
      </c>
      <c r="BB87" s="41">
        <f t="shared" si="50"/>
        <v>0.1148061764798164</v>
      </c>
      <c r="BC87" s="41">
        <f t="shared" si="50"/>
        <v>0.11695150727238446</v>
      </c>
      <c r="BD87" s="41">
        <f t="shared" si="50"/>
        <v>0.11909683806495253</v>
      </c>
      <c r="BE87" s="41">
        <f t="shared" si="50"/>
        <v>0.12124216885752058</v>
      </c>
      <c r="BF87" s="41">
        <f t="shared" si="50"/>
        <v>0.12338749965008863</v>
      </c>
    </row>
    <row r="88" spans="1:58">
      <c r="A88" s="53" t="s">
        <v>59</v>
      </c>
      <c r="B88" s="80">
        <f>('Modelled Faults'!B88*'Modelled Duration'!B88*'Modelled ICPs'!B88)/'Total ICPs'!B$18</f>
        <v>0.17202485972692411</v>
      </c>
      <c r="C88" s="80">
        <f>('Modelled Faults'!C88*'Modelled Duration'!C88*'Modelled ICPs'!C88)/'Total ICPs'!C$18</f>
        <v>0.40567450288493595</v>
      </c>
      <c r="D88" s="80">
        <f>('Modelled Faults'!D88*'Modelled Duration'!D88*'Modelled ICPs'!D88)/'Total ICPs'!D$18</f>
        <v>6.9520555700975197E-4</v>
      </c>
      <c r="E88" s="80">
        <f>('Modelled Faults'!E88*'Modelled Duration'!E88*'Modelled ICPs'!E88)/'Total ICPs'!E$18</f>
        <v>9.5531521996946797E-2</v>
      </c>
      <c r="F88" s="80">
        <f>('Modelled Faults'!F88*'Modelled Duration'!F88*'Modelled ICPs'!F88)/'Total ICPs'!F$18</f>
        <v>1.2413336094857299</v>
      </c>
      <c r="G88" s="80">
        <f>('Modelled Faults'!G88*'Modelled Duration'!G88*'Modelled ICPs'!G88)/'Total ICPs'!G$18</f>
        <v>9.7472597062708097E-2</v>
      </c>
      <c r="H88" s="40">
        <f>('Modelled Faults'!H88*'Modelled Duration'!H88*'Modelled ICPs'!H88)/'Total ICPs'!H$18</f>
        <v>6.5138654478705997E-3</v>
      </c>
      <c r="I88" s="40">
        <f>('Modelled Faults'!I88*'Modelled Duration'!I88*'Modelled ICPs'!I88)/'Total ICPs'!I$18</f>
        <v>7.5654512096536009E-2</v>
      </c>
      <c r="J88" s="40">
        <f>('Modelled Faults'!J88*'Modelled Duration'!J88*'Modelled ICPs'!J88)/'Total ICPs'!J$18</f>
        <v>3.6356842064946403E-2</v>
      </c>
      <c r="K88" s="40">
        <f>('Modelled Faults'!K88*'Modelled Duration'!K88*'Modelled ICPs'!K88)/'Total ICPs'!K$18</f>
        <v>2.1924384218013002E-2</v>
      </c>
      <c r="L88" s="40">
        <f>('Modelled Faults'!L88*'Modelled Duration'!L88*'Modelled ICPs'!L88)/'Total ICPs'!L$18</f>
        <v>0.45536767567420311</v>
      </c>
      <c r="M88" s="40">
        <f>('Modelled Faults'!M88*'Modelled Duration'!M88*'Modelled ICPs'!M88)/'Total ICPs'!M$18</f>
        <v>0.44029618054920816</v>
      </c>
      <c r="N88" s="40">
        <f>('Modelled Faults'!N88*'Modelled Duration'!N88*'Modelled ICPs'!N88)/'Total ICPs'!N$18</f>
        <v>0.4252756889692465</v>
      </c>
      <c r="O88" s="40">
        <f>('Modelled Faults'!O88*'Modelled Duration'!O88*'Modelled ICPs'!O88)/'Total ICPs'!O$18</f>
        <v>0.41127604421702174</v>
      </c>
      <c r="P88" s="40">
        <f>('Modelled Faults'!P88*'Modelled Duration'!P88*'Modelled ICPs'!P88)/'Total ICPs'!P$18</f>
        <v>0.39664821154712215</v>
      </c>
      <c r="Q88" s="40">
        <f>('Modelled Faults'!Q88*'Modelled Duration'!Q88*'Modelled ICPs'!Q88)/'Total ICPs'!Q$18</f>
        <v>0.38107949403308716</v>
      </c>
      <c r="R88" s="40">
        <f>('Modelled Faults'!R88*'Modelled Duration'!R88*'Modelled ICPs'!R88)/'Total ICPs'!R$18</f>
        <v>0.37082860026987352</v>
      </c>
      <c r="S88" s="40">
        <f>('Modelled Faults'!S88*'Modelled Duration'!S88*'Modelled ICPs'!S88)/'Total ICPs'!S$18</f>
        <v>0.36068854791511795</v>
      </c>
      <c r="T88" s="40">
        <f>('Modelled Faults'!T88*'Modelled Duration'!T88*'Modelled ICPs'!T88)/'Total ICPs'!T$18</f>
        <v>0.35057895291441665</v>
      </c>
      <c r="U88" s="40">
        <f>('Modelled Faults'!U88*'Modelled Duration'!U88*'Modelled ICPs'!U88)/'Total ICPs'!U$18</f>
        <v>0.34892995750198874</v>
      </c>
      <c r="V88" s="40">
        <f>('Modelled Faults'!V88*'Modelled Duration'!V88*'Modelled ICPs'!V88)/'Total ICPs'!V$18</f>
        <v>0.34617601791563707</v>
      </c>
      <c r="AL88" s="201">
        <f t="shared" si="39"/>
        <v>0.17202485972692411</v>
      </c>
      <c r="AM88" s="201">
        <f t="shared" si="40"/>
        <v>0.40567450288493595</v>
      </c>
      <c r="AN88" s="201">
        <f t="shared" si="41"/>
        <v>6.9520555700975197E-4</v>
      </c>
      <c r="AO88" s="201">
        <f t="shared" si="42"/>
        <v>9.5531521996946797E-2</v>
      </c>
      <c r="AP88" s="201">
        <f t="shared" si="43"/>
        <v>1.2413336094857299</v>
      </c>
      <c r="AQ88" s="201">
        <f t="shared" si="44"/>
        <v>9.7472597062708097E-2</v>
      </c>
      <c r="AR88" s="201">
        <f t="shared" si="45"/>
        <v>6.5138654478705997E-3</v>
      </c>
      <c r="AS88" s="201">
        <f t="shared" si="46"/>
        <v>7.5654512096536009E-2</v>
      </c>
      <c r="AT88" s="201">
        <f t="shared" si="47"/>
        <v>3.6356842064946403E-2</v>
      </c>
      <c r="AU88" s="201">
        <f t="shared" si="48"/>
        <v>2.1924384218013002E-2</v>
      </c>
      <c r="AV88" s="41">
        <f t="shared" si="50"/>
        <v>4.957667823107037E-2</v>
      </c>
      <c r="AW88" s="41">
        <f t="shared" si="50"/>
        <v>1.944185789959918E-2</v>
      </c>
      <c r="AX88" s="41">
        <f t="shared" si="50"/>
        <v>-1.0692962431872066E-2</v>
      </c>
      <c r="AY88" s="41">
        <f t="shared" si="50"/>
        <v>-4.0827782763343257E-2</v>
      </c>
      <c r="AZ88" s="41">
        <f t="shared" si="50"/>
        <v>-7.0962603094814503E-2</v>
      </c>
      <c r="BA88" s="41">
        <f t="shared" si="50"/>
        <v>-0.10109742342628569</v>
      </c>
      <c r="BB88" s="41">
        <f t="shared" si="50"/>
        <v>-0.13123224375775688</v>
      </c>
      <c r="BC88" s="41">
        <f t="shared" si="50"/>
        <v>-0.16136706408922807</v>
      </c>
      <c r="BD88" s="41">
        <f t="shared" si="50"/>
        <v>-0.19150188442069938</v>
      </c>
      <c r="BE88" s="41">
        <f t="shared" si="50"/>
        <v>-0.22163670475217057</v>
      </c>
      <c r="BF88" s="41">
        <f t="shared" si="50"/>
        <v>-0.25177152508364176</v>
      </c>
    </row>
    <row r="89" spans="1:58">
      <c r="A89" s="53" t="s">
        <v>57</v>
      </c>
      <c r="B89" s="80">
        <f>('Modelled Faults'!B89*'Modelled Duration'!B89*'Modelled ICPs'!B89)/'Total ICPs'!B$18</f>
        <v>1.2175544005213592E-2</v>
      </c>
      <c r="C89" s="80">
        <f>('Modelled Faults'!C89*'Modelled Duration'!C89*'Modelled ICPs'!C89)/'Total ICPs'!C$18</f>
        <v>0.31992433996153402</v>
      </c>
      <c r="D89" s="80">
        <f>('Modelled Faults'!D89*'Modelled Duration'!D89*'Modelled ICPs'!D89)/'Total ICPs'!D$18</f>
        <v>1.6833454555413404E-2</v>
      </c>
      <c r="E89" s="80">
        <f>('Modelled Faults'!E89*'Modelled Duration'!E89*'Modelled ICPs'!E89)/'Total ICPs'!E$18</f>
        <v>0.22977321571860904</v>
      </c>
      <c r="F89" s="80">
        <f>('Modelled Faults'!F89*'Modelled Duration'!F89*'Modelled ICPs'!F89)/'Total ICPs'!F$18</f>
        <v>0.26654351862977094</v>
      </c>
      <c r="G89" s="80">
        <f>('Modelled Faults'!G89*'Modelled Duration'!G89*'Modelled ICPs'!G89)/'Total ICPs'!G$18</f>
        <v>0.256074535872792</v>
      </c>
      <c r="H89" s="40">
        <f>('Modelled Faults'!H89*'Modelled Duration'!H89*'Modelled ICPs'!H89)/'Total ICPs'!H$18</f>
        <v>9.1053802300243319E-2</v>
      </c>
      <c r="I89" s="40">
        <f>('Modelled Faults'!I89*'Modelled Duration'!I89*'Modelled ICPs'!I89)/'Total ICPs'!I$18</f>
        <v>0.21832659323832071</v>
      </c>
      <c r="J89" s="40">
        <f>('Modelled Faults'!J89*'Modelled Duration'!J89*'Modelled ICPs'!J89)/'Total ICPs'!J$18</f>
        <v>0.27151083211878996</v>
      </c>
      <c r="K89" s="40">
        <f>('Modelled Faults'!K89*'Modelled Duration'!K89*'Modelled ICPs'!K89)/'Total ICPs'!K$18</f>
        <v>0.26904185071498099</v>
      </c>
      <c r="L89" s="40">
        <f>('Modelled Faults'!L89*'Modelled Duration'!L89*'Modelled ICPs'!L89)/'Total ICPs'!L$18</f>
        <v>0.12566511552770912</v>
      </c>
      <c r="M89" s="40">
        <f>('Modelled Faults'!M89*'Modelled Duration'!M89*'Modelled ICPs'!M89)/'Total ICPs'!M$18</f>
        <v>0.12465665820163528</v>
      </c>
      <c r="N89" s="40">
        <f>('Modelled Faults'!N89*'Modelled Duration'!N89*'Modelled ICPs'!N89)/'Total ICPs'!N$18</f>
        <v>0.12427880619802366</v>
      </c>
      <c r="O89" s="40">
        <f>('Modelled Faults'!O89*'Modelled Duration'!O89*'Modelled ICPs'!O89)/'Total ICPs'!O$18</f>
        <v>0.12299097329578726</v>
      </c>
      <c r="P89" s="40">
        <f>('Modelled Faults'!P89*'Modelled Duration'!P89*'Modelled ICPs'!P89)/'Total ICPs'!P$18</f>
        <v>0.12262252848289119</v>
      </c>
      <c r="Q89" s="40">
        <f>('Modelled Faults'!Q89*'Modelled Duration'!Q89*'Modelled ICPs'!Q89)/'Total ICPs'!Q$18</f>
        <v>0.1211812507915182</v>
      </c>
      <c r="R89" s="40">
        <f>('Modelled Faults'!R89*'Modelled Duration'!R89*'Modelled ICPs'!R89)/'Total ICPs'!R$18</f>
        <v>0.12207676299941508</v>
      </c>
      <c r="S89" s="40">
        <f>('Modelled Faults'!S89*'Modelled Duration'!S89*'Modelled ICPs'!S89)/'Total ICPs'!S$18</f>
        <v>0.12519272173732385</v>
      </c>
      <c r="T89" s="40">
        <f>('Modelled Faults'!T89*'Modelled Duration'!T89*'Modelled ICPs'!T89)/'Total ICPs'!T$18</f>
        <v>0.12817146433140228</v>
      </c>
      <c r="U89" s="40">
        <f>('Modelled Faults'!U89*'Modelled Duration'!U89*'Modelled ICPs'!U89)/'Total ICPs'!U$18</f>
        <v>0.12864394375620838</v>
      </c>
      <c r="V89" s="40">
        <f>('Modelled Faults'!V89*'Modelled Duration'!V89*'Modelled ICPs'!V89)/'Total ICPs'!V$18</f>
        <v>0.13272262222892997</v>
      </c>
      <c r="AL89" s="201">
        <f t="shared" si="39"/>
        <v>1.2175544005213592E-2</v>
      </c>
      <c r="AM89" s="201">
        <f t="shared" si="40"/>
        <v>0.31992433996153402</v>
      </c>
      <c r="AN89" s="201">
        <f t="shared" si="41"/>
        <v>1.6833454555413404E-2</v>
      </c>
      <c r="AO89" s="201">
        <f t="shared" si="42"/>
        <v>0.22977321571860904</v>
      </c>
      <c r="AP89" s="201">
        <f t="shared" si="43"/>
        <v>0.26654351862977094</v>
      </c>
      <c r="AQ89" s="201">
        <f t="shared" si="44"/>
        <v>0.256074535872792</v>
      </c>
      <c r="AR89" s="201">
        <f t="shared" si="45"/>
        <v>9.1053802300243319E-2</v>
      </c>
      <c r="AS89" s="201">
        <f t="shared" si="46"/>
        <v>0.21832659323832071</v>
      </c>
      <c r="AT89" s="201">
        <f t="shared" si="47"/>
        <v>0.27151083211878996</v>
      </c>
      <c r="AU89" s="201">
        <f t="shared" si="48"/>
        <v>0.26904185071498099</v>
      </c>
      <c r="AV89" s="41">
        <f t="shared" si="50"/>
        <v>0.28025045790793873</v>
      </c>
      <c r="AW89" s="41">
        <f t="shared" si="50"/>
        <v>0.29572767412546092</v>
      </c>
      <c r="AX89" s="41">
        <f t="shared" si="50"/>
        <v>0.3112048903429831</v>
      </c>
      <c r="AY89" s="41">
        <f t="shared" si="50"/>
        <v>0.32668210656050528</v>
      </c>
      <c r="AZ89" s="41">
        <f t="shared" si="50"/>
        <v>0.34215932277802741</v>
      </c>
      <c r="BA89" s="41">
        <f t="shared" si="50"/>
        <v>0.35763653899554959</v>
      </c>
      <c r="BB89" s="41">
        <f t="shared" si="50"/>
        <v>0.37311375521307177</v>
      </c>
      <c r="BC89" s="41">
        <f t="shared" si="50"/>
        <v>0.38859097143059396</v>
      </c>
      <c r="BD89" s="41">
        <f t="shared" si="50"/>
        <v>0.40406818764811614</v>
      </c>
      <c r="BE89" s="41">
        <f t="shared" si="50"/>
        <v>0.41954540386563832</v>
      </c>
      <c r="BF89" s="41">
        <f t="shared" si="50"/>
        <v>0.43502262008316045</v>
      </c>
    </row>
    <row r="90" spans="1:58">
      <c r="A90" s="53" t="s">
        <v>55</v>
      </c>
      <c r="B90" s="80">
        <f>('Modelled Faults'!B90*'Modelled Duration'!B90*'Modelled ICPs'!B90)/'Total ICPs'!B$18</f>
        <v>0</v>
      </c>
      <c r="C90" s="80">
        <f>('Modelled Faults'!C90*'Modelled Duration'!C90*'Modelled ICPs'!C90)/'Total ICPs'!C$18</f>
        <v>0</v>
      </c>
      <c r="D90" s="80">
        <f>('Modelled Faults'!D90*'Modelled Duration'!D90*'Modelled ICPs'!D90)/'Total ICPs'!D$18</f>
        <v>6.010368042875221E-3</v>
      </c>
      <c r="E90" s="80">
        <f>('Modelled Faults'!E90*'Modelled Duration'!E90*'Modelled ICPs'!E90)/'Total ICPs'!E$18</f>
        <v>3.6056635300325398E-3</v>
      </c>
      <c r="F90" s="80">
        <f>('Modelled Faults'!F90*'Modelled Duration'!F90*'Modelled ICPs'!F90)/'Total ICPs'!F$18</f>
        <v>1.62093345638347E-2</v>
      </c>
      <c r="G90" s="80">
        <f>('Modelled Faults'!G90*'Modelled Duration'!G90*'Modelled ICPs'!G90)/'Total ICPs'!G$18</f>
        <v>0.17384916734953898</v>
      </c>
      <c r="H90" s="40">
        <f>('Modelled Faults'!H90*'Modelled Duration'!H90*'Modelled ICPs'!H90)/'Total ICPs'!H$18</f>
        <v>6.1647793769312002E-2</v>
      </c>
      <c r="I90" s="40">
        <f>('Modelled Faults'!I90*'Modelled Duration'!I90*'Modelled ICPs'!I90)/'Total ICPs'!I$18</f>
        <v>0.1496148371686716</v>
      </c>
      <c r="J90" s="40">
        <f>('Modelled Faults'!J90*'Modelled Duration'!J90*'Modelled ICPs'!J90)/'Total ICPs'!J$18</f>
        <v>6.8115753591723796E-3</v>
      </c>
      <c r="K90" s="40">
        <f>('Modelled Faults'!K90*'Modelled Duration'!K90*'Modelled ICPs'!K90)/'Total ICPs'!K$18</f>
        <v>0.17252990941079599</v>
      </c>
      <c r="L90" s="40">
        <f>('Modelled Faults'!L90*'Modelled Duration'!L90*'Modelled ICPs'!L90)/'Total ICPs'!L$18</f>
        <v>9.5728526799608055E-2</v>
      </c>
      <c r="M90" s="40">
        <f>('Modelled Faults'!M90*'Modelled Duration'!M90*'Modelled ICPs'!M90)/'Total ICPs'!M$18</f>
        <v>9.9675994646319266E-2</v>
      </c>
      <c r="N90" s="40">
        <f>('Modelled Faults'!N90*'Modelled Duration'!N90*'Modelled ICPs'!N90)/'Total ICPs'!N$18</f>
        <v>0.10279053673502124</v>
      </c>
      <c r="O90" s="40">
        <f>('Modelled Faults'!O90*'Modelled Duration'!O90*'Modelled ICPs'!O90)/'Total ICPs'!O$18</f>
        <v>0.1126286126276064</v>
      </c>
      <c r="P90" s="40">
        <f>('Modelled Faults'!P90*'Modelled Duration'!P90*'Modelled ICPs'!P90)/'Total ICPs'!P$18</f>
        <v>0.12063724951874316</v>
      </c>
      <c r="Q90" s="40">
        <f>('Modelled Faults'!Q90*'Modelled Duration'!Q90*'Modelled ICPs'!Q90)/'Total ICPs'!Q$18</f>
        <v>0.127988471230564</v>
      </c>
      <c r="R90" s="40">
        <f>('Modelled Faults'!R90*'Modelled Duration'!R90*'Modelled ICPs'!R90)/'Total ICPs'!R$18</f>
        <v>0.13331979195030469</v>
      </c>
      <c r="S90" s="40">
        <f>('Modelled Faults'!S90*'Modelled Duration'!S90*'Modelled ICPs'!S90)/'Total ICPs'!S$18</f>
        <v>0.13906855565096551</v>
      </c>
      <c r="T90" s="40">
        <f>('Modelled Faults'!T90*'Modelled Duration'!T90*'Modelled ICPs'!T90)/'Total ICPs'!T$18</f>
        <v>0.1455426635891483</v>
      </c>
      <c r="U90" s="40">
        <f>('Modelled Faults'!U90*'Modelled Duration'!U90*'Modelled ICPs'!U90)/'Total ICPs'!U$18</f>
        <v>0.14638950805622344</v>
      </c>
      <c r="V90" s="40">
        <f>('Modelled Faults'!V90*'Modelled Duration'!V90*'Modelled ICPs'!V90)/'Total ICPs'!V$18</f>
        <v>0.15162853415620298</v>
      </c>
      <c r="AL90" s="201">
        <f t="shared" si="39"/>
        <v>0</v>
      </c>
      <c r="AM90" s="201">
        <f t="shared" si="40"/>
        <v>0</v>
      </c>
      <c r="AN90" s="201">
        <f t="shared" si="41"/>
        <v>6.010368042875221E-3</v>
      </c>
      <c r="AO90" s="201">
        <f t="shared" si="42"/>
        <v>3.6056635300325398E-3</v>
      </c>
      <c r="AP90" s="201">
        <f t="shared" si="43"/>
        <v>1.62093345638347E-2</v>
      </c>
      <c r="AQ90" s="201">
        <f t="shared" si="44"/>
        <v>0.17384916734953898</v>
      </c>
      <c r="AR90" s="201">
        <f t="shared" si="45"/>
        <v>6.1647793769312002E-2</v>
      </c>
      <c r="AS90" s="201">
        <f t="shared" si="46"/>
        <v>0.1496148371686716</v>
      </c>
      <c r="AT90" s="201">
        <f t="shared" si="47"/>
        <v>6.8115753591723796E-3</v>
      </c>
      <c r="AU90" s="201">
        <f t="shared" si="48"/>
        <v>0.17252990941079599</v>
      </c>
      <c r="AV90" s="41">
        <f t="shared" si="50"/>
        <v>0.14736915763088654</v>
      </c>
      <c r="AW90" s="41">
        <f t="shared" si="50"/>
        <v>0.16343121085115259</v>
      </c>
      <c r="AX90" s="41">
        <f t="shared" si="50"/>
        <v>0.17949326407141863</v>
      </c>
      <c r="AY90" s="41">
        <f t="shared" si="50"/>
        <v>0.19555531729168468</v>
      </c>
      <c r="AZ90" s="41">
        <f t="shared" si="50"/>
        <v>0.21161737051195068</v>
      </c>
      <c r="BA90" s="41">
        <f t="shared" si="50"/>
        <v>0.22767942373221672</v>
      </c>
      <c r="BB90" s="41">
        <f t="shared" si="50"/>
        <v>0.24374147695248277</v>
      </c>
      <c r="BC90" s="41">
        <f t="shared" si="50"/>
        <v>0.25980353017274882</v>
      </c>
      <c r="BD90" s="41">
        <f t="shared" si="50"/>
        <v>0.27586558339301481</v>
      </c>
      <c r="BE90" s="41">
        <f t="shared" si="50"/>
        <v>0.29192763661328086</v>
      </c>
      <c r="BF90" s="41">
        <f t="shared" si="50"/>
        <v>0.30798968983354691</v>
      </c>
    </row>
    <row r="91" spans="1:58">
      <c r="A91" s="53" t="s">
        <v>47</v>
      </c>
      <c r="B91" s="80">
        <f>('Modelled Faults'!B91*'Modelled Duration'!B91*'Modelled ICPs'!B91)/'Total ICPs'!B$18</f>
        <v>0.49775404129512202</v>
      </c>
      <c r="C91" s="80">
        <f>('Modelled Faults'!C91*'Modelled Duration'!C91*'Modelled ICPs'!C91)/'Total ICPs'!C$18</f>
        <v>0.15704226471476501</v>
      </c>
      <c r="D91" s="80">
        <f>('Modelled Faults'!D91*'Modelled Duration'!D91*'Modelled ICPs'!D91)/'Total ICPs'!D$18</f>
        <v>0.137369458039868</v>
      </c>
      <c r="E91" s="80">
        <f>('Modelled Faults'!E91*'Modelled Duration'!E91*'Modelled ICPs'!E91)/'Total ICPs'!E$18</f>
        <v>0.20687280356614604</v>
      </c>
      <c r="F91" s="80">
        <f>('Modelled Faults'!F91*'Modelled Duration'!F91*'Modelled ICPs'!F91)/'Total ICPs'!F$18</f>
        <v>0.13055839064410599</v>
      </c>
      <c r="G91" s="80">
        <f>('Modelled Faults'!G91*'Modelled Duration'!G91*'Modelled ICPs'!G91)/'Total ICPs'!G$18</f>
        <v>0.53759288805011096</v>
      </c>
      <c r="H91" s="40">
        <f>('Modelled Faults'!H91*'Modelled Duration'!H91*'Modelled ICPs'!H91)/'Total ICPs'!H$18</f>
        <v>0.42029662184199901</v>
      </c>
      <c r="I91" s="40">
        <f>('Modelled Faults'!I91*'Modelled Duration'!I91*'Modelled ICPs'!I91)/'Total ICPs'!I$18</f>
        <v>1.6513146748769596</v>
      </c>
      <c r="J91" s="40">
        <f>('Modelled Faults'!J91*'Modelled Duration'!J91*'Modelled ICPs'!J91)/'Total ICPs'!J$18</f>
        <v>0.24067472196520198</v>
      </c>
      <c r="K91" s="40">
        <f>('Modelled Faults'!K91*'Modelled Duration'!K91*'Modelled ICPs'!K91)/'Total ICPs'!K$18</f>
        <v>6.581952035137642E-2</v>
      </c>
      <c r="L91" s="40">
        <f>('Modelled Faults'!L91*'Modelled Duration'!L91*'Modelled ICPs'!L91)/'Total ICPs'!L$18</f>
        <v>1.0319834382667035</v>
      </c>
      <c r="M91" s="40">
        <f>('Modelled Faults'!M91*'Modelled Duration'!M91*'Modelled ICPs'!M91)/'Total ICPs'!M$18</f>
        <v>1.0771643809902107</v>
      </c>
      <c r="N91" s="40">
        <f>('Modelled Faults'!N91*'Modelled Duration'!N91*'Modelled ICPs'!N91)/'Total ICPs'!N$18</f>
        <v>1.167445140843582</v>
      </c>
      <c r="O91" s="40">
        <f>('Modelled Faults'!O91*'Modelled Duration'!O91*'Modelled ICPs'!O91)/'Total ICPs'!O$18</f>
        <v>1.229052017653725</v>
      </c>
      <c r="P91" s="40">
        <f>('Modelled Faults'!P91*'Modelled Duration'!P91*'Modelled ICPs'!P91)/'Total ICPs'!P$18</f>
        <v>1.2578398411911285</v>
      </c>
      <c r="Q91" s="40">
        <f>('Modelled Faults'!Q91*'Modelled Duration'!Q91*'Modelled ICPs'!Q91)/'Total ICPs'!Q$18</f>
        <v>1.3106814647105596</v>
      </c>
      <c r="R91" s="40">
        <f>('Modelled Faults'!R91*'Modelled Duration'!R91*'Modelled ICPs'!R91)/'Total ICPs'!R$18</f>
        <v>1.3642914404626607</v>
      </c>
      <c r="S91" s="40">
        <f>('Modelled Faults'!S91*'Modelled Duration'!S91*'Modelled ICPs'!S91)/'Total ICPs'!S$18</f>
        <v>1.4644376189708663</v>
      </c>
      <c r="T91" s="40">
        <f>('Modelled Faults'!T91*'Modelled Duration'!T91*'Modelled ICPs'!T91)/'Total ICPs'!T$18</f>
        <v>1.5242194504194706</v>
      </c>
      <c r="U91" s="40">
        <f>('Modelled Faults'!U91*'Modelled Duration'!U91*'Modelled ICPs'!U91)/'Total ICPs'!U$18</f>
        <v>1.5822248257756322</v>
      </c>
      <c r="V91" s="40">
        <f>('Modelled Faults'!V91*'Modelled Duration'!V91*'Modelled ICPs'!V91)/'Total ICPs'!V$18</f>
        <v>1.6608614778836031</v>
      </c>
      <c r="AL91" s="201">
        <f t="shared" si="39"/>
        <v>0.49775404129512202</v>
      </c>
      <c r="AM91" s="201">
        <f t="shared" si="40"/>
        <v>0.15704226471476501</v>
      </c>
      <c r="AN91" s="201">
        <f t="shared" si="41"/>
        <v>0.137369458039868</v>
      </c>
      <c r="AO91" s="201">
        <f t="shared" si="42"/>
        <v>0.20687280356614604</v>
      </c>
      <c r="AP91" s="201">
        <f t="shared" si="43"/>
        <v>0.13055839064410599</v>
      </c>
      <c r="AQ91" s="201">
        <f t="shared" si="44"/>
        <v>0.53759288805011096</v>
      </c>
      <c r="AR91" s="201">
        <f t="shared" si="45"/>
        <v>0.42029662184199901</v>
      </c>
      <c r="AS91" s="201">
        <f t="shared" si="46"/>
        <v>1.6513146748769596</v>
      </c>
      <c r="AT91" s="201">
        <f t="shared" si="47"/>
        <v>0.24067472196520198</v>
      </c>
      <c r="AU91" s="201">
        <f t="shared" si="48"/>
        <v>6.581952035137642E-2</v>
      </c>
      <c r="AV91" s="41">
        <f t="shared" si="50"/>
        <v>0.58169782349051125</v>
      </c>
      <c r="AW91" s="41">
        <f t="shared" si="50"/>
        <v>0.61391023893704677</v>
      </c>
      <c r="AX91" s="41">
        <f t="shared" si="50"/>
        <v>0.6461226543835823</v>
      </c>
      <c r="AY91" s="41">
        <f t="shared" si="50"/>
        <v>0.67833506983011782</v>
      </c>
      <c r="AZ91" s="41">
        <f t="shared" si="50"/>
        <v>0.71054748527665346</v>
      </c>
      <c r="BA91" s="41">
        <f t="shared" si="50"/>
        <v>0.74275990072318909</v>
      </c>
      <c r="BB91" s="41">
        <f t="shared" si="50"/>
        <v>0.77497231616972462</v>
      </c>
      <c r="BC91" s="41">
        <f t="shared" si="50"/>
        <v>0.80718473161626014</v>
      </c>
      <c r="BD91" s="41">
        <f t="shared" si="50"/>
        <v>0.83939714706279567</v>
      </c>
      <c r="BE91" s="41">
        <f t="shared" si="50"/>
        <v>0.87160956250933141</v>
      </c>
      <c r="BF91" s="41">
        <f t="shared" si="50"/>
        <v>0.90382197795586694</v>
      </c>
    </row>
    <row r="92" spans="1:58">
      <c r="A92" s="53" t="s">
        <v>52</v>
      </c>
      <c r="B92" s="80">
        <f>('Modelled Faults'!B92*'Modelled Duration'!B92*'Modelled ICPs'!B92)/'Total ICPs'!B$18</f>
        <v>0.83771875447045885</v>
      </c>
      <c r="C92" s="80">
        <f>('Modelled Faults'!C92*'Modelled Duration'!C92*'Modelled ICPs'!C92)/'Total ICPs'!C$18</f>
        <v>1.9422504092953803</v>
      </c>
      <c r="D92" s="80">
        <f>('Modelled Faults'!D92*'Modelled Duration'!D92*'Modelled ICPs'!D92)/'Total ICPs'!D$18</f>
        <v>3.8135184827244109E-2</v>
      </c>
      <c r="E92" s="80">
        <f>('Modelled Faults'!E92*'Modelled Duration'!E92*'Modelled ICPs'!E92)/'Total ICPs'!E$18</f>
        <v>0.73997757198999803</v>
      </c>
      <c r="F92" s="80">
        <f>('Modelled Faults'!F92*'Modelled Duration'!F92*'Modelled ICPs'!F92)/'Total ICPs'!F$18</f>
        <v>0.54494116562768402</v>
      </c>
      <c r="G92" s="80">
        <f>('Modelled Faults'!G92*'Modelled Duration'!G92*'Modelled ICPs'!G92)/'Total ICPs'!G$18</f>
        <v>0.29204872082989303</v>
      </c>
      <c r="H92" s="40">
        <f>('Modelled Faults'!H92*'Modelled Duration'!H92*'Modelled ICPs'!H92)/'Total ICPs'!H$18</f>
        <v>1.7342589284614299E-2</v>
      </c>
      <c r="I92" s="40">
        <f>('Modelled Faults'!I92*'Modelled Duration'!I92*'Modelled ICPs'!I92)/'Total ICPs'!I$18</f>
        <v>4.0845332127854059E-2</v>
      </c>
      <c r="J92" s="40">
        <f>('Modelled Faults'!J92*'Modelled Duration'!J92*'Modelled ICPs'!J92)/'Total ICPs'!J$18</f>
        <v>2.6850563729788695</v>
      </c>
      <c r="K92" s="40">
        <f>('Modelled Faults'!K92*'Modelled Duration'!K92*'Modelled ICPs'!K92)/'Total ICPs'!K$18</f>
        <v>7.1244940231089807E-2</v>
      </c>
      <c r="L92" s="40">
        <f>('Modelled Faults'!L92*'Modelled Duration'!L92*'Modelled ICPs'!L92)/'Total ICPs'!L$18</f>
        <v>1.1090296058542153</v>
      </c>
      <c r="M92" s="40">
        <f>('Modelled Faults'!M92*'Modelled Duration'!M92*'Modelled ICPs'!M92)/'Total ICPs'!M$18</f>
        <v>1.135793063898155</v>
      </c>
      <c r="N92" s="40">
        <f>('Modelled Faults'!N92*'Modelled Duration'!N92*'Modelled ICPs'!N92)/'Total ICPs'!N$18</f>
        <v>1.1733123134755088</v>
      </c>
      <c r="O92" s="40">
        <f>('Modelled Faults'!O92*'Modelled Duration'!O92*'Modelled ICPs'!O92)/'Total ICPs'!O$18</f>
        <v>1.2019595107493051</v>
      </c>
      <c r="P92" s="40">
        <f>('Modelled Faults'!P92*'Modelled Duration'!P92*'Modelled ICPs'!P92)/'Total ICPs'!P$18</f>
        <v>1.2433204549833792</v>
      </c>
      <c r="Q92" s="40">
        <f>('Modelled Faults'!Q92*'Modelled Duration'!Q92*'Modelled ICPs'!Q92)/'Total ICPs'!Q$18</f>
        <v>1.2781789020950252</v>
      </c>
      <c r="R92" s="40">
        <f>('Modelled Faults'!R92*'Modelled Duration'!R92*'Modelled ICPs'!R92)/'Total ICPs'!R$18</f>
        <v>1.3531922125217315</v>
      </c>
      <c r="S92" s="40">
        <f>('Modelled Faults'!S92*'Modelled Duration'!S92*'Modelled ICPs'!S92)/'Total ICPs'!S$18</f>
        <v>1.4050797745366628</v>
      </c>
      <c r="T92" s="40">
        <f>('Modelled Faults'!T92*'Modelled Duration'!T92*'Modelled ICPs'!T92)/'Total ICPs'!T$18</f>
        <v>1.4136631949865783</v>
      </c>
      <c r="U92" s="40">
        <f>('Modelled Faults'!U92*'Modelled Duration'!U92*'Modelled ICPs'!U92)/'Total ICPs'!U$18</f>
        <v>1.4699182860665261</v>
      </c>
      <c r="V92" s="40">
        <f>('Modelled Faults'!V92*'Modelled Duration'!V92*'Modelled ICPs'!V92)/'Total ICPs'!V$18</f>
        <v>1.4772650138546226</v>
      </c>
      <c r="AL92" s="201">
        <f t="shared" si="39"/>
        <v>0.83771875447045885</v>
      </c>
      <c r="AM92" s="201">
        <f t="shared" si="40"/>
        <v>1.9422504092953803</v>
      </c>
      <c r="AN92" s="201">
        <f t="shared" si="41"/>
        <v>3.8135184827244109E-2</v>
      </c>
      <c r="AO92" s="201">
        <f t="shared" si="42"/>
        <v>0.73997757198999803</v>
      </c>
      <c r="AP92" s="201">
        <f t="shared" si="43"/>
        <v>0.54494116562768402</v>
      </c>
      <c r="AQ92" s="201">
        <f t="shared" si="44"/>
        <v>0.29204872082989303</v>
      </c>
      <c r="AR92" s="201">
        <f t="shared" si="45"/>
        <v>1.7342589284614299E-2</v>
      </c>
      <c r="AS92" s="201">
        <f t="shared" si="46"/>
        <v>4.0845332127854059E-2</v>
      </c>
      <c r="AT92" s="201">
        <f t="shared" si="47"/>
        <v>2.6850563729788695</v>
      </c>
      <c r="AU92" s="201">
        <f t="shared" si="48"/>
        <v>7.1244940231089807E-2</v>
      </c>
      <c r="AV92" s="41">
        <f t="shared" si="50"/>
        <v>0.58409379620694857</v>
      </c>
      <c r="AW92" s="41">
        <f t="shared" si="50"/>
        <v>0.55920974021433767</v>
      </c>
      <c r="AX92" s="41">
        <f t="shared" si="50"/>
        <v>0.53432568422172677</v>
      </c>
      <c r="AY92" s="41">
        <f t="shared" si="50"/>
        <v>0.50944162822911587</v>
      </c>
      <c r="AZ92" s="41">
        <f t="shared" si="50"/>
        <v>0.48455757223650503</v>
      </c>
      <c r="BA92" s="41">
        <f t="shared" si="50"/>
        <v>0.45967351624389413</v>
      </c>
      <c r="BB92" s="41">
        <f t="shared" si="50"/>
        <v>0.43478946025128323</v>
      </c>
      <c r="BC92" s="41">
        <f t="shared" si="50"/>
        <v>0.40990540425867233</v>
      </c>
      <c r="BD92" s="41">
        <f t="shared" si="50"/>
        <v>0.38502134826606144</v>
      </c>
      <c r="BE92" s="41">
        <f t="shared" si="50"/>
        <v>0.36013729227345054</v>
      </c>
      <c r="BF92" s="41">
        <f t="shared" si="50"/>
        <v>0.33525323628083969</v>
      </c>
    </row>
    <row r="93" spans="1:58">
      <c r="A93" s="53" t="s">
        <v>53</v>
      </c>
      <c r="B93" s="80">
        <f>('Modelled Faults'!B93*'Modelled Duration'!B93*'Modelled ICPs'!B93)/'Total ICPs'!B$18</f>
        <v>1.0236358145375322E-3</v>
      </c>
      <c r="C93" s="80">
        <f>('Modelled Faults'!C93*'Modelled Duration'!C93*'Modelled ICPs'!C93)/'Total ICPs'!C$18</f>
        <v>2.4478247738941102E-3</v>
      </c>
      <c r="D93" s="80">
        <f>('Modelled Faults'!D93*'Modelled Duration'!D93*'Modelled ICPs'!D93)/'Total ICPs'!D$18</f>
        <v>4.7653180907759399E-3</v>
      </c>
      <c r="E93" s="80">
        <f>('Modelled Faults'!E93*'Modelled Duration'!E93*'Modelled ICPs'!E93)/'Total ICPs'!E$18</f>
        <v>7.1610739098207199E-2</v>
      </c>
      <c r="F93" s="80">
        <f>('Modelled Faults'!F93*'Modelled Duration'!F93*'Modelled ICPs'!F93)/'Total ICPs'!F$18</f>
        <v>0.171513157881613</v>
      </c>
      <c r="G93" s="80">
        <f>('Modelled Faults'!G93*'Modelled Duration'!G93*'Modelled ICPs'!G93)/'Total ICPs'!G$18</f>
        <v>1.9369137266344299E-3</v>
      </c>
      <c r="H93" s="40">
        <f>('Modelled Faults'!H93*'Modelled Duration'!H93*'Modelled ICPs'!H93)/'Total ICPs'!H$18</f>
        <v>3.3785864757986006E-2</v>
      </c>
      <c r="I93" s="40">
        <f>('Modelled Faults'!I93*'Modelled Duration'!I93*'Modelled ICPs'!I93)/'Total ICPs'!I$18</f>
        <v>2.6512397905887101E-3</v>
      </c>
      <c r="J93" s="40">
        <f>('Modelled Faults'!J93*'Modelled Duration'!J93*'Modelled ICPs'!J93)/'Total ICPs'!J$18</f>
        <v>0.12124327969181797</v>
      </c>
      <c r="K93" s="40">
        <f>('Modelled Faults'!K93*'Modelled Duration'!K93*'Modelled ICPs'!K93)/'Total ICPs'!K$18</f>
        <v>1.1056874048563799E-3</v>
      </c>
      <c r="L93" s="40">
        <f>('Modelled Faults'!L93*'Modelled Duration'!L93*'Modelled ICPs'!L93)/'Total ICPs'!L$18</f>
        <v>0.14024729324983423</v>
      </c>
      <c r="M93" s="40">
        <f>('Modelled Faults'!M93*'Modelled Duration'!M93*'Modelled ICPs'!M93)/'Total ICPs'!M$18</f>
        <v>0.15974826271352793</v>
      </c>
      <c r="N93" s="40">
        <f>('Modelled Faults'!N93*'Modelled Duration'!N93*'Modelled ICPs'!N93)/'Total ICPs'!N$18</f>
        <v>0.17921347969965906</v>
      </c>
      <c r="O93" s="40">
        <f>('Modelled Faults'!O93*'Modelled Duration'!O93*'Modelled ICPs'!O93)/'Total ICPs'!O$18</f>
        <v>0.19542629733742564</v>
      </c>
      <c r="P93" s="40">
        <f>('Modelled Faults'!P93*'Modelled Duration'!P93*'Modelled ICPs'!P93)/'Total ICPs'!P$18</f>
        <v>0.22577721979750179</v>
      </c>
      <c r="Q93" s="40">
        <f>('Modelled Faults'!Q93*'Modelled Duration'!Q93*'Modelled ICPs'!Q93)/'Total ICPs'!Q$18</f>
        <v>0.24492990749053087</v>
      </c>
      <c r="R93" s="40">
        <f>('Modelled Faults'!R93*'Modelled Duration'!R93*'Modelled ICPs'!R93)/'Total ICPs'!R$18</f>
        <v>0.26194418050633084</v>
      </c>
      <c r="S93" s="40">
        <f>('Modelled Faults'!S93*'Modelled Duration'!S93*'Modelled ICPs'!S93)/'Total ICPs'!S$18</f>
        <v>0.27512219871080396</v>
      </c>
      <c r="T93" s="40">
        <f>('Modelled Faults'!T93*'Modelled Duration'!T93*'Modelled ICPs'!T93)/'Total ICPs'!T$18</f>
        <v>0.28889501809895102</v>
      </c>
      <c r="U93" s="40">
        <f>('Modelled Faults'!U93*'Modelled Duration'!U93*'Modelled ICPs'!U93)/'Total ICPs'!U$18</f>
        <v>0.30250488090229954</v>
      </c>
      <c r="V93" s="40">
        <f>('Modelled Faults'!V93*'Modelled Duration'!V93*'Modelled ICPs'!V93)/'Total ICPs'!V$18</f>
        <v>0.31287912045283761</v>
      </c>
      <c r="AL93" s="201">
        <f t="shared" si="39"/>
        <v>1.0236358145375322E-3</v>
      </c>
      <c r="AM93" s="201">
        <f t="shared" si="40"/>
        <v>2.4478247738941102E-3</v>
      </c>
      <c r="AN93" s="201">
        <f t="shared" si="41"/>
        <v>4.7653180907759399E-3</v>
      </c>
      <c r="AO93" s="201">
        <f t="shared" si="42"/>
        <v>7.1610739098207199E-2</v>
      </c>
      <c r="AP93" s="201">
        <f t="shared" si="43"/>
        <v>0.171513157881613</v>
      </c>
      <c r="AQ93" s="201">
        <f t="shared" si="44"/>
        <v>1.9369137266344299E-3</v>
      </c>
      <c r="AR93" s="201">
        <f t="shared" si="45"/>
        <v>3.3785864757986006E-2</v>
      </c>
      <c r="AS93" s="201">
        <f t="shared" si="46"/>
        <v>2.6512397905887101E-3</v>
      </c>
      <c r="AT93" s="201">
        <f t="shared" si="47"/>
        <v>0.12124327969181797</v>
      </c>
      <c r="AU93" s="201">
        <f t="shared" si="48"/>
        <v>1.1056874048563799E-3</v>
      </c>
      <c r="AV93" s="41">
        <f t="shared" si="50"/>
        <v>5.9164545771816415E-2</v>
      </c>
      <c r="AW93" s="41">
        <f t="shared" si="50"/>
        <v>6.2429305711584657E-2</v>
      </c>
      <c r="AX93" s="41">
        <f t="shared" si="50"/>
        <v>6.5694065651352884E-2</v>
      </c>
      <c r="AY93" s="41">
        <f t="shared" si="50"/>
        <v>6.8958825591121126E-2</v>
      </c>
      <c r="AZ93" s="41">
        <f t="shared" si="50"/>
        <v>7.2223585530889353E-2</v>
      </c>
      <c r="BA93" s="41">
        <f t="shared" si="50"/>
        <v>7.5488345470657595E-2</v>
      </c>
      <c r="BB93" s="41">
        <f t="shared" si="50"/>
        <v>7.8753105410425822E-2</v>
      </c>
      <c r="BC93" s="41">
        <f t="shared" si="50"/>
        <v>8.2017865350194064E-2</v>
      </c>
      <c r="BD93" s="41">
        <f t="shared" si="50"/>
        <v>8.5282625289962291E-2</v>
      </c>
      <c r="BE93" s="41">
        <f t="shared" si="50"/>
        <v>8.8547385229730532E-2</v>
      </c>
      <c r="BF93" s="41">
        <f t="shared" si="50"/>
        <v>9.1812145169498774E-2</v>
      </c>
    </row>
    <row r="94" spans="1:58">
      <c r="A94" s="53" t="s">
        <v>58</v>
      </c>
      <c r="B94" s="80">
        <f>('Modelled Faults'!B94*'Modelled Duration'!B94*'Modelled ICPs'!B94)/'Total ICPs'!B$18</f>
        <v>0.13413443962297186</v>
      </c>
      <c r="C94" s="80">
        <f>('Modelled Faults'!C94*'Modelled Duration'!C94*'Modelled ICPs'!C94)/'Total ICPs'!C$18</f>
        <v>9.0219827380668503E-3</v>
      </c>
      <c r="D94" s="80">
        <f>('Modelled Faults'!D94*'Modelled Duration'!D94*'Modelled ICPs'!D94)/'Total ICPs'!D$18</f>
        <v>0.27353810648126398</v>
      </c>
      <c r="E94" s="80">
        <f>('Modelled Faults'!E94*'Modelled Duration'!E94*'Modelled ICPs'!E94)/'Total ICPs'!E$18</f>
        <v>0.424462960424006</v>
      </c>
      <c r="F94" s="80">
        <f>('Modelled Faults'!F94*'Modelled Duration'!F94*'Modelled ICPs'!F94)/'Total ICPs'!F$18</f>
        <v>6.8844270045817099E-2</v>
      </c>
      <c r="G94" s="80">
        <f>('Modelled Faults'!G94*'Modelled Duration'!G94*'Modelled ICPs'!G94)/'Total ICPs'!G$18</f>
        <v>7.9017451871016206E-2</v>
      </c>
      <c r="H94" s="40">
        <f>('Modelled Faults'!H94*'Modelled Duration'!H94*'Modelled ICPs'!H94)/'Total ICPs'!H$18</f>
        <v>0.16640658239751999</v>
      </c>
      <c r="I94" s="40">
        <f>('Modelled Faults'!I94*'Modelled Duration'!I94*'Modelled ICPs'!I94)/'Total ICPs'!I$18</f>
        <v>0.65486121716748991</v>
      </c>
      <c r="J94" s="40">
        <f>('Modelled Faults'!J94*'Modelled Duration'!J94*'Modelled ICPs'!J94)/'Total ICPs'!J$18</f>
        <v>3.4635465487803198E-2</v>
      </c>
      <c r="K94" s="40">
        <f>('Modelled Faults'!K94*'Modelled Duration'!K94*'Modelled ICPs'!K94)/'Total ICPs'!K$18</f>
        <v>0.31819225874073492</v>
      </c>
      <c r="L94" s="40">
        <f>('Modelled Faults'!L94*'Modelled Duration'!L94*'Modelled ICPs'!L94)/'Total ICPs'!L$18</f>
        <v>0.42608686147582003</v>
      </c>
      <c r="M94" s="40">
        <f>('Modelled Faults'!M94*'Modelled Duration'!M94*'Modelled ICPs'!M94)/'Total ICPs'!M$18</f>
        <v>0.4329575289025151</v>
      </c>
      <c r="N94" s="40">
        <f>('Modelled Faults'!N94*'Modelled Duration'!N94*'Modelled ICPs'!N94)/'Total ICPs'!N$18</f>
        <v>0.4427501907582449</v>
      </c>
      <c r="O94" s="40">
        <f>('Modelled Faults'!O94*'Modelled Duration'!O94*'Modelled ICPs'!O94)/'Total ICPs'!O$18</f>
        <v>0.44992957269293932</v>
      </c>
      <c r="P94" s="40">
        <f>('Modelled Faults'!P94*'Modelled Duration'!P94*'Modelled ICPs'!P94)/'Total ICPs'!P$18</f>
        <v>0.45767368548466453</v>
      </c>
      <c r="Q94" s="40">
        <f>('Modelled Faults'!Q94*'Modelled Duration'!Q94*'Modelled ICPs'!Q94)/'Total ICPs'!Q$18</f>
        <v>0.46354552059504034</v>
      </c>
      <c r="R94" s="40">
        <f>('Modelled Faults'!R94*'Modelled Duration'!R94*'Modelled ICPs'!R94)/'Total ICPs'!R$18</f>
        <v>0.46297995734541636</v>
      </c>
      <c r="S94" s="40">
        <f>('Modelled Faults'!S94*'Modelled Duration'!S94*'Modelled ICPs'!S94)/'Total ICPs'!S$18</f>
        <v>0.46244456479970025</v>
      </c>
      <c r="T94" s="40">
        <f>('Modelled Faults'!T94*'Modelled Duration'!T94*'Modelled ICPs'!T94)/'Total ICPs'!T$18</f>
        <v>0.46198500892766658</v>
      </c>
      <c r="U94" s="40">
        <f>('Modelled Faults'!U94*'Modelled Duration'!U94*'Modelled ICPs'!U94)/'Total ICPs'!U$18</f>
        <v>0.45908167424833407</v>
      </c>
      <c r="V94" s="40">
        <f>('Modelled Faults'!V94*'Modelled Duration'!V94*'Modelled ICPs'!V94)/'Total ICPs'!V$18</f>
        <v>0.45756976294737872</v>
      </c>
      <c r="AL94" s="201">
        <f t="shared" si="39"/>
        <v>0.13413443962297186</v>
      </c>
      <c r="AM94" s="201">
        <f t="shared" si="40"/>
        <v>9.0219827380668503E-3</v>
      </c>
      <c r="AN94" s="201">
        <f t="shared" si="41"/>
        <v>0.27353810648126398</v>
      </c>
      <c r="AO94" s="201">
        <f t="shared" si="42"/>
        <v>0.424462960424006</v>
      </c>
      <c r="AP94" s="201">
        <f t="shared" si="43"/>
        <v>6.8844270045817099E-2</v>
      </c>
      <c r="AQ94" s="201">
        <f t="shared" si="44"/>
        <v>7.9017451871016206E-2</v>
      </c>
      <c r="AR94" s="201">
        <f t="shared" si="45"/>
        <v>0.16640658239751999</v>
      </c>
      <c r="AS94" s="201">
        <f t="shared" si="46"/>
        <v>0.65486121716748991</v>
      </c>
      <c r="AT94" s="201">
        <f t="shared" si="47"/>
        <v>3.4635465487803198E-2</v>
      </c>
      <c r="AU94" s="201">
        <f t="shared" si="48"/>
        <v>0.31819225874073492</v>
      </c>
      <c r="AV94" s="41">
        <f t="shared" si="50"/>
        <v>0.31559261858049881</v>
      </c>
      <c r="AW94" s="41">
        <f t="shared" si="50"/>
        <v>0.33364373586828605</v>
      </c>
      <c r="AX94" s="41">
        <f t="shared" si="50"/>
        <v>0.35169485315607329</v>
      </c>
      <c r="AY94" s="41">
        <f t="shared" si="50"/>
        <v>0.36974597044386048</v>
      </c>
      <c r="AZ94" s="41">
        <f t="shared" si="50"/>
        <v>0.38779708773164773</v>
      </c>
      <c r="BA94" s="41">
        <f t="shared" si="50"/>
        <v>0.40584820501943497</v>
      </c>
      <c r="BB94" s="41">
        <f t="shared" si="50"/>
        <v>0.42389932230722221</v>
      </c>
      <c r="BC94" s="41">
        <f t="shared" si="50"/>
        <v>0.44195043959500946</v>
      </c>
      <c r="BD94" s="41">
        <f t="shared" si="50"/>
        <v>0.4600015568827967</v>
      </c>
      <c r="BE94" s="41">
        <f t="shared" si="50"/>
        <v>0.47805267417058395</v>
      </c>
      <c r="BF94" s="41">
        <f t="shared" si="50"/>
        <v>0.49610379145837114</v>
      </c>
    </row>
    <row r="95" spans="1:58">
      <c r="A95" s="53" t="s">
        <v>60</v>
      </c>
      <c r="B95" s="80">
        <f>('Modelled Faults'!B95*'Modelled Duration'!B95*'Modelled ICPs'!B95)/'Total ICPs'!B$18</f>
        <v>9.5369796385484738E-4</v>
      </c>
      <c r="C95" s="80">
        <f>('Modelled Faults'!C95*'Modelled Duration'!C95*'Modelled ICPs'!C95)/'Total ICPs'!C$18</f>
        <v>0</v>
      </c>
      <c r="D95" s="80">
        <f>('Modelled Faults'!D95*'Modelled Duration'!D95*'Modelled ICPs'!D95)/'Total ICPs'!D$18</f>
        <v>0</v>
      </c>
      <c r="E95" s="80">
        <f>('Modelled Faults'!E95*'Modelled Duration'!E95*'Modelled ICPs'!E95)/'Total ICPs'!E$18</f>
        <v>2.9787924315799699E-2</v>
      </c>
      <c r="F95" s="80">
        <f>('Modelled Faults'!F95*'Modelled Duration'!F95*'Modelled ICPs'!F95)/'Total ICPs'!F$18</f>
        <v>0.91588846969245408</v>
      </c>
      <c r="G95" s="80">
        <f>('Modelled Faults'!G95*'Modelled Duration'!G95*'Modelled ICPs'!G95)/'Total ICPs'!G$18</f>
        <v>0.24448427809611303</v>
      </c>
      <c r="H95" s="40">
        <f>('Modelled Faults'!H95*'Modelled Duration'!H95*'Modelled ICPs'!H95)/'Total ICPs'!H$18</f>
        <v>6.2921168368792598E-3</v>
      </c>
      <c r="I95" s="40">
        <f>('Modelled Faults'!I95*'Modelled Duration'!I95*'Modelled ICPs'!I95)/'Total ICPs'!I$18</f>
        <v>0.65304190058461609</v>
      </c>
      <c r="J95" s="40">
        <f>('Modelled Faults'!J95*'Modelled Duration'!J95*'Modelled ICPs'!J95)/'Total ICPs'!J$18</f>
        <v>5.2356416722606196E-3</v>
      </c>
      <c r="K95" s="40">
        <f>('Modelled Faults'!K95*'Modelled Duration'!K95*'Modelled ICPs'!K95)/'Total ICPs'!K$18</f>
        <v>5.8791295450575209E-2</v>
      </c>
      <c r="L95" s="40">
        <f>('Modelled Faults'!L95*'Modelled Duration'!L95*'Modelled ICPs'!L95)/'Total ICPs'!L$18</f>
        <v>0.21197331890882301</v>
      </c>
      <c r="M95" s="40">
        <f>('Modelled Faults'!M95*'Modelled Duration'!M95*'Modelled ICPs'!M95)/'Total ICPs'!M$18</f>
        <v>0.21548339835773381</v>
      </c>
      <c r="N95" s="40">
        <f>('Modelled Faults'!N95*'Modelled Duration'!N95*'Modelled ICPs'!N95)/'Total ICPs'!N$18</f>
        <v>0.21998696484511529</v>
      </c>
      <c r="O95" s="40">
        <f>('Modelled Faults'!O95*'Modelled Duration'!O95*'Modelled ICPs'!O95)/'Total ICPs'!O$18</f>
        <v>0.22455031198176581</v>
      </c>
      <c r="P95" s="40">
        <f>('Modelled Faults'!P95*'Modelled Duration'!P95*'Modelled ICPs'!P95)/'Total ICPs'!P$18</f>
        <v>0.22692035596762838</v>
      </c>
      <c r="Q95" s="40">
        <f>('Modelled Faults'!Q95*'Modelled Duration'!Q95*'Modelled ICPs'!Q95)/'Total ICPs'!Q$18</f>
        <v>0.2310098515420243</v>
      </c>
      <c r="R95" s="40">
        <f>('Modelled Faults'!R95*'Modelled Duration'!R95*'Modelled ICPs'!R95)/'Total ICPs'!R$18</f>
        <v>0.23037519800286368</v>
      </c>
      <c r="S95" s="40">
        <f>('Modelled Faults'!S95*'Modelled Duration'!S95*'Modelled ICPs'!S95)/'Total ICPs'!S$18</f>
        <v>0.23285787645207343</v>
      </c>
      <c r="T95" s="40">
        <f>('Modelled Faults'!T95*'Modelled Duration'!T95*'Modelled ICPs'!T95)/'Total ICPs'!T$18</f>
        <v>0.23354410820710678</v>
      </c>
      <c r="U95" s="40">
        <f>('Modelled Faults'!U95*'Modelled Duration'!U95*'Modelled ICPs'!U95)/'Total ICPs'!U$18</f>
        <v>0.23315558213388302</v>
      </c>
      <c r="V95" s="40">
        <f>('Modelled Faults'!V95*'Modelled Duration'!V95*'Modelled ICPs'!V95)/'Total ICPs'!V$18</f>
        <v>0.22993290606802544</v>
      </c>
      <c r="AL95" s="201">
        <f t="shared" si="39"/>
        <v>9.5369796385484738E-4</v>
      </c>
      <c r="AM95" s="201">
        <f t="shared" si="40"/>
        <v>0</v>
      </c>
      <c r="AN95" s="201">
        <f t="shared" si="41"/>
        <v>0</v>
      </c>
      <c r="AO95" s="201">
        <f t="shared" si="42"/>
        <v>2.9787924315799699E-2</v>
      </c>
      <c r="AP95" s="201">
        <f t="shared" si="43"/>
        <v>0.91588846969245408</v>
      </c>
      <c r="AQ95" s="201">
        <f t="shared" si="44"/>
        <v>0.24448427809611303</v>
      </c>
      <c r="AR95" s="201">
        <f t="shared" si="45"/>
        <v>6.2921168368792598E-3</v>
      </c>
      <c r="AS95" s="201">
        <f t="shared" si="46"/>
        <v>0.65304190058461609</v>
      </c>
      <c r="AT95" s="201">
        <f t="shared" si="47"/>
        <v>5.2356416722606196E-3</v>
      </c>
      <c r="AU95" s="201">
        <f t="shared" si="48"/>
        <v>5.8791295450575209E-2</v>
      </c>
      <c r="AV95" s="41">
        <f t="shared" si="50"/>
        <v>0.29413105772713144</v>
      </c>
      <c r="AW95" s="41">
        <f t="shared" si="50"/>
        <v>0.31280078959365437</v>
      </c>
      <c r="AX95" s="41">
        <f t="shared" si="50"/>
        <v>0.3314705214601773</v>
      </c>
      <c r="AY95" s="41">
        <f t="shared" si="50"/>
        <v>0.35014025332670023</v>
      </c>
      <c r="AZ95" s="41">
        <f t="shared" si="50"/>
        <v>0.36880998519322317</v>
      </c>
      <c r="BA95" s="41">
        <f t="shared" si="50"/>
        <v>0.3874797170597461</v>
      </c>
      <c r="BB95" s="41">
        <f t="shared" si="50"/>
        <v>0.40614944892626903</v>
      </c>
      <c r="BC95" s="41">
        <f t="shared" si="50"/>
        <v>0.42481918079279196</v>
      </c>
      <c r="BD95" s="41">
        <f t="shared" si="50"/>
        <v>0.44348891265931489</v>
      </c>
      <c r="BE95" s="41">
        <f t="shared" si="50"/>
        <v>0.46215864452583783</v>
      </c>
      <c r="BF95" s="41">
        <f t="shared" si="50"/>
        <v>0.48082837639236081</v>
      </c>
    </row>
    <row r="96" spans="1:58">
      <c r="A96" s="53"/>
      <c r="B96" s="81"/>
      <c r="C96" s="52"/>
      <c r="D96" s="52"/>
      <c r="E96" s="52"/>
      <c r="F96" s="52"/>
      <c r="G96" s="52"/>
      <c r="H96" s="52"/>
      <c r="I96" s="52"/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</row>
    <row r="97" spans="1:58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</row>
    <row r="98" spans="1:58"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</row>
    <row r="99" spans="1:58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" customFormat="1" ht="18">
      <c r="A100" s="1"/>
      <c r="B100" s="55"/>
      <c r="C100" s="55"/>
      <c r="D100" s="55"/>
      <c r="E100" s="55"/>
      <c r="F100" s="55"/>
      <c r="G100" s="55"/>
      <c r="H100" s="55"/>
      <c r="I100" s="39"/>
      <c r="J100" s="1"/>
      <c r="N100"/>
      <c r="O100"/>
      <c r="P100"/>
      <c r="Q100"/>
      <c r="R100"/>
      <c r="S100"/>
      <c r="T100"/>
      <c r="U100"/>
      <c r="V100"/>
    </row>
    <row r="101" spans="1:58" s="3" customFormat="1" ht="15.95" customHeight="1">
      <c r="B101" s="59"/>
      <c r="C101" s="59"/>
      <c r="D101" s="59"/>
      <c r="E101" s="59"/>
      <c r="F101" s="59"/>
      <c r="G101" s="59"/>
      <c r="H101" s="59"/>
      <c r="I101" s="59"/>
      <c r="J101" s="59"/>
      <c r="K101" s="69"/>
      <c r="L101" s="69" t="s">
        <v>32</v>
      </c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69" t="s">
        <v>48</v>
      </c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</row>
    <row r="102" spans="1:58" s="60" customFormat="1">
      <c r="A102" s="60" t="s">
        <v>6</v>
      </c>
      <c r="B102" s="61">
        <f>SUM(B106:B118)</f>
        <v>1.3150700173255132</v>
      </c>
      <c r="C102" s="61">
        <f t="shared" ref="C102:K102" si="51">SUM(C106:C118)</f>
        <v>1.0692670831147773</v>
      </c>
      <c r="D102" s="61">
        <f t="shared" si="51"/>
        <v>1.1134507001825975</v>
      </c>
      <c r="E102" s="61">
        <f t="shared" si="51"/>
        <v>1.9544475200059239</v>
      </c>
      <c r="F102" s="61">
        <f t="shared" si="51"/>
        <v>1.5529577593145056</v>
      </c>
      <c r="G102" s="61">
        <f t="shared" si="51"/>
        <v>1.2722041322596209</v>
      </c>
      <c r="H102" s="61">
        <f t="shared" si="51"/>
        <v>1.424880291866111</v>
      </c>
      <c r="I102" s="61">
        <f t="shared" si="51"/>
        <v>5.5630077724902298</v>
      </c>
      <c r="J102" s="61">
        <f t="shared" si="51"/>
        <v>5.5066538358420498</v>
      </c>
      <c r="K102" s="61">
        <f t="shared" si="51"/>
        <v>5.3584165106935178</v>
      </c>
    </row>
    <row r="103" spans="1:58">
      <c r="B103" s="94"/>
      <c r="C103" s="94"/>
      <c r="D103" s="94"/>
      <c r="E103" s="94"/>
      <c r="F103" s="94"/>
      <c r="G103" s="94"/>
      <c r="H103" s="94"/>
      <c r="I103" s="94"/>
      <c r="J103" s="94"/>
      <c r="K103" s="61"/>
      <c r="L103" s="76">
        <f>SUM(L106:L118)</f>
        <v>5.2629558218330139</v>
      </c>
      <c r="M103" s="76">
        <f t="shared" ref="M103:V103" si="52">SUM(M106:M118)</f>
        <v>5.4869224404421182</v>
      </c>
      <c r="N103" s="76">
        <f t="shared" si="52"/>
        <v>5.6655485272233692</v>
      </c>
      <c r="O103" s="76">
        <f t="shared" si="52"/>
        <v>5.8708523737234009</v>
      </c>
      <c r="P103" s="76">
        <f t="shared" si="52"/>
        <v>6.0472492681099945</v>
      </c>
      <c r="Q103" s="76">
        <f t="shared" si="52"/>
        <v>6.2280727170676808</v>
      </c>
      <c r="R103" s="76">
        <f t="shared" si="52"/>
        <v>6.3282725185075268</v>
      </c>
      <c r="S103" s="76">
        <f t="shared" si="52"/>
        <v>6.6130818331407069</v>
      </c>
      <c r="T103" s="76">
        <f t="shared" si="52"/>
        <v>6.862239629885849</v>
      </c>
      <c r="U103" s="76">
        <f t="shared" si="52"/>
        <v>6.9340825941172151</v>
      </c>
      <c r="V103" s="76">
        <f t="shared" si="52"/>
        <v>7.0056932409054324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72"/>
      <c r="AM103" s="201"/>
      <c r="AN103" s="201"/>
      <c r="AO103" s="201"/>
      <c r="AP103" s="201"/>
      <c r="AQ103" s="201"/>
      <c r="AR103" s="201"/>
      <c r="AS103" s="201"/>
      <c r="AT103" s="201"/>
      <c r="AU103" s="68"/>
      <c r="AV103" s="68">
        <f t="shared" ref="AV103:BF103" si="53">SUM(AV106:AV118)</f>
        <v>5.5407074209583778</v>
      </c>
      <c r="AW103" s="68">
        <f t="shared" si="53"/>
        <v>6.0730113952581775</v>
      </c>
      <c r="AX103" s="68">
        <f t="shared" si="53"/>
        <v>6.6053153695579754</v>
      </c>
      <c r="AY103" s="68">
        <f t="shared" si="53"/>
        <v>7.1376193438577742</v>
      </c>
      <c r="AZ103" s="68">
        <f t="shared" si="53"/>
        <v>7.6699233181575739</v>
      </c>
      <c r="BA103" s="68">
        <f t="shared" si="53"/>
        <v>8.2022272924573709</v>
      </c>
      <c r="BB103" s="68">
        <f t="shared" si="53"/>
        <v>8.7345312667571715</v>
      </c>
      <c r="BC103" s="68">
        <f t="shared" si="53"/>
        <v>9.2668352410569685</v>
      </c>
      <c r="BD103" s="68">
        <f t="shared" si="53"/>
        <v>9.7991392153567674</v>
      </c>
      <c r="BE103" s="68">
        <f t="shared" si="53"/>
        <v>10.331443189656566</v>
      </c>
      <c r="BF103" s="68">
        <f t="shared" si="53"/>
        <v>10.863747163956365</v>
      </c>
    </row>
    <row r="104" spans="1:58">
      <c r="B104" s="94"/>
      <c r="C104" s="94"/>
      <c r="D104" s="94"/>
      <c r="E104" s="94"/>
      <c r="F104" s="94"/>
      <c r="G104" s="94"/>
      <c r="H104" s="94"/>
      <c r="I104" s="94"/>
      <c r="J104" s="94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72"/>
      <c r="AM104" s="201"/>
      <c r="AN104" s="201"/>
      <c r="AO104" s="201"/>
      <c r="AP104" s="201"/>
      <c r="AQ104" s="201"/>
      <c r="AR104" s="201"/>
      <c r="AS104" s="201"/>
      <c r="AT104" s="201"/>
      <c r="AU104" s="68"/>
      <c r="AV104" s="68"/>
      <c r="AW104" s="68"/>
      <c r="AX104" s="68"/>
      <c r="AY104" s="68"/>
      <c r="AZ104" s="68"/>
      <c r="BA104" s="68"/>
      <c r="BB104" s="68"/>
      <c r="BC104" s="68"/>
      <c r="BD104" s="199"/>
      <c r="BE104" s="199"/>
      <c r="BF104" s="199"/>
    </row>
    <row r="105" spans="1:58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>
        <v>2018</v>
      </c>
      <c r="M105" s="1">
        <v>2019</v>
      </c>
      <c r="N105" s="1">
        <v>2020</v>
      </c>
      <c r="O105" s="1">
        <v>2021</v>
      </c>
      <c r="P105" s="1">
        <v>2022</v>
      </c>
      <c r="Q105" s="1">
        <v>2023</v>
      </c>
      <c r="R105" s="1">
        <v>2024</v>
      </c>
      <c r="S105" s="1">
        <v>2025</v>
      </c>
      <c r="T105" s="1">
        <v>2026</v>
      </c>
      <c r="U105" s="1">
        <v>2027</v>
      </c>
      <c r="V105" s="1">
        <v>2028</v>
      </c>
      <c r="AL105" s="200">
        <v>2008</v>
      </c>
      <c r="AM105" s="200">
        <v>2009</v>
      </c>
      <c r="AN105" s="200">
        <v>2010</v>
      </c>
      <c r="AO105" s="200">
        <v>2011</v>
      </c>
      <c r="AP105" s="200">
        <v>2012</v>
      </c>
      <c r="AQ105" s="200">
        <v>2013</v>
      </c>
      <c r="AR105" s="200">
        <v>2014</v>
      </c>
      <c r="AS105" s="200">
        <v>2015</v>
      </c>
      <c r="AT105" s="200">
        <v>2016</v>
      </c>
      <c r="AU105" s="200">
        <v>2017</v>
      </c>
      <c r="AV105" s="200">
        <v>2018</v>
      </c>
      <c r="AW105" s="200">
        <v>2019</v>
      </c>
      <c r="AX105" s="200">
        <v>2020</v>
      </c>
      <c r="AY105" s="200">
        <v>2021</v>
      </c>
      <c r="AZ105" s="200">
        <v>2022</v>
      </c>
      <c r="BA105" s="200">
        <v>2023</v>
      </c>
      <c r="BB105" s="200">
        <v>2024</v>
      </c>
      <c r="BC105" s="200">
        <v>2025</v>
      </c>
      <c r="BD105" s="200">
        <v>2026</v>
      </c>
      <c r="BE105" s="200">
        <v>2027</v>
      </c>
      <c r="BF105" s="200">
        <v>2028</v>
      </c>
    </row>
    <row r="106" spans="1:58">
      <c r="A106" s="53" t="s">
        <v>50</v>
      </c>
      <c r="B106" s="80">
        <f>('Modelled Faults'!B106*'Modelled Duration'!B106*'Modelled ICPs'!B106)/'Total ICPs'!B$18</f>
        <v>2.2564493824805729E-2</v>
      </c>
      <c r="C106" s="80">
        <f>('Modelled Faults'!C106*'Modelled Duration'!C106*'Modelled ICPs'!C106)/'Total ICPs'!C$18</f>
        <v>3.4911703463513098E-2</v>
      </c>
      <c r="D106" s="80">
        <f>('Modelled Faults'!D106*'Modelled Duration'!D106*'Modelled ICPs'!D106)/'Total ICPs'!D$18</f>
        <v>6.2796021949535485E-2</v>
      </c>
      <c r="E106" s="80">
        <f>('Modelled Faults'!E106*'Modelled Duration'!E106*'Modelled ICPs'!E106)/'Total ICPs'!E$18</f>
        <v>3.3503147103533998E-2</v>
      </c>
      <c r="F106" s="40">
        <f>('Modelled Faults'!F106*'Modelled Duration'!F106*'Modelled ICPs'!F106)/'Total ICPs'!F$18</f>
        <v>4.1514284174044597E-2</v>
      </c>
      <c r="G106" s="40">
        <f>('Modelled Faults'!G106*'Modelled Duration'!G106*'Modelled ICPs'!G106)/'Total ICPs'!G$18</f>
        <v>9.2043754384440096E-2</v>
      </c>
      <c r="H106" s="40">
        <f>('Modelled Faults'!H106*'Modelled Duration'!H106*'Modelled ICPs'!H106)/'Total ICPs'!H$18</f>
        <v>8.2444290639681103E-2</v>
      </c>
      <c r="I106" s="40">
        <f>('Modelled Faults'!I106*'Modelled Duration'!I106*'Modelled ICPs'!I106)/'Total ICPs'!I$18</f>
        <v>0.55790357591566508</v>
      </c>
      <c r="J106" s="40">
        <f>('Modelled Faults'!J106*'Modelled Duration'!J106*'Modelled ICPs'!J106)/'Total ICPs'!J$18</f>
        <v>1.2635708396580345</v>
      </c>
      <c r="K106" s="40">
        <f>('Modelled Faults'!K106*'Modelled Duration'!K106*'Modelled ICPs'!K106)/'Total ICPs'!K$18</f>
        <v>0.29779925632003179</v>
      </c>
      <c r="L106" s="40">
        <f>('Modelled Faults'!L106*'Modelled Duration'!L106*'Modelled ICPs'!L106)/'Total ICPs'!L$18</f>
        <v>0.70670393017004307</v>
      </c>
      <c r="M106" s="40">
        <f>('Modelled Faults'!M106*'Modelled Duration'!M106*'Modelled ICPs'!M106)/'Total ICPs'!M$18</f>
        <v>0.75755268099258533</v>
      </c>
      <c r="N106" s="40">
        <f>('Modelled Faults'!N106*'Modelled Duration'!N106*'Modelled ICPs'!N106)/'Total ICPs'!N$18</f>
        <v>0.79760030889433997</v>
      </c>
      <c r="O106" s="40">
        <f>('Modelled Faults'!O106*'Modelled Duration'!O106*'Modelled ICPs'!O106)/'Total ICPs'!O$18</f>
        <v>0.84946504462096506</v>
      </c>
      <c r="P106" s="40">
        <f>('Modelled Faults'!P106*'Modelled Duration'!P106*'Modelled ICPs'!P106)/'Total ICPs'!P$18</f>
        <v>0.89828573114333465</v>
      </c>
      <c r="Q106" s="40">
        <f>('Modelled Faults'!Q106*'Modelled Duration'!Q106*'Modelled ICPs'!Q106)/'Total ICPs'!Q$18</f>
        <v>0.94624244667965851</v>
      </c>
      <c r="R106" s="40">
        <f>('Modelled Faults'!R106*'Modelled Duration'!R106*'Modelled ICPs'!R106)/'Total ICPs'!R$18</f>
        <v>0.97055680422290669</v>
      </c>
      <c r="S106" s="40">
        <f>('Modelled Faults'!S106*'Modelled Duration'!S106*'Modelled ICPs'!S106)/'Total ICPs'!S$18</f>
        <v>1.0169085473056374</v>
      </c>
      <c r="T106" s="40">
        <f>('Modelled Faults'!T106*'Modelled Duration'!T106*'Modelled ICPs'!T106)/'Total ICPs'!T$18</f>
        <v>1.0585667043335272</v>
      </c>
      <c r="U106" s="40">
        <f>('Modelled Faults'!U106*'Modelled Duration'!U106*'Modelled ICPs'!U106)/'Total ICPs'!U$18</f>
        <v>1.0849100735594484</v>
      </c>
      <c r="V106" s="40">
        <f>('Modelled Faults'!V106*'Modelled Duration'!V106*'Modelled ICPs'!V106)/'Total ICPs'!V$18</f>
        <v>1.1088621105495906</v>
      </c>
      <c r="AL106" s="201">
        <f t="shared" ref="AL106:AL118" si="54">B106</f>
        <v>2.2564493824805729E-2</v>
      </c>
      <c r="AM106" s="201">
        <f t="shared" ref="AM106:AM118" si="55">C106</f>
        <v>3.4911703463513098E-2</v>
      </c>
      <c r="AN106" s="201">
        <f t="shared" ref="AN106:AN118" si="56">D106</f>
        <v>6.2796021949535485E-2</v>
      </c>
      <c r="AO106" s="201">
        <f t="shared" ref="AO106:AO118" si="57">E106</f>
        <v>3.3503147103533998E-2</v>
      </c>
      <c r="AP106" s="201">
        <f t="shared" ref="AP106:AP118" si="58">F106</f>
        <v>4.1514284174044597E-2</v>
      </c>
      <c r="AQ106" s="201">
        <f t="shared" ref="AQ106:AQ118" si="59">G106</f>
        <v>9.2043754384440096E-2</v>
      </c>
      <c r="AR106" s="201">
        <f t="shared" ref="AR106:AR118" si="60">H106</f>
        <v>8.2444290639681103E-2</v>
      </c>
      <c r="AS106" s="201">
        <f t="shared" ref="AS106:AS118" si="61">I106</f>
        <v>0.55790357591566508</v>
      </c>
      <c r="AT106" s="201">
        <f t="shared" ref="AT106:AT118" si="62">J106</f>
        <v>1.2635708396580345</v>
      </c>
      <c r="AU106" s="201">
        <f t="shared" ref="AU106:AU118" si="63">K106</f>
        <v>0.29779925632003179</v>
      </c>
      <c r="AV106" s="41">
        <f>LINEST($B106:$K106)*(AV$6-$AL$6+1)+INDEX(LINEST($B106:$K106,,TRUE,TRUE),1,2)</f>
        <v>0.70725905295893421</v>
      </c>
      <c r="AW106" s="41">
        <f t="shared" ref="AW106:BF106" si="64">LINEST($B106:$K106)*(AW$6-$AL$6+1)+INDEX(LINEST($B106:$K106,,TRUE,TRUE),1,2)</f>
        <v>0.7905961286344988</v>
      </c>
      <c r="AX106" s="41">
        <f t="shared" si="64"/>
        <v>0.87393320431006349</v>
      </c>
      <c r="AY106" s="41">
        <f t="shared" si="64"/>
        <v>0.95727027998562819</v>
      </c>
      <c r="AZ106" s="41">
        <f t="shared" si="64"/>
        <v>1.040607355661193</v>
      </c>
      <c r="BA106" s="41">
        <f t="shared" si="64"/>
        <v>1.1239444313367577</v>
      </c>
      <c r="BB106" s="41">
        <f t="shared" si="64"/>
        <v>1.2072815070123224</v>
      </c>
      <c r="BC106" s="41">
        <f t="shared" si="64"/>
        <v>1.2906185826878871</v>
      </c>
      <c r="BD106" s="41">
        <f t="shared" si="64"/>
        <v>1.3739556583634518</v>
      </c>
      <c r="BE106" s="41">
        <f t="shared" si="64"/>
        <v>1.4572927340390165</v>
      </c>
      <c r="BF106" s="41">
        <f t="shared" si="64"/>
        <v>1.5406298097145807</v>
      </c>
    </row>
    <row r="107" spans="1:58">
      <c r="A107" s="53" t="s">
        <v>56</v>
      </c>
      <c r="B107" s="80">
        <f>('Modelled Faults'!B107*'Modelled Duration'!B107*'Modelled ICPs'!B107)/'Total ICPs'!B$18</f>
        <v>4.04113617217427E-2</v>
      </c>
      <c r="C107" s="80">
        <f>('Modelled Faults'!C107*'Modelled Duration'!C107*'Modelled ICPs'!C107)/'Total ICPs'!C$18</f>
        <v>2.8677697773115289E-2</v>
      </c>
      <c r="D107" s="80">
        <f>('Modelled Faults'!D107*'Modelled Duration'!D107*'Modelled ICPs'!D107)/'Total ICPs'!D$18</f>
        <v>8.3475227245316461E-2</v>
      </c>
      <c r="E107" s="80">
        <f>('Modelled Faults'!E107*'Modelled Duration'!E107*'Modelled ICPs'!E107)/'Total ICPs'!E$18</f>
        <v>0.30211080253801387</v>
      </c>
      <c r="F107" s="40">
        <f>('Modelled Faults'!F107*'Modelled Duration'!F107*'Modelled ICPs'!F107)/'Total ICPs'!F$18</f>
        <v>0.27937772669808258</v>
      </c>
      <c r="G107" s="40">
        <f>('Modelled Faults'!G107*'Modelled Duration'!G107*'Modelled ICPs'!G107)/'Total ICPs'!G$18</f>
        <v>0.21815079923532626</v>
      </c>
      <c r="H107" s="40">
        <f>('Modelled Faults'!H107*'Modelled Duration'!H107*'Modelled ICPs'!H107)/'Total ICPs'!H$18</f>
        <v>0.15377831261253047</v>
      </c>
      <c r="I107" s="40">
        <f>('Modelled Faults'!I107*'Modelled Duration'!I107*'Modelled ICPs'!I107)/'Total ICPs'!I$18</f>
        <v>0.56720088537562274</v>
      </c>
      <c r="J107" s="40">
        <f>('Modelled Faults'!J107*'Modelled Duration'!J107*'Modelled ICPs'!J107)/'Total ICPs'!J$18</f>
        <v>0.5557391482267664</v>
      </c>
      <c r="K107" s="40">
        <f>('Modelled Faults'!K107*'Modelled Duration'!K107*'Modelled ICPs'!K107)/'Total ICPs'!K$18</f>
        <v>0.42172309151256465</v>
      </c>
      <c r="L107" s="40">
        <f>('Modelled Faults'!L107*'Modelled Duration'!L107*'Modelled ICPs'!L107)/'Total ICPs'!L$18</f>
        <v>0.5803827824146085</v>
      </c>
      <c r="M107" s="40">
        <f>('Modelled Faults'!M107*'Modelled Duration'!M107*'Modelled ICPs'!M107)/'Total ICPs'!M$18</f>
        <v>0.61761169295610929</v>
      </c>
      <c r="N107" s="40">
        <f>('Modelled Faults'!N107*'Modelled Duration'!N107*'Modelled ICPs'!N107)/'Total ICPs'!N$18</f>
        <v>0.63479288973953751</v>
      </c>
      <c r="O107" s="40">
        <f>('Modelled Faults'!O107*'Modelled Duration'!O107*'Modelled ICPs'!O107)/'Total ICPs'!O$18</f>
        <v>0.66096515920599253</v>
      </c>
      <c r="P107" s="40">
        <f>('Modelled Faults'!P107*'Modelled Duration'!P107*'Modelled ICPs'!P107)/'Total ICPs'!P$18</f>
        <v>0.67774913634408107</v>
      </c>
      <c r="Q107" s="40">
        <f>('Modelled Faults'!Q107*'Modelled Duration'!Q107*'Modelled ICPs'!Q107)/'Total ICPs'!Q$18</f>
        <v>0.70180911180842354</v>
      </c>
      <c r="R107" s="40">
        <f>('Modelled Faults'!R107*'Modelled Duration'!R107*'Modelled ICPs'!R107)/'Total ICPs'!R$18</f>
        <v>0.71579136088643525</v>
      </c>
      <c r="S107" s="40">
        <f>('Modelled Faults'!S107*'Modelled Duration'!S107*'Modelled ICPs'!S107)/'Total ICPs'!S$18</f>
        <v>0.7744171535942781</v>
      </c>
      <c r="T107" s="40">
        <f>('Modelled Faults'!T107*'Modelled Duration'!T107*'Modelled ICPs'!T107)/'Total ICPs'!T$18</f>
        <v>0.81365863288494711</v>
      </c>
      <c r="U107" s="40">
        <f>('Modelled Faults'!U107*'Modelled Duration'!U107*'Modelled ICPs'!U107)/'Total ICPs'!U$18</f>
        <v>0.82789580383931693</v>
      </c>
      <c r="V107" s="40">
        <f>('Modelled Faults'!V107*'Modelled Duration'!V107*'Modelled ICPs'!V107)/'Total ICPs'!V$18</f>
        <v>0.84338103565317624</v>
      </c>
      <c r="AL107" s="201">
        <f t="shared" si="54"/>
        <v>4.04113617217427E-2</v>
      </c>
      <c r="AM107" s="201">
        <f t="shared" si="55"/>
        <v>2.8677697773115289E-2</v>
      </c>
      <c r="AN107" s="201">
        <f t="shared" si="56"/>
        <v>8.3475227245316461E-2</v>
      </c>
      <c r="AO107" s="201">
        <f t="shared" si="57"/>
        <v>0.30211080253801387</v>
      </c>
      <c r="AP107" s="201">
        <f t="shared" si="58"/>
        <v>0.27937772669808258</v>
      </c>
      <c r="AQ107" s="201">
        <f t="shared" si="59"/>
        <v>0.21815079923532626</v>
      </c>
      <c r="AR107" s="201">
        <f t="shared" si="60"/>
        <v>0.15377831261253047</v>
      </c>
      <c r="AS107" s="201">
        <f t="shared" si="61"/>
        <v>0.56720088537562274</v>
      </c>
      <c r="AT107" s="201">
        <f t="shared" si="62"/>
        <v>0.5557391482267664</v>
      </c>
      <c r="AU107" s="201">
        <f t="shared" si="63"/>
        <v>0.42172309151256465</v>
      </c>
      <c r="AV107" s="41">
        <f t="shared" ref="AV107:BF118" si="65">LINEST($B107:$K107)*(AV$6-$AL$6+1)+INDEX(LINEST($B107:$K107,,TRUE,TRUE),1,2)</f>
        <v>0.56618582578408416</v>
      </c>
      <c r="AW107" s="41">
        <f t="shared" si="65"/>
        <v>0.62093515678229805</v>
      </c>
      <c r="AX107" s="41">
        <f t="shared" si="65"/>
        <v>0.67568448778051193</v>
      </c>
      <c r="AY107" s="41">
        <f t="shared" si="65"/>
        <v>0.73043381877872571</v>
      </c>
      <c r="AZ107" s="41">
        <f t="shared" si="65"/>
        <v>0.78518314977693948</v>
      </c>
      <c r="BA107" s="41">
        <f t="shared" si="65"/>
        <v>0.83993248077515337</v>
      </c>
      <c r="BB107" s="41">
        <f t="shared" si="65"/>
        <v>0.89468181177336725</v>
      </c>
      <c r="BC107" s="41">
        <f t="shared" si="65"/>
        <v>0.94943114277158103</v>
      </c>
      <c r="BD107" s="41">
        <f t="shared" si="65"/>
        <v>1.0041804737697948</v>
      </c>
      <c r="BE107" s="41">
        <f t="shared" si="65"/>
        <v>1.0589298047680087</v>
      </c>
      <c r="BF107" s="41">
        <f t="shared" si="65"/>
        <v>1.1136791357662226</v>
      </c>
    </row>
    <row r="108" spans="1:58">
      <c r="A108" s="53" t="s">
        <v>51</v>
      </c>
      <c r="B108" s="80">
        <f>('Modelled Faults'!B108*'Modelled Duration'!B108*'Modelled ICPs'!B108)/'Total ICPs'!B$18</f>
        <v>0</v>
      </c>
      <c r="C108" s="80">
        <f>('Modelled Faults'!C108*'Modelled Duration'!C108*'Modelled ICPs'!C108)/'Total ICPs'!C$18</f>
        <v>0</v>
      </c>
      <c r="D108" s="80">
        <f>('Modelled Faults'!D108*'Modelled Duration'!D108*'Modelled ICPs'!D108)/'Total ICPs'!D$18</f>
        <v>3.2421859158727499E-3</v>
      </c>
      <c r="E108" s="80">
        <f>('Modelled Faults'!E108*'Modelled Duration'!E108*'Modelled ICPs'!E108)/'Total ICPs'!E$18</f>
        <v>0.11503874972300619</v>
      </c>
      <c r="F108" s="40">
        <f>('Modelled Faults'!F108*'Modelled Duration'!F108*'Modelled ICPs'!F108)/'Total ICPs'!F$18</f>
        <v>0.11424945702171102</v>
      </c>
      <c r="G108" s="40">
        <f>('Modelled Faults'!G108*'Modelled Duration'!G108*'Modelled ICPs'!G108)/'Total ICPs'!G$18</f>
        <v>2.1132225402126899E-2</v>
      </c>
      <c r="H108" s="40">
        <f>('Modelled Faults'!H108*'Modelled Duration'!H108*'Modelled ICPs'!H108)/'Total ICPs'!H$18</f>
        <v>0</v>
      </c>
      <c r="I108" s="40">
        <f>('Modelled Faults'!I108*'Modelled Duration'!I108*'Modelled ICPs'!I108)/'Total ICPs'!I$18</f>
        <v>4.9495918271766394E-3</v>
      </c>
      <c r="J108" s="40">
        <f>('Modelled Faults'!J108*'Modelled Duration'!J108*'Modelled ICPs'!J108)/'Total ICPs'!J$18</f>
        <v>7.3756579199348504E-3</v>
      </c>
      <c r="K108" s="40">
        <f>('Modelled Faults'!K108*'Modelled Duration'!K108*'Modelled ICPs'!K108)/'Total ICPs'!K$18</f>
        <v>7.9818322477602285E-3</v>
      </c>
      <c r="L108" s="40">
        <f>('Modelled Faults'!L108*'Modelled Duration'!L108*'Modelled ICPs'!L108)/'Total ICPs'!L$18</f>
        <v>4.3135689488214418E-2</v>
      </c>
      <c r="M108" s="40">
        <f>('Modelled Faults'!M108*'Modelled Duration'!M108*'Modelled ICPs'!M108)/'Total ICPs'!M$18</f>
        <v>4.4380343666700912E-2</v>
      </c>
      <c r="N108" s="40">
        <f>('Modelled Faults'!N108*'Modelled Duration'!N108*'Modelled ICPs'!N108)/'Total ICPs'!N$18</f>
        <v>4.4686132718628237E-2</v>
      </c>
      <c r="O108" s="40">
        <f>('Modelled Faults'!O108*'Modelled Duration'!O108*'Modelled ICPs'!O108)/'Total ICPs'!O$18</f>
        <v>4.5609414510912161E-2</v>
      </c>
      <c r="P108" s="40">
        <f>('Modelled Faults'!P108*'Modelled Duration'!P108*'Modelled ICPs'!P108)/'Total ICPs'!P$18</f>
        <v>4.6095166388511029E-2</v>
      </c>
      <c r="Q108" s="40">
        <f>('Modelled Faults'!Q108*'Modelled Duration'!Q108*'Modelled ICPs'!Q108)/'Total ICPs'!Q$18</f>
        <v>4.6174986633367068E-2</v>
      </c>
      <c r="R108" s="40">
        <f>('Modelled Faults'!R108*'Modelled Duration'!R108*'Modelled ICPs'!R108)/'Total ICPs'!R$18</f>
        <v>4.7099639142611061E-2</v>
      </c>
      <c r="S108" s="40">
        <f>('Modelled Faults'!S108*'Modelled Duration'!S108*'Modelled ICPs'!S108)/'Total ICPs'!S$18</f>
        <v>4.8171358449893877E-2</v>
      </c>
      <c r="T108" s="40">
        <f>('Modelled Faults'!T108*'Modelled Duration'!T108*'Modelled ICPs'!T108)/'Total ICPs'!T$18</f>
        <v>4.8736888503144053E-2</v>
      </c>
      <c r="U108" s="40">
        <f>('Modelled Faults'!U108*'Modelled Duration'!U108*'Modelled ICPs'!U108)/'Total ICPs'!U$18</f>
        <v>4.9480361349347718E-2</v>
      </c>
      <c r="V108" s="40">
        <f>('Modelled Faults'!V108*'Modelled Duration'!V108*'Modelled ICPs'!V108)/'Total ICPs'!V$18</f>
        <v>5.0233304757173344E-2</v>
      </c>
      <c r="AL108" s="201">
        <f t="shared" si="54"/>
        <v>0</v>
      </c>
      <c r="AM108" s="201">
        <f t="shared" si="55"/>
        <v>0</v>
      </c>
      <c r="AN108" s="201">
        <f t="shared" si="56"/>
        <v>3.2421859158727499E-3</v>
      </c>
      <c r="AO108" s="201">
        <f t="shared" si="57"/>
        <v>0.11503874972300619</v>
      </c>
      <c r="AP108" s="201">
        <f t="shared" si="58"/>
        <v>0.11424945702171102</v>
      </c>
      <c r="AQ108" s="201">
        <f t="shared" si="59"/>
        <v>2.1132225402126899E-2</v>
      </c>
      <c r="AR108" s="201">
        <f t="shared" si="60"/>
        <v>0</v>
      </c>
      <c r="AS108" s="201">
        <f t="shared" si="61"/>
        <v>4.9495918271766394E-3</v>
      </c>
      <c r="AT108" s="201">
        <f t="shared" si="62"/>
        <v>7.3756579199348504E-3</v>
      </c>
      <c r="AU108" s="201">
        <f t="shared" si="63"/>
        <v>7.9818322477602285E-3</v>
      </c>
      <c r="AV108" s="41">
        <f t="shared" si="65"/>
        <v>1.7189291487002281E-2</v>
      </c>
      <c r="AW108" s="41">
        <f t="shared" si="65"/>
        <v>1.5333349938137453E-2</v>
      </c>
      <c r="AX108" s="41">
        <f t="shared" si="65"/>
        <v>1.3477408389272621E-2</v>
      </c>
      <c r="AY108" s="41">
        <f t="shared" si="65"/>
        <v>1.1621466840407789E-2</v>
      </c>
      <c r="AZ108" s="41">
        <f t="shared" si="65"/>
        <v>9.7655252915429605E-3</v>
      </c>
      <c r="BA108" s="41">
        <f t="shared" si="65"/>
        <v>7.9095837426781286E-3</v>
      </c>
      <c r="BB108" s="41">
        <f t="shared" si="65"/>
        <v>6.0536421938132967E-3</v>
      </c>
      <c r="BC108" s="41">
        <f t="shared" si="65"/>
        <v>4.1977006449484683E-3</v>
      </c>
      <c r="BD108" s="41">
        <f t="shared" si="65"/>
        <v>2.3417590960836329E-3</v>
      </c>
      <c r="BE108" s="41">
        <f t="shared" si="65"/>
        <v>4.8581754721880449E-4</v>
      </c>
      <c r="BF108" s="41">
        <f t="shared" si="65"/>
        <v>-1.3701240016460239E-3</v>
      </c>
    </row>
    <row r="109" spans="1:58">
      <c r="A109" s="53" t="s">
        <v>54</v>
      </c>
      <c r="B109" s="80">
        <f>('Modelled Faults'!B109*'Modelled Duration'!B109*'Modelled ICPs'!B109)/'Total ICPs'!B$18</f>
        <v>0.10953221114872935</v>
      </c>
      <c r="C109" s="80">
        <f>('Modelled Faults'!C109*'Modelled Duration'!C109*'Modelled ICPs'!C109)/'Total ICPs'!C$18</f>
        <v>0.14687584442007201</v>
      </c>
      <c r="D109" s="80">
        <f>('Modelled Faults'!D109*'Modelled Duration'!D109*'Modelled ICPs'!D109)/'Total ICPs'!D$18</f>
        <v>0.20951599473118487</v>
      </c>
      <c r="E109" s="80">
        <f>('Modelled Faults'!E109*'Modelled Duration'!E109*'Modelled ICPs'!E109)/'Total ICPs'!E$18</f>
        <v>0.33798182888005279</v>
      </c>
      <c r="F109" s="40">
        <f>('Modelled Faults'!F109*'Modelled Duration'!F109*'Modelled ICPs'!F109)/'Total ICPs'!F$18</f>
        <v>0.22524664323666987</v>
      </c>
      <c r="G109" s="40">
        <f>('Modelled Faults'!G109*'Modelled Duration'!G109*'Modelled ICPs'!G109)/'Total ICPs'!G$18</f>
        <v>9.8649126836808806E-2</v>
      </c>
      <c r="H109" s="40">
        <f>('Modelled Faults'!H109*'Modelled Duration'!H109*'Modelled ICPs'!H109)/'Total ICPs'!H$18</f>
        <v>0.16907417464826247</v>
      </c>
      <c r="I109" s="40">
        <f>('Modelled Faults'!I109*'Modelled Duration'!I109*'Modelled ICPs'!I109)/'Total ICPs'!I$18</f>
        <v>0.89632165932586849</v>
      </c>
      <c r="J109" s="40">
        <f>('Modelled Faults'!J109*'Modelled Duration'!J109*'Modelled ICPs'!J109)/'Total ICPs'!J$18</f>
        <v>0.25706743591139153</v>
      </c>
      <c r="K109" s="40">
        <f>('Modelled Faults'!K109*'Modelled Duration'!K109*'Modelled ICPs'!K109)/'Total ICPs'!K$18</f>
        <v>0.71263537221431961</v>
      </c>
      <c r="L109" s="40">
        <f>('Modelled Faults'!L109*'Modelled Duration'!L109*'Modelled ICPs'!L109)/'Total ICPs'!L$18</f>
        <v>0.49625745786193248</v>
      </c>
      <c r="M109" s="40">
        <f>('Modelled Faults'!M109*'Modelled Duration'!M109*'Modelled ICPs'!M109)/'Total ICPs'!M$18</f>
        <v>0.50940355375476498</v>
      </c>
      <c r="N109" s="40">
        <f>('Modelled Faults'!N109*'Modelled Duration'!N109*'Modelled ICPs'!N109)/'Total ICPs'!N$18</f>
        <v>0.5231272130187643</v>
      </c>
      <c r="O109" s="40">
        <f>('Modelled Faults'!O109*'Modelled Duration'!O109*'Modelled ICPs'!O109)/'Total ICPs'!O$18</f>
        <v>0.53872920325105178</v>
      </c>
      <c r="P109" s="40">
        <f>('Modelled Faults'!P109*'Modelled Duration'!P109*'Modelled ICPs'!P109)/'Total ICPs'!P$18</f>
        <v>0.55031120916352971</v>
      </c>
      <c r="Q109" s="40">
        <f>('Modelled Faults'!Q109*'Modelled Duration'!Q109*'Modelled ICPs'!Q109)/'Total ICPs'!Q$18</f>
        <v>0.57124028577571107</v>
      </c>
      <c r="R109" s="40">
        <f>('Modelled Faults'!R109*'Modelled Duration'!R109*'Modelled ICPs'!R109)/'Total ICPs'!R$18</f>
        <v>0.58640318874870812</v>
      </c>
      <c r="S109" s="40">
        <f>('Modelled Faults'!S109*'Modelled Duration'!S109*'Modelled ICPs'!S109)/'Total ICPs'!S$18</f>
        <v>0.66091254156227441</v>
      </c>
      <c r="T109" s="40">
        <f>('Modelled Faults'!T109*'Modelled Duration'!T109*'Modelled ICPs'!T109)/'Total ICPs'!T$18</f>
        <v>0.68604389804662436</v>
      </c>
      <c r="U109" s="40">
        <f>('Modelled Faults'!U109*'Modelled Duration'!U109*'Modelled ICPs'!U109)/'Total ICPs'!U$18</f>
        <v>0.69814443833839512</v>
      </c>
      <c r="V109" s="40">
        <f>('Modelled Faults'!V109*'Modelled Duration'!V109*'Modelled ICPs'!V109)/'Total ICPs'!V$18</f>
        <v>0.71037488274543625</v>
      </c>
      <c r="AL109" s="201">
        <f t="shared" si="54"/>
        <v>0.10953221114872935</v>
      </c>
      <c r="AM109" s="201">
        <f t="shared" si="55"/>
        <v>0.14687584442007201</v>
      </c>
      <c r="AN109" s="201">
        <f t="shared" si="56"/>
        <v>0.20951599473118487</v>
      </c>
      <c r="AO109" s="201">
        <f t="shared" si="57"/>
        <v>0.33798182888005279</v>
      </c>
      <c r="AP109" s="201">
        <f t="shared" si="58"/>
        <v>0.22524664323666987</v>
      </c>
      <c r="AQ109" s="201">
        <f t="shared" si="59"/>
        <v>9.8649126836808806E-2</v>
      </c>
      <c r="AR109" s="201">
        <f t="shared" si="60"/>
        <v>0.16907417464826247</v>
      </c>
      <c r="AS109" s="201">
        <f t="shared" si="61"/>
        <v>0.89632165932586849</v>
      </c>
      <c r="AT109" s="201">
        <f t="shared" si="62"/>
        <v>0.25706743591139153</v>
      </c>
      <c r="AU109" s="201">
        <f t="shared" si="63"/>
        <v>0.71263537221431961</v>
      </c>
      <c r="AV109" s="41">
        <f t="shared" si="65"/>
        <v>0.61628927693226054</v>
      </c>
      <c r="AW109" s="41">
        <f t="shared" si="65"/>
        <v>0.67083459471351958</v>
      </c>
      <c r="AX109" s="41">
        <f t="shared" si="65"/>
        <v>0.72537991249477862</v>
      </c>
      <c r="AY109" s="41">
        <f t="shared" si="65"/>
        <v>0.77992523027603755</v>
      </c>
      <c r="AZ109" s="41">
        <f t="shared" si="65"/>
        <v>0.83447054805729659</v>
      </c>
      <c r="BA109" s="41">
        <f t="shared" si="65"/>
        <v>0.88901586583855563</v>
      </c>
      <c r="BB109" s="41">
        <f t="shared" si="65"/>
        <v>0.94356118361981467</v>
      </c>
      <c r="BC109" s="41">
        <f t="shared" si="65"/>
        <v>0.99810650140107371</v>
      </c>
      <c r="BD109" s="41">
        <f t="shared" si="65"/>
        <v>1.0526518191823326</v>
      </c>
      <c r="BE109" s="41">
        <f t="shared" si="65"/>
        <v>1.1071971369635918</v>
      </c>
      <c r="BF109" s="41">
        <f t="shared" si="65"/>
        <v>1.1617424547448507</v>
      </c>
    </row>
    <row r="110" spans="1:58">
      <c r="A110" s="53" t="s">
        <v>49</v>
      </c>
      <c r="B110" s="80">
        <f>('Modelled Faults'!B110*'Modelled Duration'!B110*'Modelled ICPs'!B110)/'Total ICPs'!B$18</f>
        <v>2.2812455295407957E-2</v>
      </c>
      <c r="C110" s="80">
        <f>('Modelled Faults'!C110*'Modelled Duration'!C110*'Modelled ICPs'!C110)/'Total ICPs'!C$18</f>
        <v>6.5423680320442499E-3</v>
      </c>
      <c r="D110" s="80">
        <f>('Modelled Faults'!D110*'Modelled Duration'!D110*'Modelled ICPs'!D110)/'Total ICPs'!D$18</f>
        <v>2.9792718143127027E-2</v>
      </c>
      <c r="E110" s="80">
        <f>('Modelled Faults'!E110*'Modelled Duration'!E110*'Modelled ICPs'!E110)/'Total ICPs'!E$18</f>
        <v>1.372853248238E-2</v>
      </c>
      <c r="F110" s="40">
        <f>('Modelled Faults'!F110*'Modelled Duration'!F110*'Modelled ICPs'!F110)/'Total ICPs'!F$18</f>
        <v>0.17459033508087921</v>
      </c>
      <c r="G110" s="40">
        <f>('Modelled Faults'!G110*'Modelled Duration'!G110*'Modelled ICPs'!G110)/'Total ICPs'!G$18</f>
        <v>0</v>
      </c>
      <c r="H110" s="40">
        <f>('Modelled Faults'!H110*'Modelled Duration'!H110*'Modelled ICPs'!H110)/'Total ICPs'!H$18</f>
        <v>6.9142448843827397E-3</v>
      </c>
      <c r="I110" s="40">
        <f>('Modelled Faults'!I110*'Modelled Duration'!I110*'Modelled ICPs'!I110)/'Total ICPs'!I$18</f>
        <v>1.0241839088885762E-2</v>
      </c>
      <c r="J110" s="40">
        <f>('Modelled Faults'!J110*'Modelled Duration'!J110*'Modelled ICPs'!J110)/'Total ICPs'!J$18</f>
        <v>0.2039229263553001</v>
      </c>
      <c r="K110" s="40">
        <f>('Modelled Faults'!K110*'Modelled Duration'!K110*'Modelled ICPs'!K110)/'Total ICPs'!K$18</f>
        <v>4.7309226123630602E-2</v>
      </c>
      <c r="L110" s="40">
        <f>('Modelled Faults'!L110*'Modelled Duration'!L110*'Modelled ICPs'!L110)/'Total ICPs'!L$18</f>
        <v>0.1032486783376393</v>
      </c>
      <c r="M110" s="40">
        <f>('Modelled Faults'!M110*'Modelled Duration'!M110*'Modelled ICPs'!M110)/'Total ICPs'!M$18</f>
        <v>0.10517378354765651</v>
      </c>
      <c r="N110" s="40">
        <f>('Modelled Faults'!N110*'Modelled Duration'!N110*'Modelled ICPs'!N110)/'Total ICPs'!N$18</f>
        <v>0.10667607952804713</v>
      </c>
      <c r="O110" s="40">
        <f>('Modelled Faults'!O110*'Modelled Duration'!O110*'Modelled ICPs'!O110)/'Total ICPs'!O$18</f>
        <v>0.1079725799019311</v>
      </c>
      <c r="P110" s="40">
        <f>('Modelled Faults'!P110*'Modelled Duration'!P110*'Modelled ICPs'!P110)/'Total ICPs'!P$18</f>
        <v>0.10960933030726885</v>
      </c>
      <c r="Q110" s="40">
        <f>('Modelled Faults'!Q110*'Modelled Duration'!Q110*'Modelled ICPs'!Q110)/'Total ICPs'!Q$18</f>
        <v>0.10942508427382894</v>
      </c>
      <c r="R110" s="40">
        <f>('Modelled Faults'!R110*'Modelled Duration'!R110*'Modelled ICPs'!R110)/'Total ICPs'!R$18</f>
        <v>0.11016492476326495</v>
      </c>
      <c r="S110" s="40">
        <f>('Modelled Faults'!S110*'Modelled Duration'!S110*'Modelled ICPs'!S110)/'Total ICPs'!S$18</f>
        <v>0.11051554989700392</v>
      </c>
      <c r="T110" s="40">
        <f>('Modelled Faults'!T110*'Modelled Duration'!T110*'Modelled ICPs'!T110)/'Total ICPs'!T$18</f>
        <v>0.11128097745940545</v>
      </c>
      <c r="U110" s="40">
        <f>('Modelled Faults'!U110*'Modelled Duration'!U110*'Modelled ICPs'!U110)/'Total ICPs'!U$18</f>
        <v>0.11161200733321615</v>
      </c>
      <c r="V110" s="40">
        <f>('Modelled Faults'!V110*'Modelled Duration'!V110*'Modelled ICPs'!V110)/'Total ICPs'!V$18</f>
        <v>0.11265247987872969</v>
      </c>
      <c r="AL110" s="201">
        <f t="shared" si="54"/>
        <v>2.2812455295407957E-2</v>
      </c>
      <c r="AM110" s="201">
        <f t="shared" si="55"/>
        <v>6.5423680320442499E-3</v>
      </c>
      <c r="AN110" s="201">
        <f t="shared" si="56"/>
        <v>2.9792718143127027E-2</v>
      </c>
      <c r="AO110" s="201">
        <f t="shared" si="57"/>
        <v>1.372853248238E-2</v>
      </c>
      <c r="AP110" s="201">
        <f t="shared" si="58"/>
        <v>0.17459033508087921</v>
      </c>
      <c r="AQ110" s="201">
        <f t="shared" si="59"/>
        <v>0</v>
      </c>
      <c r="AR110" s="201">
        <f t="shared" si="60"/>
        <v>6.9142448843827397E-3</v>
      </c>
      <c r="AS110" s="201">
        <f t="shared" si="61"/>
        <v>1.0241839088885762E-2</v>
      </c>
      <c r="AT110" s="201">
        <f t="shared" si="62"/>
        <v>0.2039229263553001</v>
      </c>
      <c r="AU110" s="201">
        <f t="shared" si="63"/>
        <v>4.7309226123630602E-2</v>
      </c>
      <c r="AV110" s="41">
        <f t="shared" si="65"/>
        <v>9.523037296762768E-2</v>
      </c>
      <c r="AW110" s="41">
        <f t="shared" si="65"/>
        <v>0.10316581086199565</v>
      </c>
      <c r="AX110" s="41">
        <f t="shared" si="65"/>
        <v>0.11110124875636364</v>
      </c>
      <c r="AY110" s="41">
        <f t="shared" si="65"/>
        <v>0.11903668665073162</v>
      </c>
      <c r="AZ110" s="41">
        <f t="shared" si="65"/>
        <v>0.1269721245450996</v>
      </c>
      <c r="BA110" s="41">
        <f t="shared" si="65"/>
        <v>0.13490756243946761</v>
      </c>
      <c r="BB110" s="41">
        <f t="shared" si="65"/>
        <v>0.14284300033383557</v>
      </c>
      <c r="BC110" s="41">
        <f t="shared" si="65"/>
        <v>0.15077843822820358</v>
      </c>
      <c r="BD110" s="41">
        <f t="shared" si="65"/>
        <v>0.15871387612257154</v>
      </c>
      <c r="BE110" s="41">
        <f t="shared" si="65"/>
        <v>0.16664931401693955</v>
      </c>
      <c r="BF110" s="41">
        <f t="shared" si="65"/>
        <v>0.17458475191130751</v>
      </c>
    </row>
    <row r="111" spans="1:58">
      <c r="A111" s="53" t="s">
        <v>59</v>
      </c>
      <c r="B111" s="80">
        <f>('Modelled Faults'!B111*'Modelled Duration'!B111*'Modelled ICPs'!B111)/'Total ICPs'!B$18</f>
        <v>4.9083655206396168E-2</v>
      </c>
      <c r="C111" s="80">
        <f>('Modelled Faults'!C111*'Modelled Duration'!C111*'Modelled ICPs'!C111)/'Total ICPs'!C$18</f>
        <v>2.86904137459667E-2</v>
      </c>
      <c r="D111" s="80">
        <f>('Modelled Faults'!D111*'Modelled Duration'!D111*'Modelled ICPs'!D111)/'Total ICPs'!D$18</f>
        <v>1.14677316654018E-2</v>
      </c>
      <c r="E111" s="80">
        <f>('Modelled Faults'!E111*'Modelled Duration'!E111*'Modelled ICPs'!E111)/'Total ICPs'!E$18</f>
        <v>3.5516413935198603E-2</v>
      </c>
      <c r="F111" s="40">
        <f>('Modelled Faults'!F111*'Modelled Duration'!F111*'Modelled ICPs'!F111)/'Total ICPs'!F$18</f>
        <v>0.27028573623297758</v>
      </c>
      <c r="G111" s="40">
        <f>('Modelled Faults'!G111*'Modelled Duration'!G111*'Modelled ICPs'!G111)/'Total ICPs'!G$18</f>
        <v>0.1146410811951751</v>
      </c>
      <c r="H111" s="40">
        <f>('Modelled Faults'!H111*'Modelled Duration'!H111*'Modelled ICPs'!H111)/'Total ICPs'!H$18</f>
        <v>0.16826068299406702</v>
      </c>
      <c r="I111" s="40">
        <f>('Modelled Faults'!I111*'Modelled Duration'!I111*'Modelled ICPs'!I111)/'Total ICPs'!I$18</f>
        <v>0.15466787214589556</v>
      </c>
      <c r="J111" s="40">
        <f>('Modelled Faults'!J111*'Modelled Duration'!J111*'Modelled ICPs'!J111)/'Total ICPs'!J$18</f>
        <v>0.42436405272632405</v>
      </c>
      <c r="K111" s="40">
        <f>('Modelled Faults'!K111*'Modelled Duration'!K111*'Modelled ICPs'!K111)/'Total ICPs'!K$18</f>
        <v>0.90122447655411597</v>
      </c>
      <c r="L111" s="40">
        <f>('Modelled Faults'!L111*'Modelled Duration'!L111*'Modelled ICPs'!L111)/'Total ICPs'!L$18</f>
        <v>0.56972097575341796</v>
      </c>
      <c r="M111" s="40">
        <f>('Modelled Faults'!M111*'Modelled Duration'!M111*'Modelled ICPs'!M111)/'Total ICPs'!M$18</f>
        <v>0.58170270251016221</v>
      </c>
      <c r="N111" s="40">
        <f>('Modelled Faults'!N111*'Modelled Duration'!N111*'Modelled ICPs'!N111)/'Total ICPs'!N$18</f>
        <v>0.59402197536830947</v>
      </c>
      <c r="O111" s="40">
        <f>('Modelled Faults'!O111*'Modelled Duration'!O111*'Modelled ICPs'!O111)/'Total ICPs'!O$18</f>
        <v>0.60813445620737605</v>
      </c>
      <c r="P111" s="40">
        <f>('Modelled Faults'!P111*'Modelled Duration'!P111*'Modelled ICPs'!P111)/'Total ICPs'!P$18</f>
        <v>0.61943351075789777</v>
      </c>
      <c r="Q111" s="40">
        <f>('Modelled Faults'!Q111*'Modelled Duration'!Q111*'Modelled ICPs'!Q111)/'Total ICPs'!Q$18</f>
        <v>0.62989092850190409</v>
      </c>
      <c r="R111" s="40">
        <f>('Modelled Faults'!R111*'Modelled Duration'!R111*'Modelled ICPs'!R111)/'Total ICPs'!R$18</f>
        <v>0.63247639721415838</v>
      </c>
      <c r="S111" s="40">
        <f>('Modelled Faults'!S111*'Modelled Duration'!S111*'Modelled ICPs'!S111)/'Total ICPs'!S$18</f>
        <v>0.64078949038009492</v>
      </c>
      <c r="T111" s="40">
        <f>('Modelled Faults'!T111*'Modelled Duration'!T111*'Modelled ICPs'!T111)/'Total ICPs'!T$18</f>
        <v>0.64011122789233954</v>
      </c>
      <c r="U111" s="40">
        <f>('Modelled Faults'!U111*'Modelled Duration'!U111*'Modelled ICPs'!U111)/'Total ICPs'!U$18</f>
        <v>0.63098700202820868</v>
      </c>
      <c r="V111" s="40">
        <f>('Modelled Faults'!V111*'Modelled Duration'!V111*'Modelled ICPs'!V111)/'Total ICPs'!V$18</f>
        <v>0.62206489596644821</v>
      </c>
      <c r="AL111" s="201">
        <f t="shared" si="54"/>
        <v>4.9083655206396168E-2</v>
      </c>
      <c r="AM111" s="201">
        <f t="shared" si="55"/>
        <v>2.86904137459667E-2</v>
      </c>
      <c r="AN111" s="201">
        <f t="shared" si="56"/>
        <v>1.14677316654018E-2</v>
      </c>
      <c r="AO111" s="201">
        <f t="shared" si="57"/>
        <v>3.5516413935198603E-2</v>
      </c>
      <c r="AP111" s="201">
        <f t="shared" si="58"/>
        <v>0.27028573623297758</v>
      </c>
      <c r="AQ111" s="201">
        <f t="shared" si="59"/>
        <v>0.1146410811951751</v>
      </c>
      <c r="AR111" s="201">
        <f t="shared" si="60"/>
        <v>0.16826068299406702</v>
      </c>
      <c r="AS111" s="201">
        <f t="shared" si="61"/>
        <v>0.15466787214589556</v>
      </c>
      <c r="AT111" s="201">
        <f t="shared" si="62"/>
        <v>0.42436405272632405</v>
      </c>
      <c r="AU111" s="201">
        <f t="shared" si="63"/>
        <v>0.90122447655411597</v>
      </c>
      <c r="AV111" s="41">
        <f t="shared" si="65"/>
        <v>0.59573926895792706</v>
      </c>
      <c r="AW111" s="41">
        <f t="shared" si="65"/>
        <v>0.66481546119752244</v>
      </c>
      <c r="AX111" s="41">
        <f t="shared" si="65"/>
        <v>0.73389165343711793</v>
      </c>
      <c r="AY111" s="41">
        <f t="shared" si="65"/>
        <v>0.80296784567671342</v>
      </c>
      <c r="AZ111" s="41">
        <f t="shared" si="65"/>
        <v>0.87204403791630891</v>
      </c>
      <c r="BA111" s="41">
        <f t="shared" si="65"/>
        <v>0.9411202301559044</v>
      </c>
      <c r="BB111" s="41">
        <f t="shared" si="65"/>
        <v>1.0101964223954998</v>
      </c>
      <c r="BC111" s="41">
        <f t="shared" si="65"/>
        <v>1.0792726146350953</v>
      </c>
      <c r="BD111" s="41">
        <f t="shared" si="65"/>
        <v>1.1483488068746908</v>
      </c>
      <c r="BE111" s="41">
        <f t="shared" si="65"/>
        <v>1.2174249991142863</v>
      </c>
      <c r="BF111" s="41">
        <f t="shared" si="65"/>
        <v>1.2865011913538817</v>
      </c>
    </row>
    <row r="112" spans="1:58">
      <c r="A112" s="53" t="s">
        <v>57</v>
      </c>
      <c r="B112" s="80">
        <f>('Modelled Faults'!B112*'Modelled Duration'!B112*'Modelled ICPs'!B112)/'Total ICPs'!B$18</f>
        <v>0.21443580817954963</v>
      </c>
      <c r="C112" s="80">
        <f>('Modelled Faults'!C112*'Modelled Duration'!C112*'Modelled ICPs'!C112)/'Total ICPs'!C$18</f>
        <v>0.39629011492060473</v>
      </c>
      <c r="D112" s="80">
        <f>('Modelled Faults'!D112*'Modelled Duration'!D112*'Modelled ICPs'!D112)/'Total ICPs'!D$18</f>
        <v>0.23790566165925575</v>
      </c>
      <c r="E112" s="80">
        <f>('Modelled Faults'!E112*'Modelled Duration'!E112*'Modelled ICPs'!E112)/'Total ICPs'!E$18</f>
        <v>0.77638352365471319</v>
      </c>
      <c r="F112" s="40">
        <f>('Modelled Faults'!F112*'Modelled Duration'!F112*'Modelled ICPs'!F112)/'Total ICPs'!F$18</f>
        <v>0.20812977885731371</v>
      </c>
      <c r="G112" s="40">
        <f>('Modelled Faults'!G112*'Modelled Duration'!G112*'Modelled ICPs'!G112)/'Total ICPs'!G$18</f>
        <v>0.31293883201619099</v>
      </c>
      <c r="H112" s="40">
        <f>('Modelled Faults'!H112*'Modelled Duration'!H112*'Modelled ICPs'!H112)/'Total ICPs'!H$18</f>
        <v>0.48922146358563046</v>
      </c>
      <c r="I112" s="40">
        <f>('Modelled Faults'!I112*'Modelled Duration'!I112*'Modelled ICPs'!I112)/'Total ICPs'!I$18</f>
        <v>0.47573922144775571</v>
      </c>
      <c r="J112" s="40">
        <f>('Modelled Faults'!J112*'Modelled Duration'!J112*'Modelled ICPs'!J112)/'Total ICPs'!J$18</f>
        <v>0.92691323419429938</v>
      </c>
      <c r="K112" s="40">
        <f>('Modelled Faults'!K112*'Modelled Duration'!K112*'Modelled ICPs'!K112)/'Total ICPs'!K$18</f>
        <v>1.0370032192857672</v>
      </c>
      <c r="L112" s="40">
        <f>('Modelled Faults'!L112*'Modelled Duration'!L112*'Modelled ICPs'!L112)/'Total ICPs'!L$18</f>
        <v>1.0750203543252181</v>
      </c>
      <c r="M112" s="40">
        <f>('Modelled Faults'!M112*'Modelled Duration'!M112*'Modelled ICPs'!M112)/'Total ICPs'!M$18</f>
        <v>1.1216301063199299</v>
      </c>
      <c r="N112" s="40">
        <f>('Modelled Faults'!N112*'Modelled Duration'!N112*'Modelled ICPs'!N112)/'Total ICPs'!N$18</f>
        <v>1.1588020706964206</v>
      </c>
      <c r="O112" s="40">
        <f>('Modelled Faults'!O112*'Modelled Duration'!O112*'Modelled ICPs'!O112)/'Total ICPs'!O$18</f>
        <v>1.1874061316588</v>
      </c>
      <c r="P112" s="40">
        <f>('Modelled Faults'!P112*'Modelled Duration'!P112*'Modelled ICPs'!P112)/'Total ICPs'!P$18</f>
        <v>1.2174407252716968</v>
      </c>
      <c r="Q112" s="40">
        <f>('Modelled Faults'!Q112*'Modelled Duration'!Q112*'Modelled ICPs'!Q112)/'Total ICPs'!Q$18</f>
        <v>1.2449998097627943</v>
      </c>
      <c r="R112" s="40">
        <f>('Modelled Faults'!R112*'Modelled Duration'!R112*'Modelled ICPs'!R112)/'Total ICPs'!R$18</f>
        <v>1.264591657002321</v>
      </c>
      <c r="S112" s="40">
        <f>('Modelled Faults'!S112*'Modelled Duration'!S112*'Modelled ICPs'!S112)/'Total ICPs'!S$18</f>
        <v>1.3010030407187119</v>
      </c>
      <c r="T112" s="40">
        <f>('Modelled Faults'!T112*'Modelled Duration'!T112*'Modelled ICPs'!T112)/'Total ICPs'!T$18</f>
        <v>1.3802766293407069</v>
      </c>
      <c r="U112" s="40">
        <f>('Modelled Faults'!U112*'Modelled Duration'!U112*'Modelled ICPs'!U112)/'Total ICPs'!U$18</f>
        <v>1.395336666176074</v>
      </c>
      <c r="V112" s="40">
        <f>('Modelled Faults'!V112*'Modelled Duration'!V112*'Modelled ICPs'!V112)/'Total ICPs'!V$18</f>
        <v>1.4062208863040724</v>
      </c>
      <c r="AL112" s="201">
        <f t="shared" si="54"/>
        <v>0.21443580817954963</v>
      </c>
      <c r="AM112" s="201">
        <f t="shared" si="55"/>
        <v>0.39629011492060473</v>
      </c>
      <c r="AN112" s="201">
        <f t="shared" si="56"/>
        <v>0.23790566165925575</v>
      </c>
      <c r="AO112" s="201">
        <f t="shared" si="57"/>
        <v>0.77638352365471319</v>
      </c>
      <c r="AP112" s="201">
        <f t="shared" si="58"/>
        <v>0.20812977885731371</v>
      </c>
      <c r="AQ112" s="201">
        <f t="shared" si="59"/>
        <v>0.31293883201619099</v>
      </c>
      <c r="AR112" s="201">
        <f t="shared" si="60"/>
        <v>0.48922146358563046</v>
      </c>
      <c r="AS112" s="201">
        <f t="shared" si="61"/>
        <v>0.47573922144775571</v>
      </c>
      <c r="AT112" s="201">
        <f t="shared" si="62"/>
        <v>0.92691323419429938</v>
      </c>
      <c r="AU112" s="201">
        <f t="shared" si="63"/>
        <v>1.0370032192857672</v>
      </c>
      <c r="AV112" s="41">
        <f t="shared" si="65"/>
        <v>0.89249472600563973</v>
      </c>
      <c r="AW112" s="41">
        <f t="shared" si="65"/>
        <v>0.96249447877391825</v>
      </c>
      <c r="AX112" s="41">
        <f t="shared" si="65"/>
        <v>1.0324942315421968</v>
      </c>
      <c r="AY112" s="41">
        <f t="shared" si="65"/>
        <v>1.1024939843104753</v>
      </c>
      <c r="AZ112" s="41">
        <f t="shared" si="65"/>
        <v>1.1724937370787536</v>
      </c>
      <c r="BA112" s="41">
        <f t="shared" si="65"/>
        <v>1.2424934898470321</v>
      </c>
      <c r="BB112" s="41">
        <f t="shared" si="65"/>
        <v>1.3124932426153106</v>
      </c>
      <c r="BC112" s="41">
        <f t="shared" si="65"/>
        <v>1.3824929953835892</v>
      </c>
      <c r="BD112" s="41">
        <f t="shared" si="65"/>
        <v>1.4524927481518675</v>
      </c>
      <c r="BE112" s="41">
        <f t="shared" si="65"/>
        <v>1.522492500920146</v>
      </c>
      <c r="BF112" s="41">
        <f t="shared" si="65"/>
        <v>1.5924922536884245</v>
      </c>
    </row>
    <row r="113" spans="1:58">
      <c r="A113" s="53" t="s">
        <v>55</v>
      </c>
      <c r="B113" s="80">
        <f>('Modelled Faults'!B113*'Modelled Duration'!B113*'Modelled ICPs'!B113)/'Total ICPs'!B$18</f>
        <v>2.8337545499340335E-2</v>
      </c>
      <c r="C113" s="80">
        <f>('Modelled Faults'!C113*'Modelled Duration'!C113*'Modelled ICPs'!C113)/'Total ICPs'!C$18</f>
        <v>1.5802775261074781E-2</v>
      </c>
      <c r="D113" s="80">
        <f>('Modelled Faults'!D113*'Modelled Duration'!D113*'Modelled ICPs'!D113)/'Total ICPs'!D$18</f>
        <v>6.1516211719585663E-2</v>
      </c>
      <c r="E113" s="80">
        <f>('Modelled Faults'!E113*'Modelled Duration'!E113*'Modelled ICPs'!E113)/'Total ICPs'!E$18</f>
        <v>3.7375780494239702E-3</v>
      </c>
      <c r="F113" s="40">
        <f>('Modelled Faults'!F113*'Modelled Duration'!F113*'Modelled ICPs'!F113)/'Total ICPs'!F$18</f>
        <v>2.0443627457049748E-2</v>
      </c>
      <c r="G113" s="40">
        <f>('Modelled Faults'!G113*'Modelled Duration'!G113*'Modelled ICPs'!G113)/'Total ICPs'!G$18</f>
        <v>8.1608010876515577E-2</v>
      </c>
      <c r="H113" s="40">
        <f>('Modelled Faults'!H113*'Modelled Duration'!H113*'Modelled ICPs'!H113)/'Total ICPs'!H$18</f>
        <v>5.6114717948086206E-3</v>
      </c>
      <c r="I113" s="40">
        <f>('Modelled Faults'!I113*'Modelled Duration'!I113*'Modelled ICPs'!I113)/'Total ICPs'!I$18</f>
        <v>0.12580565516370693</v>
      </c>
      <c r="J113" s="40">
        <f>('Modelled Faults'!J113*'Modelled Duration'!J113*'Modelled ICPs'!J113)/'Total ICPs'!J$18</f>
        <v>0.20281421409435299</v>
      </c>
      <c r="K113" s="40">
        <f>('Modelled Faults'!K113*'Modelled Duration'!K113*'Modelled ICPs'!K113)/'Total ICPs'!K$18</f>
        <v>0.49881485363479761</v>
      </c>
      <c r="L113" s="40">
        <f>('Modelled Faults'!L113*'Modelled Duration'!L113*'Modelled ICPs'!L113)/'Total ICPs'!L$18</f>
        <v>0.12483313623062632</v>
      </c>
      <c r="M113" s="40">
        <f>('Modelled Faults'!M113*'Modelled Duration'!M113*'Modelled ICPs'!M113)/'Total ICPs'!M$18</f>
        <v>0.12582860082891301</v>
      </c>
      <c r="N113" s="40">
        <f>('Modelled Faults'!N113*'Modelled Duration'!N113*'Modelled ICPs'!N113)/'Total ICPs'!N$18</f>
        <v>0.12615208397402852</v>
      </c>
      <c r="O113" s="40">
        <f>('Modelled Faults'!O113*'Modelled Duration'!O113*'Modelled ICPs'!O113)/'Total ICPs'!O$18</f>
        <v>0.13049265413400851</v>
      </c>
      <c r="P113" s="40">
        <f>('Modelled Faults'!P113*'Modelled Duration'!P113*'Modelled ICPs'!P113)/'Total ICPs'!P$18</f>
        <v>0.13144548197412712</v>
      </c>
      <c r="Q113" s="40">
        <f>('Modelled Faults'!Q113*'Modelled Duration'!Q113*'Modelled ICPs'!Q113)/'Total ICPs'!Q$18</f>
        <v>0.13280851572308844</v>
      </c>
      <c r="R113" s="40">
        <f>('Modelled Faults'!R113*'Modelled Duration'!R113*'Modelled ICPs'!R113)/'Total ICPs'!R$18</f>
        <v>0.1327613543942095</v>
      </c>
      <c r="S113" s="40">
        <f>('Modelled Faults'!S113*'Modelled Duration'!S113*'Modelled ICPs'!S113)/'Total ICPs'!S$18</f>
        <v>0.14518809247631401</v>
      </c>
      <c r="T113" s="40">
        <f>('Modelled Faults'!T113*'Modelled Duration'!T113*'Modelled ICPs'!T113)/'Total ICPs'!T$18</f>
        <v>0.14922899337648124</v>
      </c>
      <c r="U113" s="40">
        <f>('Modelled Faults'!U113*'Modelled Duration'!U113*'Modelled ICPs'!U113)/'Total ICPs'!U$18</f>
        <v>0.14680322975818061</v>
      </c>
      <c r="V113" s="40">
        <f>('Modelled Faults'!V113*'Modelled Duration'!V113*'Modelled ICPs'!V113)/'Total ICPs'!V$18</f>
        <v>0.14387144959925088</v>
      </c>
      <c r="AL113" s="201">
        <f t="shared" si="54"/>
        <v>2.8337545499340335E-2</v>
      </c>
      <c r="AM113" s="201">
        <f t="shared" si="55"/>
        <v>1.5802775261074781E-2</v>
      </c>
      <c r="AN113" s="201">
        <f t="shared" si="56"/>
        <v>6.1516211719585663E-2</v>
      </c>
      <c r="AO113" s="201">
        <f t="shared" si="57"/>
        <v>3.7375780494239702E-3</v>
      </c>
      <c r="AP113" s="201">
        <f t="shared" si="58"/>
        <v>2.0443627457049748E-2</v>
      </c>
      <c r="AQ113" s="201">
        <f t="shared" si="59"/>
        <v>8.1608010876515577E-2</v>
      </c>
      <c r="AR113" s="201">
        <f t="shared" si="60"/>
        <v>5.6114717948086206E-3</v>
      </c>
      <c r="AS113" s="201">
        <f t="shared" si="61"/>
        <v>0.12580565516370693</v>
      </c>
      <c r="AT113" s="201">
        <f t="shared" si="62"/>
        <v>0.20281421409435299</v>
      </c>
      <c r="AU113" s="201">
        <f t="shared" si="63"/>
        <v>0.49881485363479761</v>
      </c>
      <c r="AV113" s="41">
        <f t="shared" si="65"/>
        <v>0.30216949858600861</v>
      </c>
      <c r="AW113" s="41">
        <f t="shared" si="65"/>
        <v>0.33811864480981646</v>
      </c>
      <c r="AX113" s="41">
        <f t="shared" si="65"/>
        <v>0.37406779103362431</v>
      </c>
      <c r="AY113" s="41">
        <f t="shared" si="65"/>
        <v>0.41001693725743205</v>
      </c>
      <c r="AZ113" s="41">
        <f t="shared" si="65"/>
        <v>0.44596608348123989</v>
      </c>
      <c r="BA113" s="41">
        <f t="shared" si="65"/>
        <v>0.48191522970504774</v>
      </c>
      <c r="BB113" s="41">
        <f t="shared" si="65"/>
        <v>0.51786437592885559</v>
      </c>
      <c r="BC113" s="41">
        <f t="shared" si="65"/>
        <v>0.55381352215266344</v>
      </c>
      <c r="BD113" s="41">
        <f t="shared" si="65"/>
        <v>0.58976266837647118</v>
      </c>
      <c r="BE113" s="41">
        <f t="shared" si="65"/>
        <v>0.62571181460027903</v>
      </c>
      <c r="BF113" s="41">
        <f t="shared" si="65"/>
        <v>0.66166096082408687</v>
      </c>
    </row>
    <row r="114" spans="1:58">
      <c r="A114" s="53" t="s">
        <v>47</v>
      </c>
      <c r="B114" s="80">
        <f>('Modelled Faults'!B114*'Modelled Duration'!B114*'Modelled ICPs'!B114)/'Total ICPs'!B$18</f>
        <v>6.2416352741086853E-2</v>
      </c>
      <c r="C114" s="80">
        <f>('Modelled Faults'!C114*'Modelled Duration'!C114*'Modelled ICPs'!C114)/'Total ICPs'!C$18</f>
        <v>0.18031885301924869</v>
      </c>
      <c r="D114" s="80">
        <f>('Modelled Faults'!D114*'Modelled Duration'!D114*'Modelled ICPs'!D114)/'Total ICPs'!D$18</f>
        <v>8.5399682628129803E-2</v>
      </c>
      <c r="E114" s="80">
        <f>('Modelled Faults'!E114*'Modelled Duration'!E114*'Modelled ICPs'!E114)/'Total ICPs'!E$18</f>
        <v>0.12747653806047946</v>
      </c>
      <c r="F114" s="40">
        <f>('Modelled Faults'!F114*'Modelled Duration'!F114*'Modelled ICPs'!F114)/'Total ICPs'!F$18</f>
        <v>5.2872319328119297E-2</v>
      </c>
      <c r="G114" s="40">
        <f>('Modelled Faults'!G114*'Modelled Duration'!G114*'Modelled ICPs'!G114)/'Total ICPs'!G$18</f>
        <v>0.19760533481221451</v>
      </c>
      <c r="H114" s="40">
        <f>('Modelled Faults'!H114*'Modelled Duration'!H114*'Modelled ICPs'!H114)/'Total ICPs'!H$18</f>
        <v>0.17574193389427553</v>
      </c>
      <c r="I114" s="40">
        <f>('Modelled Faults'!I114*'Modelled Duration'!I114*'Modelled ICPs'!I114)/'Total ICPs'!I$18</f>
        <v>0.29195627694256271</v>
      </c>
      <c r="J114" s="40">
        <f>('Modelled Faults'!J114*'Modelled Duration'!J114*'Modelled ICPs'!J114)/'Total ICPs'!J$18</f>
        <v>0.572840682079783</v>
      </c>
      <c r="K114" s="40">
        <f>('Modelled Faults'!K114*'Modelled Duration'!K114*'Modelled ICPs'!K114)/'Total ICPs'!K$18</f>
        <v>0.46248194454842689</v>
      </c>
      <c r="L114" s="40">
        <f>('Modelled Faults'!L114*'Modelled Duration'!L114*'Modelled ICPs'!L114)/'Total ICPs'!L$18</f>
        <v>9.4327437310651838E-2</v>
      </c>
      <c r="M114" s="40">
        <f>('Modelled Faults'!M114*'Modelled Duration'!M114*'Modelled ICPs'!M114)/'Total ICPs'!M$18</f>
        <v>9.929124448931359E-2</v>
      </c>
      <c r="N114" s="40">
        <f>('Modelled Faults'!N114*'Modelled Duration'!N114*'Modelled ICPs'!N114)/'Total ICPs'!N$18</f>
        <v>0.1028738949088536</v>
      </c>
      <c r="O114" s="40">
        <f>('Modelled Faults'!O114*'Modelled Duration'!O114*'Modelled ICPs'!O114)/'Total ICPs'!O$18</f>
        <v>0.10659866240277946</v>
      </c>
      <c r="P114" s="40">
        <f>('Modelled Faults'!P114*'Modelled Duration'!P114*'Modelled ICPs'!P114)/'Total ICPs'!P$18</f>
        <v>0.11052444661832947</v>
      </c>
      <c r="Q114" s="40">
        <f>('Modelled Faults'!Q114*'Modelled Duration'!Q114*'Modelled ICPs'!Q114)/'Total ICPs'!Q$18</f>
        <v>0.11376811816021083</v>
      </c>
      <c r="R114" s="40">
        <f>('Modelled Faults'!R114*'Modelled Duration'!R114*'Modelled ICPs'!R114)/'Total ICPs'!R$18</f>
        <v>0.11611238744723716</v>
      </c>
      <c r="S114" s="40">
        <f>('Modelled Faults'!S114*'Modelled Duration'!S114*'Modelled ICPs'!S114)/'Total ICPs'!S$18</f>
        <v>0.11900938714901485</v>
      </c>
      <c r="T114" s="40">
        <f>('Modelled Faults'!T114*'Modelled Duration'!T114*'Modelled ICPs'!T114)/'Total ICPs'!T$18</f>
        <v>0.12146100560416044</v>
      </c>
      <c r="U114" s="40">
        <f>('Modelled Faults'!U114*'Modelled Duration'!U114*'Modelled ICPs'!U114)/'Total ICPs'!U$18</f>
        <v>0.12198785219489337</v>
      </c>
      <c r="V114" s="40">
        <f>('Modelled Faults'!V114*'Modelled Duration'!V114*'Modelled ICPs'!V114)/'Total ICPs'!V$18</f>
        <v>0.12324599497106746</v>
      </c>
      <c r="AL114" s="201">
        <f t="shared" si="54"/>
        <v>6.2416352741086853E-2</v>
      </c>
      <c r="AM114" s="201">
        <f t="shared" si="55"/>
        <v>0.18031885301924869</v>
      </c>
      <c r="AN114" s="201">
        <f t="shared" si="56"/>
        <v>8.5399682628129803E-2</v>
      </c>
      <c r="AO114" s="201">
        <f t="shared" si="57"/>
        <v>0.12747653806047946</v>
      </c>
      <c r="AP114" s="201">
        <f t="shared" si="58"/>
        <v>5.2872319328119297E-2</v>
      </c>
      <c r="AQ114" s="201">
        <f t="shared" si="59"/>
        <v>0.19760533481221451</v>
      </c>
      <c r="AR114" s="201">
        <f t="shared" si="60"/>
        <v>0.17574193389427553</v>
      </c>
      <c r="AS114" s="201">
        <f t="shared" si="61"/>
        <v>0.29195627694256271</v>
      </c>
      <c r="AT114" s="201">
        <f t="shared" si="62"/>
        <v>0.572840682079783</v>
      </c>
      <c r="AU114" s="201">
        <f t="shared" si="63"/>
        <v>0.46248194454842689</v>
      </c>
      <c r="AV114" s="41">
        <f t="shared" si="65"/>
        <v>0.47659616861368104</v>
      </c>
      <c r="AW114" s="41">
        <f t="shared" si="65"/>
        <v>0.52308438257881718</v>
      </c>
      <c r="AX114" s="41">
        <f t="shared" si="65"/>
        <v>0.5695725965439532</v>
      </c>
      <c r="AY114" s="41">
        <f t="shared" si="65"/>
        <v>0.61606081050908923</v>
      </c>
      <c r="AZ114" s="41">
        <f t="shared" si="65"/>
        <v>0.66254902447422537</v>
      </c>
      <c r="BA114" s="41">
        <f t="shared" si="65"/>
        <v>0.70903723843936139</v>
      </c>
      <c r="BB114" s="41">
        <f t="shared" si="65"/>
        <v>0.75552545240449742</v>
      </c>
      <c r="BC114" s="41">
        <f t="shared" si="65"/>
        <v>0.80201366636963356</v>
      </c>
      <c r="BD114" s="41">
        <f t="shared" si="65"/>
        <v>0.84850188033476959</v>
      </c>
      <c r="BE114" s="41">
        <f t="shared" si="65"/>
        <v>0.89499009429990561</v>
      </c>
      <c r="BF114" s="41">
        <f t="shared" si="65"/>
        <v>0.94147830826504175</v>
      </c>
    </row>
    <row r="115" spans="1:58">
      <c r="A115" s="53" t="s">
        <v>52</v>
      </c>
      <c r="B115" s="80">
        <f>('Modelled Faults'!B115*'Modelled Duration'!B115*'Modelled ICPs'!B115)/'Total ICPs'!B$18</f>
        <v>0.20137650406116406</v>
      </c>
      <c r="C115" s="80">
        <f>('Modelled Faults'!C115*'Modelled Duration'!C115*'Modelled ICPs'!C115)/'Total ICPs'!C$18</f>
        <v>0.12102109261996709</v>
      </c>
      <c r="D115" s="80">
        <f>('Modelled Faults'!D115*'Modelled Duration'!D115*'Modelled ICPs'!D115)/'Total ICPs'!D$18</f>
        <v>3.6356090606350949E-2</v>
      </c>
      <c r="E115" s="80">
        <f>('Modelled Faults'!E115*'Modelled Duration'!E115*'Modelled ICPs'!E115)/'Total ICPs'!E$18</f>
        <v>0.13632005443523459</v>
      </c>
      <c r="F115" s="40">
        <f>('Modelled Faults'!F115*'Modelled Duration'!F115*'Modelled ICPs'!F115)/'Total ICPs'!F$18</f>
        <v>7.1457381263120803E-2</v>
      </c>
      <c r="G115" s="40">
        <f>('Modelled Faults'!G115*'Modelled Duration'!G115*'Modelled ICPs'!G115)/'Total ICPs'!G$18</f>
        <v>3.7592888050111413E-2</v>
      </c>
      <c r="H115" s="40">
        <f>('Modelled Faults'!H115*'Modelled Duration'!H115*'Modelled ICPs'!H115)/'Total ICPs'!H$18</f>
        <v>3.0428837174922702E-3</v>
      </c>
      <c r="I115" s="40">
        <f>('Modelled Faults'!I115*'Modelled Duration'!I115*'Modelled ICPs'!I115)/'Total ICPs'!I$18</f>
        <v>4.9984015182522219E-2</v>
      </c>
      <c r="J115" s="40">
        <f>('Modelled Faults'!J115*'Modelled Duration'!J115*'Modelled ICPs'!J115)/'Total ICPs'!J$18</f>
        <v>0.1980059306026756</v>
      </c>
      <c r="K115" s="40">
        <f>('Modelled Faults'!K115*'Modelled Duration'!K115*'Modelled ICPs'!K115)/'Total ICPs'!K$18</f>
        <v>4.1247335978637924E-2</v>
      </c>
      <c r="L115" s="40">
        <f>('Modelled Faults'!L115*'Modelled Duration'!L115*'Modelled ICPs'!L115)/'Total ICPs'!L$18</f>
        <v>4.4998777485595255E-2</v>
      </c>
      <c r="M115" s="40">
        <f>('Modelled Faults'!M115*'Modelled Duration'!M115*'Modelled ICPs'!M115)/'Total ICPs'!M$18</f>
        <v>4.6909514966853409E-2</v>
      </c>
      <c r="N115" s="40">
        <f>('Modelled Faults'!N115*'Modelled Duration'!N115*'Modelled ICPs'!N115)/'Total ICPs'!N$18</f>
        <v>4.8155792837538514E-2</v>
      </c>
      <c r="O115" s="40">
        <f>('Modelled Faults'!O115*'Modelled Duration'!O115*'Modelled ICPs'!O115)/'Total ICPs'!O$18</f>
        <v>4.9914534191262738E-2</v>
      </c>
      <c r="P115" s="40">
        <f>('Modelled Faults'!P115*'Modelled Duration'!P115*'Modelled ICPs'!P115)/'Total ICPs'!P$18</f>
        <v>5.084000435188011E-2</v>
      </c>
      <c r="Q115" s="40">
        <f>('Modelled Faults'!Q115*'Modelled Duration'!Q115*'Modelled ICPs'!Q115)/'Total ICPs'!Q$18</f>
        <v>5.188671284720086E-2</v>
      </c>
      <c r="R115" s="40">
        <f>('Modelled Faults'!R115*'Modelled Duration'!R115*'Modelled ICPs'!R115)/'Total ICPs'!R$18</f>
        <v>5.2638797097103798E-2</v>
      </c>
      <c r="S115" s="40">
        <f>('Modelled Faults'!S115*'Modelled Duration'!S115*'Modelled ICPs'!S115)/'Total ICPs'!S$18</f>
        <v>5.3920682405303628E-2</v>
      </c>
      <c r="T115" s="40">
        <f>('Modelled Faults'!T115*'Modelled Duration'!T115*'Modelled ICPs'!T115)/'Total ICPs'!T$18</f>
        <v>5.5031728096880873E-2</v>
      </c>
      <c r="U115" s="40">
        <f>('Modelled Faults'!U115*'Modelled Duration'!U115*'Modelled ICPs'!U115)/'Total ICPs'!U$18</f>
        <v>5.5801763344331519E-2</v>
      </c>
      <c r="V115" s="40">
        <f>('Modelled Faults'!V115*'Modelled Duration'!V115*'Modelled ICPs'!V115)/'Total ICPs'!V$18</f>
        <v>5.6844476423194193E-2</v>
      </c>
      <c r="AL115" s="201">
        <f t="shared" si="54"/>
        <v>0.20137650406116406</v>
      </c>
      <c r="AM115" s="201">
        <f t="shared" si="55"/>
        <v>0.12102109261996709</v>
      </c>
      <c r="AN115" s="201">
        <f t="shared" si="56"/>
        <v>3.6356090606350949E-2</v>
      </c>
      <c r="AO115" s="201">
        <f t="shared" si="57"/>
        <v>0.13632005443523459</v>
      </c>
      <c r="AP115" s="201">
        <f t="shared" si="58"/>
        <v>7.1457381263120803E-2</v>
      </c>
      <c r="AQ115" s="201">
        <f t="shared" si="59"/>
        <v>3.7592888050111413E-2</v>
      </c>
      <c r="AR115" s="201">
        <f t="shared" si="60"/>
        <v>3.0428837174922702E-3</v>
      </c>
      <c r="AS115" s="201">
        <f t="shared" si="61"/>
        <v>4.9984015182522219E-2</v>
      </c>
      <c r="AT115" s="201">
        <f t="shared" si="62"/>
        <v>0.1980059306026756</v>
      </c>
      <c r="AU115" s="201">
        <f t="shared" si="63"/>
        <v>4.1247335978637924E-2</v>
      </c>
      <c r="AV115" s="41">
        <f t="shared" si="65"/>
        <v>4.7379583340089182E-2</v>
      </c>
      <c r="AW115" s="41">
        <f t="shared" si="65"/>
        <v>3.9695795283427621E-2</v>
      </c>
      <c r="AX115" s="41">
        <f t="shared" si="65"/>
        <v>3.2012007226766073E-2</v>
      </c>
      <c r="AY115" s="41">
        <f t="shared" si="65"/>
        <v>2.4328219170104526E-2</v>
      </c>
      <c r="AZ115" s="41">
        <f t="shared" si="65"/>
        <v>1.6644431113442978E-2</v>
      </c>
      <c r="BA115" s="41">
        <f t="shared" si="65"/>
        <v>8.960643056781431E-3</v>
      </c>
      <c r="BB115" s="41">
        <f t="shared" si="65"/>
        <v>1.2768550001198697E-3</v>
      </c>
      <c r="BC115" s="41">
        <f t="shared" si="65"/>
        <v>-6.4069330565416638E-3</v>
      </c>
      <c r="BD115" s="41">
        <f t="shared" si="65"/>
        <v>-1.4090721113203225E-2</v>
      </c>
      <c r="BE115" s="41">
        <f t="shared" si="65"/>
        <v>-2.1774509169864759E-2</v>
      </c>
      <c r="BF115" s="41">
        <f t="shared" si="65"/>
        <v>-2.945829722652632E-2</v>
      </c>
    </row>
    <row r="116" spans="1:58">
      <c r="A116" s="53" t="s">
        <v>53</v>
      </c>
      <c r="B116" s="80">
        <f>('Modelled Faults'!B116*'Modelled Duration'!B116*'Modelled ICPs'!B116)/'Total ICPs'!B$18</f>
        <v>0.50724969402190301</v>
      </c>
      <c r="C116" s="80">
        <f>('Modelled Faults'!C116*'Modelled Duration'!C116*'Modelled ICPs'!C116)/'Total ICPs'!C$18</f>
        <v>3.9928154753389601E-2</v>
      </c>
      <c r="D116" s="80">
        <f>('Modelled Faults'!D116*'Modelled Duration'!D116*'Modelled ICPs'!D116)/'Total ICPs'!D$18</f>
        <v>9.3675788781805006E-2</v>
      </c>
      <c r="E116" s="80">
        <f>('Modelled Faults'!E116*'Modelled Duration'!E116*'Modelled ICPs'!E116)/'Total ICPs'!E$18</f>
        <v>1.7246252999484901E-2</v>
      </c>
      <c r="F116" s="40">
        <f>('Modelled Faults'!F116*'Modelled Duration'!F116*'Modelled ICPs'!F116)/'Total ICPs'!F$18</f>
        <v>6.7414830147290898E-3</v>
      </c>
      <c r="G116" s="40">
        <f>('Modelled Faults'!G116*'Modelled Duration'!G116*'Modelled ICPs'!G116)/'Total ICPs'!G$18</f>
        <v>3.89741806917017E-2</v>
      </c>
      <c r="H116" s="40">
        <f>('Modelled Faults'!H116*'Modelled Duration'!H116*'Modelled ICPs'!H116)/'Total ICPs'!H$18</f>
        <v>8.1685036751000598E-2</v>
      </c>
      <c r="I116" s="40">
        <f>('Modelled Faults'!I116*'Modelled Duration'!I116*'Modelled ICPs'!I116)/'Total ICPs'!I$18</f>
        <v>0.16771906836003886</v>
      </c>
      <c r="J116" s="40">
        <f>('Modelled Faults'!J116*'Modelled Duration'!J116*'Modelled ICPs'!J116)/'Total ICPs'!J$18</f>
        <v>8.0362488434115184E-2</v>
      </c>
      <c r="K116" s="40">
        <f>('Modelled Faults'!K116*'Modelled Duration'!K116*'Modelled ICPs'!K116)/'Total ICPs'!K$18</f>
        <v>0.17157151056874032</v>
      </c>
      <c r="L116" s="40">
        <f>('Modelled Faults'!L116*'Modelled Duration'!L116*'Modelled ICPs'!L116)/'Total ICPs'!L$18</f>
        <v>0.28610705619630999</v>
      </c>
      <c r="M116" s="40">
        <f>('Modelled Faults'!M116*'Modelled Duration'!M116*'Modelled ICPs'!M116)/'Total ICPs'!M$18</f>
        <v>0.30098937294035322</v>
      </c>
      <c r="N116" s="40">
        <f>('Modelled Faults'!N116*'Modelled Duration'!N116*'Modelled ICPs'!N116)/'Total ICPs'!N$18</f>
        <v>0.31344722381528206</v>
      </c>
      <c r="O116" s="40">
        <f>('Modelled Faults'!O116*'Modelled Duration'!O116*'Modelled ICPs'!O116)/'Total ICPs'!O$18</f>
        <v>0.33030860433431425</v>
      </c>
      <c r="P116" s="40">
        <f>('Modelled Faults'!P116*'Modelled Duration'!P116*'Modelled ICPs'!P116)/'Total ICPs'!P$18</f>
        <v>0.34286223669032823</v>
      </c>
      <c r="Q116" s="40">
        <f>('Modelled Faults'!Q116*'Modelled Duration'!Q116*'Modelled ICPs'!Q116)/'Total ICPs'!Q$18</f>
        <v>0.35490685138829003</v>
      </c>
      <c r="R116" s="40">
        <f>('Modelled Faults'!R116*'Modelled Duration'!R116*'Modelled ICPs'!R116)/'Total ICPs'!R$18</f>
        <v>0.36198352492640157</v>
      </c>
      <c r="S116" s="40">
        <f>('Modelled Faults'!S116*'Modelled Duration'!S116*'Modelled ICPs'!S116)/'Total ICPs'!S$18</f>
        <v>0.37399556897436265</v>
      </c>
      <c r="T116" s="40">
        <f>('Modelled Faults'!T116*'Modelled Duration'!T116*'Modelled ICPs'!T116)/'Total ICPs'!T$18</f>
        <v>0.38596226242773263</v>
      </c>
      <c r="U116" s="40">
        <f>('Modelled Faults'!U116*'Modelled Duration'!U116*'Modelled ICPs'!U116)/'Total ICPs'!U$18</f>
        <v>0.38829878255483019</v>
      </c>
      <c r="V116" s="40">
        <f>('Modelled Faults'!V116*'Modelled Duration'!V116*'Modelled ICPs'!V116)/'Total ICPs'!V$18</f>
        <v>0.39521945429329292</v>
      </c>
      <c r="AL116" s="201">
        <f t="shared" si="54"/>
        <v>0.50724969402190301</v>
      </c>
      <c r="AM116" s="201">
        <f t="shared" si="55"/>
        <v>3.9928154753389601E-2</v>
      </c>
      <c r="AN116" s="201">
        <f t="shared" si="56"/>
        <v>9.3675788781805006E-2</v>
      </c>
      <c r="AO116" s="201">
        <f t="shared" si="57"/>
        <v>1.7246252999484901E-2</v>
      </c>
      <c r="AP116" s="201">
        <f t="shared" si="58"/>
        <v>6.7414830147290898E-3</v>
      </c>
      <c r="AQ116" s="201">
        <f t="shared" si="59"/>
        <v>3.89741806917017E-2</v>
      </c>
      <c r="AR116" s="201">
        <f t="shared" si="60"/>
        <v>8.1685036751000598E-2</v>
      </c>
      <c r="AS116" s="201">
        <f t="shared" si="61"/>
        <v>0.16771906836003886</v>
      </c>
      <c r="AT116" s="201">
        <f t="shared" si="62"/>
        <v>8.0362488434115184E-2</v>
      </c>
      <c r="AU116" s="201">
        <f t="shared" si="63"/>
        <v>0.17157151056874032</v>
      </c>
      <c r="AV116" s="41">
        <f t="shared" si="65"/>
        <v>4.9105436888000953E-2</v>
      </c>
      <c r="AW116" s="41">
        <f t="shared" si="65"/>
        <v>3.612181344260279E-2</v>
      </c>
      <c r="AX116" s="41">
        <f t="shared" si="65"/>
        <v>2.3138189997204628E-2</v>
      </c>
      <c r="AY116" s="41">
        <f t="shared" si="65"/>
        <v>1.0154566551806493E-2</v>
      </c>
      <c r="AZ116" s="41">
        <f t="shared" si="65"/>
        <v>-2.8290568935916693E-3</v>
      </c>
      <c r="BA116" s="41">
        <f t="shared" si="65"/>
        <v>-1.5812680338989832E-2</v>
      </c>
      <c r="BB116" s="41">
        <f t="shared" si="65"/>
        <v>-2.8796303784387994E-2</v>
      </c>
      <c r="BC116" s="41">
        <f t="shared" si="65"/>
        <v>-4.1779927229786157E-2</v>
      </c>
      <c r="BD116" s="41">
        <f t="shared" si="65"/>
        <v>-5.4763550675184292E-2</v>
      </c>
      <c r="BE116" s="41">
        <f t="shared" si="65"/>
        <v>-6.7747174120582454E-2</v>
      </c>
      <c r="BF116" s="41">
        <f t="shared" si="65"/>
        <v>-8.0730797565980617E-2</v>
      </c>
    </row>
    <row r="117" spans="1:58">
      <c r="A117" s="53" t="s">
        <v>58</v>
      </c>
      <c r="B117" s="80">
        <f>('Modelled Faults'!B117*'Modelled Duration'!B117*'Modelled ICPs'!B117)/'Total ICPs'!B$18</f>
        <v>4.3574459968528004E-2</v>
      </c>
      <c r="C117" s="80">
        <f>('Modelled Faults'!C117*'Modelled Duration'!C117*'Modelled ICPs'!C117)/'Total ICPs'!C$18</f>
        <v>4.4432788135997318E-2</v>
      </c>
      <c r="D117" s="80">
        <f>('Modelled Faults'!D117*'Modelled Duration'!D117*'Modelled ICPs'!D117)/'Total ICPs'!D$18</f>
        <v>0.15085960587111641</v>
      </c>
      <c r="E117" s="80">
        <f>('Modelled Faults'!E117*'Modelled Duration'!E117*'Modelled ICPs'!E117)/'Total ICPs'!E$18</f>
        <v>5.3846250486827368E-2</v>
      </c>
      <c r="F117" s="40">
        <f>('Modelled Faults'!F117*'Modelled Duration'!F117*'Modelled ICPs'!F117)/'Total ICPs'!F$18</f>
        <v>8.2523836019963409E-2</v>
      </c>
      <c r="G117" s="40">
        <f>('Modelled Faults'!G117*'Modelled Duration'!G117*'Modelled ICPs'!G117)/'Total ICPs'!G$18</f>
        <v>5.1675864937515893E-2</v>
      </c>
      <c r="H117" s="40">
        <f>('Modelled Faults'!H117*'Modelled Duration'!H117*'Modelled ICPs'!H117)/'Total ICPs'!H$18</f>
        <v>7.3564914523669603E-2</v>
      </c>
      <c r="I117" s="40">
        <f>('Modelled Faults'!I117*'Modelled Duration'!I117*'Modelled ICPs'!I117)/'Total ICPs'!I$18</f>
        <v>1.0623824301402389</v>
      </c>
      <c r="J117" s="40">
        <f>('Modelled Faults'!J117*'Modelled Duration'!J117*'Modelled ICPs'!J117)/'Total ICPs'!J$18</f>
        <v>0.58772060854192243</v>
      </c>
      <c r="K117" s="40">
        <f>('Modelled Faults'!K117*'Modelled Duration'!K117*'Modelled ICPs'!K117)/'Total ICPs'!K$18</f>
        <v>0.381639789373862</v>
      </c>
      <c r="L117" s="40">
        <f>('Modelled Faults'!L117*'Modelled Duration'!L117*'Modelled ICPs'!L117)/'Total ICPs'!L$18</f>
        <v>0.65272981946986852</v>
      </c>
      <c r="M117" s="40">
        <f>('Modelled Faults'!M117*'Modelled Duration'!M117*'Modelled ICPs'!M117)/'Total ICPs'!M$18</f>
        <v>0.68021170838894129</v>
      </c>
      <c r="N117" s="40">
        <f>('Modelled Faults'!N117*'Modelled Duration'!N117*'Modelled ICPs'!N117)/'Total ICPs'!N$18</f>
        <v>0.70612360702901067</v>
      </c>
      <c r="O117" s="40">
        <f>('Modelled Faults'!O117*'Modelled Duration'!O117*'Modelled ICPs'!O117)/'Total ICPs'!O$18</f>
        <v>0.72913061825312064</v>
      </c>
      <c r="P117" s="40">
        <f>('Modelled Faults'!P117*'Modelled Duration'!P117*'Modelled ICPs'!P117)/'Total ICPs'!P$18</f>
        <v>0.75569893800294707</v>
      </c>
      <c r="Q117" s="40">
        <f>('Modelled Faults'!Q117*'Modelled Duration'!Q117*'Modelled ICPs'!Q117)/'Total ICPs'!Q$18</f>
        <v>0.77840311223988901</v>
      </c>
      <c r="R117" s="40">
        <f>('Modelled Faults'!R117*'Modelled Duration'!R117*'Modelled ICPs'!R117)/'Total ICPs'!R$18</f>
        <v>0.79140886639080543</v>
      </c>
      <c r="S117" s="40">
        <f>('Modelled Faults'!S117*'Modelled Duration'!S117*'Modelled ICPs'!S117)/'Total ICPs'!S$18</f>
        <v>0.81730045249990901</v>
      </c>
      <c r="T117" s="40">
        <f>('Modelled Faults'!T117*'Modelled Duration'!T117*'Modelled ICPs'!T117)/'Total ICPs'!T$18</f>
        <v>0.86031459877315775</v>
      </c>
      <c r="U117" s="40">
        <f>('Modelled Faults'!U117*'Modelled Duration'!U117*'Modelled ICPs'!U117)/'Total ICPs'!U$18</f>
        <v>0.88215617233542787</v>
      </c>
      <c r="V117" s="40">
        <f>('Modelled Faults'!V117*'Modelled Duration'!V117*'Modelled ICPs'!V117)/'Total ICPs'!V$18</f>
        <v>0.89872577606786264</v>
      </c>
      <c r="AL117" s="201">
        <f t="shared" si="54"/>
        <v>4.3574459968528004E-2</v>
      </c>
      <c r="AM117" s="201">
        <f t="shared" si="55"/>
        <v>4.4432788135997318E-2</v>
      </c>
      <c r="AN117" s="201">
        <f t="shared" si="56"/>
        <v>0.15085960587111641</v>
      </c>
      <c r="AO117" s="201">
        <f t="shared" si="57"/>
        <v>5.3846250486827368E-2</v>
      </c>
      <c r="AP117" s="201">
        <f t="shared" si="58"/>
        <v>8.2523836019963409E-2</v>
      </c>
      <c r="AQ117" s="201">
        <f t="shared" si="59"/>
        <v>5.1675864937515893E-2</v>
      </c>
      <c r="AR117" s="201">
        <f t="shared" si="60"/>
        <v>7.3564914523669603E-2</v>
      </c>
      <c r="AS117" s="201">
        <f t="shared" si="61"/>
        <v>1.0623824301402389</v>
      </c>
      <c r="AT117" s="201">
        <f t="shared" si="62"/>
        <v>0.58772060854192243</v>
      </c>
      <c r="AU117" s="201">
        <f t="shared" si="63"/>
        <v>0.381639789373862</v>
      </c>
      <c r="AV117" s="41">
        <f t="shared" si="65"/>
        <v>0.63427288312873675</v>
      </c>
      <c r="AW117" s="41">
        <f t="shared" si="65"/>
        <v>0.70355485191578637</v>
      </c>
      <c r="AX117" s="41">
        <f t="shared" si="65"/>
        <v>0.77283682070283599</v>
      </c>
      <c r="AY117" s="41">
        <f t="shared" si="65"/>
        <v>0.8421187894898855</v>
      </c>
      <c r="AZ117" s="41">
        <f t="shared" si="65"/>
        <v>0.91140075827693501</v>
      </c>
      <c r="BA117" s="41">
        <f t="shared" si="65"/>
        <v>0.98068272706398463</v>
      </c>
      <c r="BB117" s="41">
        <f t="shared" si="65"/>
        <v>1.0499646958510342</v>
      </c>
      <c r="BC117" s="41">
        <f t="shared" si="65"/>
        <v>1.1192466646380839</v>
      </c>
      <c r="BD117" s="41">
        <f t="shared" si="65"/>
        <v>1.1885286334251333</v>
      </c>
      <c r="BE117" s="41">
        <f t="shared" si="65"/>
        <v>1.2578106022121829</v>
      </c>
      <c r="BF117" s="41">
        <f t="shared" si="65"/>
        <v>1.3270925709992325</v>
      </c>
    </row>
    <row r="118" spans="1:58">
      <c r="A118" s="53" t="s">
        <v>60</v>
      </c>
      <c r="B118" s="80">
        <f>('Modelled Faults'!B118*'Modelled Duration'!B118*'Modelled ICPs'!B118)/'Total ICPs'!B$18</f>
        <v>1.3275475656859504E-2</v>
      </c>
      <c r="C118" s="80">
        <f>('Modelled Faults'!C118*'Modelled Duration'!C118*'Modelled ICPs'!C118)/'Total ICPs'!C$18</f>
        <v>2.5775276969783701E-2</v>
      </c>
      <c r="D118" s="80">
        <f>('Modelled Faults'!D118*'Modelled Duration'!D118*'Modelled ICPs'!D118)/'Total ICPs'!D$18</f>
        <v>4.7447779265915598E-2</v>
      </c>
      <c r="E118" s="80">
        <f>('Modelled Faults'!E118*'Modelled Duration'!E118*'Modelled ICPs'!E118)/'Total ICPs'!E$18</f>
        <v>1.55784765757503E-3</v>
      </c>
      <c r="F118" s="40">
        <f>('Modelled Faults'!F118*'Modelled Duration'!F118*'Modelled ICPs'!F118)/'Total ICPs'!F$18</f>
        <v>5.5251509298447589E-3</v>
      </c>
      <c r="G118" s="40">
        <f>('Modelled Faults'!G118*'Modelled Duration'!G118*'Modelled ICPs'!G118)/'Total ICPs'!G$18</f>
        <v>7.1920338214935368E-3</v>
      </c>
      <c r="H118" s="40">
        <f>('Modelled Faults'!H118*'Modelled Duration'!H118*'Modelled ICPs'!H118)/'Total ICPs'!H$18</f>
        <v>1.55408818203097E-2</v>
      </c>
      <c r="I118" s="40">
        <f>('Modelled Faults'!I118*'Modelled Duration'!I118*'Modelled ICPs'!I118)/'Total ICPs'!I$18</f>
        <v>1.1981356815742912</v>
      </c>
      <c r="J118" s="40">
        <f>('Modelled Faults'!J118*'Modelled Duration'!J118*'Modelled ICPs'!J118)/'Total ICPs'!J$18</f>
        <v>0.22595661709714929</v>
      </c>
      <c r="K118" s="40">
        <f>('Modelled Faults'!K118*'Modelled Duration'!K118*'Modelled ICPs'!K118)/'Total ICPs'!K$18</f>
        <v>0.3769846023308624</v>
      </c>
      <c r="L118" s="40">
        <f>('Modelled Faults'!L118*'Modelled Duration'!L118*'Modelled ICPs'!L118)/'Total ICPs'!L$18</f>
        <v>0.48548972678888686</v>
      </c>
      <c r="M118" s="40">
        <f>('Modelled Faults'!M118*'Modelled Duration'!M118*'Modelled ICPs'!M118)/'Total ICPs'!M$18</f>
        <v>0.49623713507983502</v>
      </c>
      <c r="N118" s="40">
        <f>('Modelled Faults'!N118*'Modelled Duration'!N118*'Modelled ICPs'!N118)/'Total ICPs'!N$18</f>
        <v>0.50908925469460886</v>
      </c>
      <c r="O118" s="40">
        <f>('Modelled Faults'!O118*'Modelled Duration'!O118*'Modelled ICPs'!O118)/'Total ICPs'!O$18</f>
        <v>0.52612531105088556</v>
      </c>
      <c r="P118" s="40">
        <f>('Modelled Faults'!P118*'Modelled Duration'!P118*'Modelled ICPs'!P118)/'Total ICPs'!P$18</f>
        <v>0.5369533510960629</v>
      </c>
      <c r="Q118" s="40">
        <f>('Modelled Faults'!Q118*'Modelled Duration'!Q118*'Modelled ICPs'!Q118)/'Total ICPs'!Q$18</f>
        <v>0.54651675327331328</v>
      </c>
      <c r="R118" s="40">
        <f>('Modelled Faults'!R118*'Modelled Duration'!R118*'Modelled ICPs'!R118)/'Total ICPs'!R$18</f>
        <v>0.54628361627136357</v>
      </c>
      <c r="S118" s="40">
        <f>('Modelled Faults'!S118*'Modelled Duration'!S118*'Modelled ICPs'!S118)/'Total ICPs'!S$18</f>
        <v>0.55094996772790772</v>
      </c>
      <c r="T118" s="40">
        <f>('Modelled Faults'!T118*'Modelled Duration'!T118*'Modelled ICPs'!T118)/'Total ICPs'!T$18</f>
        <v>0.55156608314674038</v>
      </c>
      <c r="U118" s="40">
        <f>('Modelled Faults'!U118*'Modelled Duration'!U118*'Modelled ICPs'!U118)/'Total ICPs'!U$18</f>
        <v>0.54066844130554415</v>
      </c>
      <c r="V118" s="40">
        <f>('Modelled Faults'!V118*'Modelled Duration'!V118*'Modelled ICPs'!V118)/'Total ICPs'!V$18</f>
        <v>0.53399649369613766</v>
      </c>
      <c r="AL118" s="201">
        <f t="shared" si="54"/>
        <v>1.3275475656859504E-2</v>
      </c>
      <c r="AM118" s="201">
        <f t="shared" si="55"/>
        <v>2.5775276969783701E-2</v>
      </c>
      <c r="AN118" s="201">
        <f t="shared" si="56"/>
        <v>4.7447779265915598E-2</v>
      </c>
      <c r="AO118" s="201">
        <f t="shared" si="57"/>
        <v>1.55784765757503E-3</v>
      </c>
      <c r="AP118" s="201">
        <f t="shared" si="58"/>
        <v>5.5251509298447589E-3</v>
      </c>
      <c r="AQ118" s="201">
        <f t="shared" si="59"/>
        <v>7.1920338214935368E-3</v>
      </c>
      <c r="AR118" s="201">
        <f t="shared" si="60"/>
        <v>1.55408818203097E-2</v>
      </c>
      <c r="AS118" s="201">
        <f t="shared" si="61"/>
        <v>1.1981356815742912</v>
      </c>
      <c r="AT118" s="201">
        <f t="shared" si="62"/>
        <v>0.22595661709714929</v>
      </c>
      <c r="AU118" s="201">
        <f t="shared" si="63"/>
        <v>0.3769846023308624</v>
      </c>
      <c r="AV118" s="41">
        <f t="shared" si="65"/>
        <v>0.5407960353083856</v>
      </c>
      <c r="AW118" s="41">
        <f t="shared" si="65"/>
        <v>0.60426092632583606</v>
      </c>
      <c r="AX118" s="41">
        <f t="shared" si="65"/>
        <v>0.66772581734328651</v>
      </c>
      <c r="AY118" s="41">
        <f t="shared" si="65"/>
        <v>0.73119070836073685</v>
      </c>
      <c r="AZ118" s="41">
        <f t="shared" si="65"/>
        <v>0.79465559937818719</v>
      </c>
      <c r="BA118" s="41">
        <f t="shared" si="65"/>
        <v>0.85812049039563765</v>
      </c>
      <c r="BB118" s="41">
        <f t="shared" si="65"/>
        <v>0.9215853814130881</v>
      </c>
      <c r="BC118" s="41">
        <f t="shared" si="65"/>
        <v>0.98505027243053855</v>
      </c>
      <c r="BD118" s="41">
        <f t="shared" si="65"/>
        <v>1.0485151634479888</v>
      </c>
      <c r="BE118" s="41">
        <f t="shared" si="65"/>
        <v>1.1119800544654392</v>
      </c>
      <c r="BF118" s="41">
        <f t="shared" si="65"/>
        <v>1.1754449454828897</v>
      </c>
    </row>
    <row r="119" spans="1:58">
      <c r="A119" s="53"/>
      <c r="B119" s="80"/>
      <c r="C119" s="80"/>
      <c r="D119" s="80"/>
      <c r="E119" s="8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AL119" s="97"/>
      <c r="AM119" s="97"/>
      <c r="AN119" s="97"/>
      <c r="AO119" s="97"/>
      <c r="AP119" s="97"/>
      <c r="AQ119" s="97"/>
      <c r="AR119" s="97"/>
      <c r="AS119" s="97"/>
      <c r="AT119" s="97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</row>
    <row r="120" spans="1:58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O120" s="3"/>
      <c r="P120" s="3"/>
      <c r="Q120" s="3"/>
      <c r="R120" s="3"/>
      <c r="S120" s="3"/>
      <c r="T120" s="3"/>
      <c r="U120" s="3"/>
      <c r="V120" s="3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</row>
    <row r="121" spans="1:58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O121" s="3"/>
      <c r="P121" s="3"/>
      <c r="Q121" s="3"/>
      <c r="R121" s="3"/>
      <c r="S121" s="3"/>
      <c r="T121" s="3"/>
      <c r="U121" s="3"/>
      <c r="V121" s="3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</row>
    <row r="122" spans="1:58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3" customFormat="1" ht="18">
      <c r="A123" s="1"/>
      <c r="B123" s="55"/>
      <c r="C123" s="55"/>
      <c r="D123" s="55"/>
      <c r="E123" s="55"/>
      <c r="F123" s="55"/>
      <c r="G123" s="55"/>
      <c r="H123" s="55"/>
      <c r="I123" s="39"/>
      <c r="J123" s="1"/>
      <c r="N123"/>
      <c r="O123"/>
      <c r="P123"/>
      <c r="Q123"/>
      <c r="R123"/>
      <c r="S123"/>
      <c r="T123"/>
      <c r="U123"/>
      <c r="V123"/>
    </row>
    <row r="124" spans="1:58" s="3" customFormat="1" ht="15.9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69"/>
      <c r="L124" s="69" t="s">
        <v>32</v>
      </c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69" t="s">
        <v>48</v>
      </c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</row>
    <row r="125" spans="1:58" s="60" customFormat="1">
      <c r="A125" s="60" t="s">
        <v>6</v>
      </c>
      <c r="B125" s="61">
        <f>SUM(B129:B141)</f>
        <v>19.648540047367003</v>
      </c>
      <c r="C125" s="61">
        <f t="shared" ref="C125:K125" si="66">SUM(C129:C141)</f>
        <v>13.426897461573933</v>
      </c>
      <c r="D125" s="61">
        <f t="shared" si="66"/>
        <v>23.902993544595052</v>
      </c>
      <c r="E125" s="61">
        <f t="shared" si="66"/>
        <v>12.774456972334098</v>
      </c>
      <c r="F125" s="61">
        <f t="shared" si="66"/>
        <v>6.7689777583523325</v>
      </c>
      <c r="G125" s="61">
        <f t="shared" si="66"/>
        <v>10.263433211003534</v>
      </c>
      <c r="H125" s="61">
        <f t="shared" si="66"/>
        <v>17.405511847233775</v>
      </c>
      <c r="I125" s="61">
        <f t="shared" si="66"/>
        <v>2.537821859899692</v>
      </c>
      <c r="J125" s="61">
        <f t="shared" si="66"/>
        <v>11.848931050192414</v>
      </c>
      <c r="K125" s="61">
        <f t="shared" si="66"/>
        <v>11.65648798382867</v>
      </c>
    </row>
    <row r="126" spans="1:58">
      <c r="B126" s="94"/>
      <c r="C126" s="94"/>
      <c r="D126" s="94"/>
      <c r="E126" s="94"/>
      <c r="F126" s="94"/>
      <c r="G126" s="94"/>
      <c r="H126" s="94"/>
      <c r="I126" s="94"/>
      <c r="J126" s="94"/>
      <c r="K126" s="61"/>
      <c r="L126" s="76">
        <f>SUM(L129:L141)</f>
        <v>9.6075235537086492</v>
      </c>
      <c r="M126" s="76">
        <f t="shared" ref="M126:V126" si="67">SUM(M129:M141)</f>
        <v>9.5380846974172933</v>
      </c>
      <c r="N126" s="76">
        <f t="shared" si="67"/>
        <v>9.46362523506256</v>
      </c>
      <c r="O126" s="76">
        <f t="shared" si="67"/>
        <v>9.3944244338552405</v>
      </c>
      <c r="P126" s="76">
        <f t="shared" si="67"/>
        <v>9.3250470298819508</v>
      </c>
      <c r="Q126" s="76">
        <f t="shared" si="67"/>
        <v>9.2508140485191959</v>
      </c>
      <c r="R126" s="76">
        <f t="shared" si="67"/>
        <v>9.213210005957972</v>
      </c>
      <c r="S126" s="76">
        <f t="shared" si="67"/>
        <v>9.1535434098500428</v>
      </c>
      <c r="T126" s="76">
        <f t="shared" si="67"/>
        <v>9.115863753545046</v>
      </c>
      <c r="U126" s="76">
        <f t="shared" si="67"/>
        <v>9.1163690983033696</v>
      </c>
      <c r="V126" s="76">
        <f t="shared" si="67"/>
        <v>9.1149388388371175</v>
      </c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72"/>
      <c r="AM126" s="201"/>
      <c r="AN126" s="201"/>
      <c r="AO126" s="201"/>
      <c r="AP126" s="201"/>
      <c r="AQ126" s="201"/>
      <c r="AR126" s="201"/>
      <c r="AS126" s="201"/>
      <c r="AT126" s="201"/>
      <c r="AU126" s="68"/>
      <c r="AV126" s="68">
        <f t="shared" ref="AV126:BF126" si="68">SUM(AV129:AV141)</f>
        <v>7.2763227803833104</v>
      </c>
      <c r="AW126" s="68">
        <f t="shared" si="68"/>
        <v>6.2313987088824483</v>
      </c>
      <c r="AX126" s="68">
        <f t="shared" si="68"/>
        <v>5.1864746373815871</v>
      </c>
      <c r="AY126" s="68">
        <f t="shared" si="68"/>
        <v>4.1415505658807241</v>
      </c>
      <c r="AZ126" s="68">
        <f t="shared" si="68"/>
        <v>3.0966264943798647</v>
      </c>
      <c r="BA126" s="68">
        <f t="shared" si="68"/>
        <v>2.0517024228790017</v>
      </c>
      <c r="BB126" s="68">
        <f t="shared" si="68"/>
        <v>1.0067783513781368</v>
      </c>
      <c r="BC126" s="68">
        <f t="shared" si="68"/>
        <v>-3.814572012272055E-2</v>
      </c>
      <c r="BD126" s="68">
        <f t="shared" si="68"/>
        <v>-1.0830697916235856</v>
      </c>
      <c r="BE126" s="68">
        <f t="shared" si="68"/>
        <v>-2.1279938631244448</v>
      </c>
      <c r="BF126" s="68">
        <f t="shared" si="68"/>
        <v>-3.1729179346253082</v>
      </c>
    </row>
    <row r="127" spans="1:58">
      <c r="B127" s="94"/>
      <c r="C127" s="94"/>
      <c r="D127" s="94"/>
      <c r="E127" s="94"/>
      <c r="F127" s="94"/>
      <c r="G127" s="94"/>
      <c r="H127" s="94"/>
      <c r="I127" s="94"/>
      <c r="J127" s="94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72"/>
      <c r="AM127" s="201"/>
      <c r="AN127" s="201"/>
      <c r="AO127" s="201"/>
      <c r="AP127" s="201"/>
      <c r="AQ127" s="201"/>
      <c r="AR127" s="201"/>
      <c r="AS127" s="201"/>
      <c r="AT127" s="201"/>
      <c r="AU127" s="68"/>
      <c r="AV127" s="68"/>
      <c r="AW127" s="68"/>
      <c r="AX127" s="68"/>
      <c r="AY127" s="68"/>
      <c r="AZ127" s="68"/>
      <c r="BA127" s="68"/>
      <c r="BB127" s="68"/>
      <c r="BC127" s="68"/>
      <c r="BD127" s="199"/>
      <c r="BE127" s="199"/>
      <c r="BF127" s="199"/>
    </row>
    <row r="128" spans="1:58">
      <c r="A128" s="1" t="s">
        <v>64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>
        <v>2018</v>
      </c>
      <c r="M128" s="1">
        <v>2019</v>
      </c>
      <c r="N128" s="1">
        <v>2020</v>
      </c>
      <c r="O128" s="1">
        <v>2021</v>
      </c>
      <c r="P128" s="1">
        <v>2022</v>
      </c>
      <c r="Q128" s="1">
        <v>2023</v>
      </c>
      <c r="R128" s="1">
        <v>2024</v>
      </c>
      <c r="S128" s="1">
        <v>2025</v>
      </c>
      <c r="T128" s="1">
        <v>2026</v>
      </c>
      <c r="U128" s="1">
        <v>2027</v>
      </c>
      <c r="V128" s="1">
        <v>2028</v>
      </c>
      <c r="AL128" s="200">
        <v>2008</v>
      </c>
      <c r="AM128" s="200">
        <v>2009</v>
      </c>
      <c r="AN128" s="200">
        <v>2010</v>
      </c>
      <c r="AO128" s="200">
        <v>2011</v>
      </c>
      <c r="AP128" s="200">
        <v>2012</v>
      </c>
      <c r="AQ128" s="200">
        <v>2013</v>
      </c>
      <c r="AR128" s="200">
        <v>2014</v>
      </c>
      <c r="AS128" s="200">
        <v>2015</v>
      </c>
      <c r="AT128" s="200">
        <v>2016</v>
      </c>
      <c r="AU128" s="200">
        <v>2017</v>
      </c>
      <c r="AV128" s="200">
        <v>2018</v>
      </c>
      <c r="AW128" s="200">
        <v>2019</v>
      </c>
      <c r="AX128" s="200">
        <v>2020</v>
      </c>
      <c r="AY128" s="200">
        <v>2021</v>
      </c>
      <c r="AZ128" s="200">
        <v>2022</v>
      </c>
      <c r="BA128" s="200">
        <v>2023</v>
      </c>
      <c r="BB128" s="200">
        <v>2024</v>
      </c>
      <c r="BC128" s="200">
        <v>2025</v>
      </c>
      <c r="BD128" s="200">
        <v>2026</v>
      </c>
      <c r="BE128" s="200">
        <v>2027</v>
      </c>
      <c r="BF128" s="200">
        <v>2028</v>
      </c>
    </row>
    <row r="129" spans="1:58">
      <c r="A129" t="s">
        <v>50</v>
      </c>
      <c r="B129" s="80">
        <f>('Modelled Faults'!B129*'Modelled Duration'!B129*'Modelled ICPs'!B129)/'Total ICPs'!B$18</f>
        <v>2.6135584060528019</v>
      </c>
      <c r="C129" s="80">
        <f>('Modelled Faults'!C129*'Modelled Duration'!C129*'Modelled ICPs'!C129)/'Total ICPs'!C$18</f>
        <v>1.2424681703304601</v>
      </c>
      <c r="D129" s="80">
        <f>('Modelled Faults'!D129*'Modelled Duration'!D129*'Modelled ICPs'!D129)/'Total ICPs'!D$18</f>
        <v>17.512796785622299</v>
      </c>
      <c r="E129" s="40">
        <f>('Modelled Faults'!E129*'Modelled Duration'!E129*'Modelled ICPs'!E129)/'Total ICPs'!E$18</f>
        <v>0</v>
      </c>
      <c r="F129" s="40">
        <f>('Modelled Faults'!F129*'Modelled Duration'!F129*'Modelled ICPs'!F129)/'Total ICPs'!F$18</f>
        <v>1.03991118902904</v>
      </c>
      <c r="G129" s="40">
        <f>('Modelled Faults'!G129*'Modelled Duration'!G129*'Modelled ICPs'!G129)/'Total ICPs'!G$18</f>
        <v>3.06954646826133</v>
      </c>
      <c r="H129" s="40">
        <f>('Modelled Faults'!H129*'Modelled Duration'!H129*'Modelled ICPs'!H129)/'Total ICPs'!H$18</f>
        <v>2.76891228660218</v>
      </c>
      <c r="I129" s="40">
        <f>('Modelled Faults'!I129*'Modelled Duration'!I129*'Modelled ICPs'!I129)/'Total ICPs'!I$18</f>
        <v>4.7954452433459407E-4</v>
      </c>
      <c r="J129" s="40">
        <f>('Modelled Faults'!J129*'Modelled Duration'!J129*'Modelled ICPs'!J129)/'Total ICPs'!J$18</f>
        <v>0</v>
      </c>
      <c r="K129" s="40">
        <f>('Modelled Faults'!K129*'Modelled Duration'!K129*'Modelled ICPs'!K129)/'Total ICPs'!K$18</f>
        <v>1.1151915350253301</v>
      </c>
      <c r="L129" s="40">
        <f>('Modelled Faults'!L129*'Modelled Duration'!L129*'Modelled ICPs'!L129)/'Total ICPs'!L$18</f>
        <v>1.8917893498313769</v>
      </c>
      <c r="M129" s="40">
        <f>('Modelled Faults'!M129*'Modelled Duration'!M129*'Modelled ICPs'!M129)/'Total ICPs'!M$18</f>
        <v>1.9251806134677114</v>
      </c>
      <c r="N129" s="40">
        <f>('Modelled Faults'!N129*'Modelled Duration'!N129*'Modelled ICPs'!N129)/'Total ICPs'!N$18</f>
        <v>1.959118998414793</v>
      </c>
      <c r="O129" s="40">
        <f>('Modelled Faults'!O129*'Modelled Duration'!O129*'Modelled ICPs'!O129)/'Total ICPs'!O$18</f>
        <v>1.993242764270938</v>
      </c>
      <c r="P129" s="40">
        <f>('Modelled Faults'!P129*'Modelled Duration'!P129*'Modelled ICPs'!P129)/'Total ICPs'!P$18</f>
        <v>2.0296674943288395</v>
      </c>
      <c r="Q129" s="40">
        <f>('Modelled Faults'!Q129*'Modelled Duration'!Q129*'Modelled ICPs'!Q129)/'Total ICPs'!Q$18</f>
        <v>2.0648431670223717</v>
      </c>
      <c r="R129" s="40">
        <f>('Modelled Faults'!R129*'Modelled Duration'!R129*'Modelled ICPs'!R129)/'Total ICPs'!R$18</f>
        <v>2.0792935197344251</v>
      </c>
      <c r="S129" s="40">
        <f>('Modelled Faults'!S129*'Modelled Duration'!S129*'Modelled ICPs'!S129)/'Total ICPs'!S$18</f>
        <v>2.1071670643826743</v>
      </c>
      <c r="T129" s="40">
        <f>('Modelled Faults'!T129*'Modelled Duration'!T129*'Modelled ICPs'!T129)/'Total ICPs'!T$18</f>
        <v>2.1301865989929563</v>
      </c>
      <c r="U129" s="40">
        <f>('Modelled Faults'!U129*'Modelled Duration'!U129*'Modelled ICPs'!U129)/'Total ICPs'!U$18</f>
        <v>2.1366538393749508</v>
      </c>
      <c r="V129" s="40">
        <f>('Modelled Faults'!V129*'Modelled Duration'!V129*'Modelled ICPs'!V129)/'Total ICPs'!V$18</f>
        <v>2.1364942482329012</v>
      </c>
      <c r="AL129" s="201">
        <f t="shared" ref="AL129:AL141" si="69">B129</f>
        <v>2.6135584060528019</v>
      </c>
      <c r="AM129" s="201">
        <f t="shared" ref="AM129:AM141" si="70">C129</f>
        <v>1.2424681703304601</v>
      </c>
      <c r="AN129" s="201">
        <f t="shared" ref="AN129:AN141" si="71">D129</f>
        <v>17.512796785622299</v>
      </c>
      <c r="AO129" s="201">
        <f t="shared" ref="AO129:AO141" si="72">E129</f>
        <v>0</v>
      </c>
      <c r="AP129" s="201">
        <f t="shared" ref="AP129:AP141" si="73">F129</f>
        <v>1.03991118902904</v>
      </c>
      <c r="AQ129" s="201">
        <f t="shared" ref="AQ129:AQ141" si="74">G129</f>
        <v>3.06954646826133</v>
      </c>
      <c r="AR129" s="201">
        <f t="shared" ref="AR129:AR141" si="75">H129</f>
        <v>2.76891228660218</v>
      </c>
      <c r="AS129" s="201">
        <f t="shared" ref="AS129:AS141" si="76">I129</f>
        <v>4.7954452433459407E-4</v>
      </c>
      <c r="AT129" s="201">
        <f t="shared" ref="AT129:AT141" si="77">J129</f>
        <v>0</v>
      </c>
      <c r="AU129" s="201">
        <f t="shared" ref="AU129:AU141" si="78">K129</f>
        <v>1.1151915350253301</v>
      </c>
      <c r="AV129" s="41">
        <f>LINEST($B129:$K129)*(AV$6-$AL$6+1)+INDEX(LINEST($B129:$K129,,TRUE,TRUE),1,2)</f>
        <v>-0.37730666472227092</v>
      </c>
      <c r="AW129" s="41">
        <f t="shared" ref="AW129:BF129" si="79">LINEST($B129:$K129)*(AW$6-$AL$6+1)+INDEX(LINEST($B129:$K129,,TRUE,TRUE),1,2)</f>
        <v>-0.97977813804355218</v>
      </c>
      <c r="AX129" s="41">
        <f t="shared" si="79"/>
        <v>-1.5822496113648343</v>
      </c>
      <c r="AY129" s="41">
        <f t="shared" si="79"/>
        <v>-2.1847210846861165</v>
      </c>
      <c r="AZ129" s="41">
        <f t="shared" si="79"/>
        <v>-2.7871925580073968</v>
      </c>
      <c r="BA129" s="41">
        <f t="shared" si="79"/>
        <v>-3.389664031328679</v>
      </c>
      <c r="BB129" s="41">
        <f t="shared" si="79"/>
        <v>-3.9921355046499611</v>
      </c>
      <c r="BC129" s="41">
        <f t="shared" si="79"/>
        <v>-4.5946069779712415</v>
      </c>
      <c r="BD129" s="41">
        <f t="shared" si="79"/>
        <v>-5.1970784512925237</v>
      </c>
      <c r="BE129" s="41">
        <f t="shared" si="79"/>
        <v>-5.7995499246138058</v>
      </c>
      <c r="BF129" s="41">
        <f t="shared" si="79"/>
        <v>-6.4020213979350862</v>
      </c>
    </row>
    <row r="130" spans="1:58">
      <c r="A130" t="s">
        <v>56</v>
      </c>
      <c r="B130" s="80">
        <f>('Modelled Faults'!B130*'Modelled Duration'!B130*'Modelled ICPs'!B130)/'Total ICPs'!B$18</f>
        <v>0.10999316516459237</v>
      </c>
      <c r="C130" s="80">
        <f>('Modelled Faults'!C130*'Modelled Duration'!C130*'Modelled ICPs'!C130)/'Total ICPs'!C$18</f>
        <v>0.29351644334239302</v>
      </c>
      <c r="D130" s="80">
        <f>('Modelled Faults'!D130*'Modelled Duration'!D130*'Modelled ICPs'!D130)/'Total ICPs'!D$18</f>
        <v>0.605802122378298</v>
      </c>
      <c r="E130" s="40">
        <f>('Modelled Faults'!E130*'Modelled Duration'!E130*'Modelled ICPs'!E130)/'Total ICPs'!E$18</f>
        <v>0</v>
      </c>
      <c r="F130" s="40">
        <f>('Modelled Faults'!F130*'Modelled Duration'!F130*'Modelled ICPs'!F130)/'Total ICPs'!F$18</f>
        <v>0.18779721259509499</v>
      </c>
      <c r="G130" s="40">
        <f>('Modelled Faults'!G130*'Modelled Duration'!G130*'Modelled ICPs'!G130)/'Total ICPs'!G$18</f>
        <v>6.6372161320373393E-2</v>
      </c>
      <c r="H130" s="40">
        <f>('Modelled Faults'!H130*'Modelled Duration'!H130*'Modelled ICPs'!H130)/'Total ICPs'!H$18</f>
        <v>1.0867656017429901</v>
      </c>
      <c r="I130" s="40">
        <f>('Modelled Faults'!I130*'Modelled Duration'!I130*'Modelled ICPs'!I130)/'Total ICPs'!I$18</f>
        <v>0</v>
      </c>
      <c r="J130" s="40">
        <f>('Modelled Faults'!J130*'Modelled Duration'!J130*'Modelled ICPs'!J130)/'Total ICPs'!J$18</f>
        <v>0.49682106996780701</v>
      </c>
      <c r="K130" s="40">
        <f>('Modelled Faults'!K130*'Modelled Duration'!K130*'Modelled ICPs'!K130)/'Total ICPs'!K$18</f>
        <v>2.0878158768186501</v>
      </c>
      <c r="L130" s="40">
        <f>('Modelled Faults'!L130*'Modelled Duration'!L130*'Modelled ICPs'!L130)/'Total ICPs'!L$18</f>
        <v>0.37906622395042261</v>
      </c>
      <c r="M130" s="40">
        <f>('Modelled Faults'!M130*'Modelled Duration'!M130*'Modelled ICPs'!M130)/'Total ICPs'!M$18</f>
        <v>0.3883867699844411</v>
      </c>
      <c r="N130" s="40">
        <f>('Modelled Faults'!N130*'Modelled Duration'!N130*'Modelled ICPs'!N130)/'Total ICPs'!N$18</f>
        <v>0.39778375658186016</v>
      </c>
      <c r="O130" s="40">
        <f>('Modelled Faults'!O130*'Modelled Duration'!O130*'Modelled ICPs'!O130)/'Total ICPs'!O$18</f>
        <v>0.40959885915495775</v>
      </c>
      <c r="P130" s="40">
        <f>('Modelled Faults'!P130*'Modelled Duration'!P130*'Modelled ICPs'!P130)/'Total ICPs'!P$18</f>
        <v>0.41947618805295694</v>
      </c>
      <c r="Q130" s="40">
        <f>('Modelled Faults'!Q130*'Modelled Duration'!Q130*'Modelled ICPs'!Q130)/'Total ICPs'!Q$18</f>
        <v>0.42907276684664308</v>
      </c>
      <c r="R130" s="40">
        <f>('Modelled Faults'!R130*'Modelled Duration'!R130*'Modelled ICPs'!R130)/'Total ICPs'!R$18</f>
        <v>0.43365279159789055</v>
      </c>
      <c r="S130" s="40">
        <f>('Modelled Faults'!S130*'Modelled Duration'!S130*'Modelled ICPs'!S130)/'Total ICPs'!S$18</f>
        <v>0.44330070211114758</v>
      </c>
      <c r="T130" s="40">
        <f>('Modelled Faults'!T130*'Modelled Duration'!T130*'Modelled ICPs'!T130)/'Total ICPs'!T$18</f>
        <v>0.44853570360872863</v>
      </c>
      <c r="U130" s="40">
        <f>('Modelled Faults'!U130*'Modelled Duration'!U130*'Modelled ICPs'!U130)/'Total ICPs'!U$18</f>
        <v>0.44764221504877522</v>
      </c>
      <c r="V130" s="40">
        <f>('Modelled Faults'!V130*'Modelled Duration'!V130*'Modelled ICPs'!V130)/'Total ICPs'!V$18</f>
        <v>0.44696371217987557</v>
      </c>
      <c r="AL130" s="201">
        <f t="shared" si="69"/>
        <v>0.10999316516459237</v>
      </c>
      <c r="AM130" s="201">
        <f t="shared" si="70"/>
        <v>0.29351644334239302</v>
      </c>
      <c r="AN130" s="201">
        <f t="shared" si="71"/>
        <v>0.605802122378298</v>
      </c>
      <c r="AO130" s="201">
        <f t="shared" si="72"/>
        <v>0</v>
      </c>
      <c r="AP130" s="201">
        <f t="shared" si="73"/>
        <v>0.18779721259509499</v>
      </c>
      <c r="AQ130" s="201">
        <f t="shared" si="74"/>
        <v>6.6372161320373393E-2</v>
      </c>
      <c r="AR130" s="201">
        <f t="shared" si="75"/>
        <v>1.0867656017429901</v>
      </c>
      <c r="AS130" s="201">
        <f t="shared" si="76"/>
        <v>0</v>
      </c>
      <c r="AT130" s="201">
        <f t="shared" si="77"/>
        <v>0.49682106996780701</v>
      </c>
      <c r="AU130" s="201">
        <f t="shared" si="78"/>
        <v>2.0878158768186501</v>
      </c>
      <c r="AV130" s="41">
        <f t="shared" ref="AV130:BF141" si="80">LINEST($B130:$K130)*(AV$6-$AL$6+1)+INDEX(LINEST($B130:$K130,,TRUE,TRUE),1,2)</f>
        <v>1.1379349631105926</v>
      </c>
      <c r="AW130" s="41">
        <f t="shared" si="80"/>
        <v>1.2551070717974238</v>
      </c>
      <c r="AX130" s="41">
        <f t="shared" si="80"/>
        <v>1.3722791804842553</v>
      </c>
      <c r="AY130" s="41">
        <f t="shared" si="80"/>
        <v>1.4894512891710865</v>
      </c>
      <c r="AZ130" s="41">
        <f t="shared" si="80"/>
        <v>1.6066233978579181</v>
      </c>
      <c r="BA130" s="41">
        <f t="shared" si="80"/>
        <v>1.7237955065447492</v>
      </c>
      <c r="BB130" s="41">
        <f t="shared" si="80"/>
        <v>1.8409676152315808</v>
      </c>
      <c r="BC130" s="41">
        <f t="shared" si="80"/>
        <v>1.9581397239184124</v>
      </c>
      <c r="BD130" s="41">
        <f t="shared" si="80"/>
        <v>2.0753118326052435</v>
      </c>
      <c r="BE130" s="41">
        <f t="shared" si="80"/>
        <v>2.1924839412920751</v>
      </c>
      <c r="BF130" s="41">
        <f t="shared" si="80"/>
        <v>2.3096560499789063</v>
      </c>
    </row>
    <row r="131" spans="1:58">
      <c r="A131" t="s">
        <v>51</v>
      </c>
      <c r="B131" s="80">
        <f>('Modelled Faults'!B131*'Modelled Duration'!B131*'Modelled ICPs'!B131)/'Total ICPs'!B$18</f>
        <v>0</v>
      </c>
      <c r="C131" s="80">
        <f>('Modelled Faults'!C131*'Modelled Duration'!C131*'Modelled ICPs'!C131)/'Total ICPs'!C$18</f>
        <v>0</v>
      </c>
      <c r="D131" s="80">
        <f>('Modelled Faults'!D131*'Modelled Duration'!D131*'Modelled ICPs'!D131)/'Total ICPs'!D$18</f>
        <v>0</v>
      </c>
      <c r="E131" s="40">
        <f>('Modelled Faults'!E131*'Modelled Duration'!E131*'Modelled ICPs'!E131)/'Total ICPs'!E$18</f>
        <v>1.3020044655765199</v>
      </c>
      <c r="F131" s="40">
        <f>('Modelled Faults'!F131*'Modelled Duration'!F131*'Modelled ICPs'!F131)/'Total ICPs'!F$18</f>
        <v>0</v>
      </c>
      <c r="G131" s="40">
        <f>('Modelled Faults'!G131*'Modelled Duration'!G131*'Modelled ICPs'!G131)/'Total ICPs'!G$18</f>
        <v>0</v>
      </c>
      <c r="H131" s="40">
        <f>('Modelled Faults'!H131*'Modelled Duration'!H131*'Modelled ICPs'!H131)/'Total ICPs'!H$18</f>
        <v>0</v>
      </c>
      <c r="I131" s="40">
        <f>('Modelled Faults'!I131*'Modelled Duration'!I131*'Modelled ICPs'!I131)/'Total ICPs'!I$18</f>
        <v>0</v>
      </c>
      <c r="J131" s="40">
        <f>('Modelled Faults'!J131*'Modelled Duration'!J131*'Modelled ICPs'!J131)/'Total ICPs'!J$18</f>
        <v>1.21930343640326</v>
      </c>
      <c r="K131" s="40">
        <f>('Modelled Faults'!K131*'Modelled Duration'!K131*'Modelled ICPs'!K131)/'Total ICPs'!K$18</f>
        <v>3.3240475156597094</v>
      </c>
      <c r="L131" s="40">
        <f>('Modelled Faults'!L131*'Modelled Duration'!L131*'Modelled ICPs'!L131)/'Total ICPs'!L$18</f>
        <v>0.17034135062766814</v>
      </c>
      <c r="M131" s="40">
        <f>('Modelled Faults'!M131*'Modelled Duration'!M131*'Modelled ICPs'!M131)/'Total ICPs'!M$18</f>
        <v>0.17111757298235883</v>
      </c>
      <c r="N131" s="40">
        <f>('Modelled Faults'!N131*'Modelled Duration'!N131*'Modelled ICPs'!N131)/'Total ICPs'!N$18</f>
        <v>0.17193583982293914</v>
      </c>
      <c r="O131" s="40">
        <f>('Modelled Faults'!O131*'Modelled Duration'!O131*'Modelled ICPs'!O131)/'Total ICPs'!O$18</f>
        <v>0.17469372566691257</v>
      </c>
      <c r="P131" s="40">
        <f>('Modelled Faults'!P131*'Modelled Duration'!P131*'Modelled ICPs'!P131)/'Total ICPs'!P$18</f>
        <v>0.17763919336487252</v>
      </c>
      <c r="Q131" s="40">
        <f>('Modelled Faults'!Q131*'Modelled Duration'!Q131*'Modelled ICPs'!Q131)/'Total ICPs'!Q$18</f>
        <v>0.17856686086545642</v>
      </c>
      <c r="R131" s="40">
        <f>('Modelled Faults'!R131*'Modelled Duration'!R131*'Modelled ICPs'!R131)/'Total ICPs'!R$18</f>
        <v>0.180326035102023</v>
      </c>
      <c r="S131" s="40">
        <f>('Modelled Faults'!S131*'Modelled Duration'!S131*'Modelled ICPs'!S131)/'Total ICPs'!S$18</f>
        <v>0.18255842626761196</v>
      </c>
      <c r="T131" s="40">
        <f>('Modelled Faults'!T131*'Modelled Duration'!T131*'Modelled ICPs'!T131)/'Total ICPs'!T$18</f>
        <v>0.18251267410875521</v>
      </c>
      <c r="U131" s="40">
        <f>('Modelled Faults'!U131*'Modelled Duration'!U131*'Modelled ICPs'!U131)/'Total ICPs'!U$18</f>
        <v>0.18300786804496011</v>
      </c>
      <c r="V131" s="40">
        <f>('Modelled Faults'!V131*'Modelled Duration'!V131*'Modelled ICPs'!V131)/'Total ICPs'!V$18</f>
        <v>0.18357859838820612</v>
      </c>
      <c r="AL131" s="201">
        <f t="shared" si="69"/>
        <v>0</v>
      </c>
      <c r="AM131" s="201">
        <f t="shared" si="70"/>
        <v>0</v>
      </c>
      <c r="AN131" s="201">
        <f t="shared" si="71"/>
        <v>0</v>
      </c>
      <c r="AO131" s="201">
        <f t="shared" si="72"/>
        <v>1.3020044655765199</v>
      </c>
      <c r="AP131" s="201">
        <f t="shared" si="73"/>
        <v>0</v>
      </c>
      <c r="AQ131" s="201">
        <f t="shared" si="74"/>
        <v>0</v>
      </c>
      <c r="AR131" s="201">
        <f t="shared" si="75"/>
        <v>0</v>
      </c>
      <c r="AS131" s="201">
        <f t="shared" si="76"/>
        <v>0</v>
      </c>
      <c r="AT131" s="201">
        <f t="shared" si="77"/>
        <v>1.21930343640326</v>
      </c>
      <c r="AU131" s="201">
        <f t="shared" si="78"/>
        <v>3.3240475156597094</v>
      </c>
      <c r="AV131" s="41">
        <f t="shared" si="80"/>
        <v>1.7360534850649709</v>
      </c>
      <c r="AW131" s="41">
        <f t="shared" si="80"/>
        <v>1.945420383846975</v>
      </c>
      <c r="AX131" s="41">
        <f t="shared" si="80"/>
        <v>2.1547872826289791</v>
      </c>
      <c r="AY131" s="41">
        <f t="shared" si="80"/>
        <v>2.3641541814109828</v>
      </c>
      <c r="AZ131" s="41">
        <f t="shared" si="80"/>
        <v>2.5735210801929869</v>
      </c>
      <c r="BA131" s="41">
        <f t="shared" si="80"/>
        <v>2.782887978974991</v>
      </c>
      <c r="BB131" s="41">
        <f t="shared" si="80"/>
        <v>2.9922548777569951</v>
      </c>
      <c r="BC131" s="41">
        <f t="shared" si="80"/>
        <v>3.2016217765389992</v>
      </c>
      <c r="BD131" s="41">
        <f t="shared" si="80"/>
        <v>3.4109886753210028</v>
      </c>
      <c r="BE131" s="41">
        <f t="shared" si="80"/>
        <v>3.6203555741030069</v>
      </c>
      <c r="BF131" s="41">
        <f t="shared" si="80"/>
        <v>3.8297224728850114</v>
      </c>
    </row>
    <row r="132" spans="1:58">
      <c r="A132" t="s">
        <v>54</v>
      </c>
      <c r="B132" s="80">
        <f>('Modelled Faults'!B132*'Modelled Duration'!B132*'Modelled ICPs'!B132)/'Total ICPs'!B$18</f>
        <v>0.99189992529365822</v>
      </c>
      <c r="C132" s="80">
        <f>('Modelled Faults'!C132*'Modelled Duration'!C132*'Modelled ICPs'!C132)/'Total ICPs'!C$18</f>
        <v>0.41596808290814308</v>
      </c>
      <c r="D132" s="80">
        <f>('Modelled Faults'!D132*'Modelled Duration'!D132*'Modelled ICPs'!D132)/'Total ICPs'!D$18</f>
        <v>2.7271017986337099E-3</v>
      </c>
      <c r="E132" s="40">
        <f>('Modelled Faults'!E132*'Modelled Duration'!E132*'Modelled ICPs'!E132)/'Total ICPs'!E$18</f>
        <v>3.6314182695327699E-2</v>
      </c>
      <c r="F132" s="40">
        <f>('Modelled Faults'!F132*'Modelled Duration'!F132*'Modelled ICPs'!F132)/'Total ICPs'!F$18</f>
        <v>2.2686689309796705E-2</v>
      </c>
      <c r="G132" s="40">
        <f>('Modelled Faults'!G132*'Modelled Duration'!G132*'Modelled ICPs'!G132)/'Total ICPs'!G$18</f>
        <v>1.1328635653755399</v>
      </c>
      <c r="H132" s="40">
        <f>('Modelled Faults'!H132*'Modelled Duration'!H132*'Modelled ICPs'!H132)/'Total ICPs'!H$18</f>
        <v>0.40002525470291805</v>
      </c>
      <c r="I132" s="40">
        <f>('Modelled Faults'!I132*'Modelled Duration'!I132*'Modelled ICPs'!I132)/'Total ICPs'!I$18</f>
        <v>0</v>
      </c>
      <c r="J132" s="40">
        <f>('Modelled Faults'!J132*'Modelled Duration'!J132*'Modelled ICPs'!J132)/'Total ICPs'!J$18</f>
        <v>0.62319048079811201</v>
      </c>
      <c r="K132" s="40">
        <f>('Modelled Faults'!K132*'Modelled Duration'!K132*'Modelled ICPs'!K132)/'Total ICPs'!K$18</f>
        <v>2.1771979735968703</v>
      </c>
      <c r="L132" s="40">
        <f>('Modelled Faults'!L132*'Modelled Duration'!L132*'Modelled ICPs'!L132)/'Total ICPs'!L$18</f>
        <v>1.4178720843475978</v>
      </c>
      <c r="M132" s="40">
        <f>('Modelled Faults'!M132*'Modelled Duration'!M132*'Modelled ICPs'!M132)/'Total ICPs'!M$18</f>
        <v>1.3657167514241282</v>
      </c>
      <c r="N132" s="40">
        <f>('Modelled Faults'!N132*'Modelled Duration'!N132*'Modelled ICPs'!N132)/'Total ICPs'!N$18</f>
        <v>1.3121979533307453</v>
      </c>
      <c r="O132" s="40">
        <f>('Modelled Faults'!O132*'Modelled Duration'!O132*'Modelled ICPs'!O132)/'Total ICPs'!O$18</f>
        <v>1.2573524771612026</v>
      </c>
      <c r="P132" s="40">
        <f>('Modelled Faults'!P132*'Modelled Duration'!P132*'Modelled ICPs'!P132)/'Total ICPs'!P$18</f>
        <v>1.2042153417287691</v>
      </c>
      <c r="Q132" s="40">
        <f>('Modelled Faults'!Q132*'Modelled Duration'!Q132*'Modelled ICPs'!Q132)/'Total ICPs'!Q$18</f>
        <v>1.1505693079181938</v>
      </c>
      <c r="R132" s="40">
        <f>('Modelled Faults'!R132*'Modelled Duration'!R132*'Modelled ICPs'!R132)/'Total ICPs'!R$18</f>
        <v>1.1237401138636574</v>
      </c>
      <c r="S132" s="40">
        <f>('Modelled Faults'!S132*'Modelled Duration'!S132*'Modelled ICPs'!S132)/'Total ICPs'!S$18</f>
        <v>1.0814632865689555</v>
      </c>
      <c r="T132" s="40">
        <f>('Modelled Faults'!T132*'Modelled Duration'!T132*'Modelled ICPs'!T132)/'Total ICPs'!T$18</f>
        <v>1.0487551250281981</v>
      </c>
      <c r="U132" s="40">
        <f>('Modelled Faults'!U132*'Modelled Duration'!U132*'Modelled ICPs'!U132)/'Total ICPs'!U$18</f>
        <v>1.0475016453861752</v>
      </c>
      <c r="V132" s="40">
        <f>('Modelled Faults'!V132*'Modelled Duration'!V132*'Modelled ICPs'!V132)/'Total ICPs'!V$18</f>
        <v>1.0467023739560195</v>
      </c>
      <c r="AL132" s="201">
        <f t="shared" si="69"/>
        <v>0.99189992529365822</v>
      </c>
      <c r="AM132" s="201">
        <f t="shared" si="70"/>
        <v>0.41596808290814308</v>
      </c>
      <c r="AN132" s="201">
        <f t="shared" si="71"/>
        <v>2.7271017986337099E-3</v>
      </c>
      <c r="AO132" s="201">
        <f t="shared" si="72"/>
        <v>3.6314182695327699E-2</v>
      </c>
      <c r="AP132" s="201">
        <f t="shared" si="73"/>
        <v>2.2686689309796705E-2</v>
      </c>
      <c r="AQ132" s="201">
        <f t="shared" si="74"/>
        <v>1.1328635653755399</v>
      </c>
      <c r="AR132" s="201">
        <f t="shared" si="75"/>
        <v>0.40002525470291805</v>
      </c>
      <c r="AS132" s="201">
        <f t="shared" si="76"/>
        <v>0</v>
      </c>
      <c r="AT132" s="201">
        <f t="shared" si="77"/>
        <v>0.62319048079811201</v>
      </c>
      <c r="AU132" s="201">
        <f t="shared" si="78"/>
        <v>2.1771979735968703</v>
      </c>
      <c r="AV132" s="41">
        <f t="shared" si="80"/>
        <v>1.0571511190830347</v>
      </c>
      <c r="AW132" s="41">
        <f t="shared" si="80"/>
        <v>1.1438536269803319</v>
      </c>
      <c r="AX132" s="41">
        <f t="shared" si="80"/>
        <v>1.230556134877629</v>
      </c>
      <c r="AY132" s="41">
        <f t="shared" si="80"/>
        <v>1.3172586427749264</v>
      </c>
      <c r="AZ132" s="41">
        <f t="shared" si="80"/>
        <v>1.4039611506722236</v>
      </c>
      <c r="BA132" s="41">
        <f t="shared" si="80"/>
        <v>1.4906636585695208</v>
      </c>
      <c r="BB132" s="41">
        <f t="shared" si="80"/>
        <v>1.5773661664668179</v>
      </c>
      <c r="BC132" s="41">
        <f t="shared" si="80"/>
        <v>1.6640686743641151</v>
      </c>
      <c r="BD132" s="41">
        <f t="shared" si="80"/>
        <v>1.7507711822614125</v>
      </c>
      <c r="BE132" s="41">
        <f t="shared" si="80"/>
        <v>1.8374736901587096</v>
      </c>
      <c r="BF132" s="41">
        <f t="shared" si="80"/>
        <v>1.9241761980560068</v>
      </c>
    </row>
    <row r="133" spans="1:58">
      <c r="A133" t="s">
        <v>49</v>
      </c>
      <c r="B133" s="80">
        <f>('Modelled Faults'!B133*'Modelled Duration'!B133*'Modelled ICPs'!B133)/'Total ICPs'!B$18</f>
        <v>0.57315976030391202</v>
      </c>
      <c r="C133" s="80">
        <f>('Modelled Faults'!C133*'Modelled Duration'!C133*'Modelled ICPs'!C133)/'Total ICPs'!C$18</f>
        <v>0</v>
      </c>
      <c r="D133" s="80">
        <f>('Modelled Faults'!D133*'Modelled Duration'!D133*'Modelled ICPs'!D133)/'Total ICPs'!D$18</f>
        <v>2.0399574660600099</v>
      </c>
      <c r="E133" s="40">
        <f>('Modelled Faults'!E133*'Modelled Duration'!E133*'Modelled ICPs'!E133)/'Total ICPs'!E$18</f>
        <v>4.5810099096441306</v>
      </c>
      <c r="F133" s="40">
        <f>('Modelled Faults'!F133*'Modelled Duration'!F133*'Modelled ICPs'!F133)/'Total ICPs'!F$18</f>
        <v>0</v>
      </c>
      <c r="G133" s="40">
        <f>('Modelled Faults'!G133*'Modelled Duration'!G133*'Modelled ICPs'!G133)/'Total ICPs'!G$18</f>
        <v>0</v>
      </c>
      <c r="H133" s="40">
        <f>('Modelled Faults'!H133*'Modelled Duration'!H133*'Modelled ICPs'!H133)/'Total ICPs'!H$18</f>
        <v>0.17722159906322901</v>
      </c>
      <c r="I133" s="40">
        <f>('Modelled Faults'!I133*'Modelled Duration'!I133*'Modelled ICPs'!I133)/'Total ICPs'!I$18</f>
        <v>0.55396250389438995</v>
      </c>
      <c r="J133" s="40">
        <f>('Modelled Faults'!J133*'Modelled Duration'!J133*'Modelled ICPs'!J133)/'Total ICPs'!J$18</f>
        <v>3.9410524904701103</v>
      </c>
      <c r="K133" s="40">
        <f>('Modelled Faults'!K133*'Modelled Duration'!K133*'Modelled ICPs'!K133)/'Total ICPs'!K$18</f>
        <v>7.5925432357565298E-2</v>
      </c>
      <c r="L133" s="40">
        <f>('Modelled Faults'!L133*'Modelled Duration'!L133*'Modelled ICPs'!L133)/'Total ICPs'!L$18</f>
        <v>1.2054897429952331</v>
      </c>
      <c r="M133" s="40">
        <f>('Modelled Faults'!M133*'Modelled Duration'!M133*'Modelled ICPs'!M133)/'Total ICPs'!M$18</f>
        <v>1.2222308663140746</v>
      </c>
      <c r="N133" s="40">
        <f>('Modelled Faults'!N133*'Modelled Duration'!N133*'Modelled ICPs'!N133)/'Total ICPs'!N$18</f>
        <v>1.2393206996485082</v>
      </c>
      <c r="O133" s="40">
        <f>('Modelled Faults'!O133*'Modelled Duration'!O133*'Modelled ICPs'!O133)/'Total ICPs'!O$18</f>
        <v>1.2538079810323737</v>
      </c>
      <c r="P133" s="40">
        <f>('Modelled Faults'!P133*'Modelled Duration'!P133*'Modelled ICPs'!P133)/'Total ICPs'!P$18</f>
        <v>1.2724622854365919</v>
      </c>
      <c r="Q133" s="40">
        <f>('Modelled Faults'!Q133*'Modelled Duration'!Q133*'Modelled ICPs'!Q133)/'Total ICPs'!Q$18</f>
        <v>1.287613991466614</v>
      </c>
      <c r="R133" s="40">
        <f>('Modelled Faults'!R133*'Modelled Duration'!R133*'Modelled ICPs'!R133)/'Total ICPs'!R$18</f>
        <v>1.298986084157846</v>
      </c>
      <c r="S133" s="40">
        <f>('Modelled Faults'!S133*'Modelled Duration'!S133*'Modelled ICPs'!S133)/'Total ICPs'!S$18</f>
        <v>1.3102662467630277</v>
      </c>
      <c r="T133" s="40">
        <f>('Modelled Faults'!T133*'Modelled Duration'!T133*'Modelled ICPs'!T133)/'Total ICPs'!T$18</f>
        <v>1.3218647439679523</v>
      </c>
      <c r="U133" s="40">
        <f>('Modelled Faults'!U133*'Modelled Duration'!U133*'Modelled ICPs'!U133)/'Total ICPs'!U$18</f>
        <v>1.3225397279670474</v>
      </c>
      <c r="V133" s="40">
        <f>('Modelled Faults'!V133*'Modelled Duration'!V133*'Modelled ICPs'!V133)/'Total ICPs'!V$18</f>
        <v>1.3237301514023707</v>
      </c>
      <c r="AL133" s="201">
        <f t="shared" si="69"/>
        <v>0.57315976030391202</v>
      </c>
      <c r="AM133" s="201">
        <f t="shared" si="70"/>
        <v>0</v>
      </c>
      <c r="AN133" s="201">
        <f t="shared" si="71"/>
        <v>2.0399574660600099</v>
      </c>
      <c r="AO133" s="201">
        <f t="shared" si="72"/>
        <v>4.5810099096441306</v>
      </c>
      <c r="AP133" s="201">
        <f t="shared" si="73"/>
        <v>0</v>
      </c>
      <c r="AQ133" s="201">
        <f t="shared" si="74"/>
        <v>0</v>
      </c>
      <c r="AR133" s="201">
        <f t="shared" si="75"/>
        <v>0.17722159906322901</v>
      </c>
      <c r="AS133" s="201">
        <f t="shared" si="76"/>
        <v>0.55396250389438995</v>
      </c>
      <c r="AT133" s="201">
        <f t="shared" si="77"/>
        <v>3.9410524904701103</v>
      </c>
      <c r="AU133" s="201">
        <f t="shared" si="78"/>
        <v>7.5925432357565298E-2</v>
      </c>
      <c r="AV133" s="41">
        <f t="shared" si="80"/>
        <v>1.2765928741527628</v>
      </c>
      <c r="AW133" s="41">
        <f t="shared" si="80"/>
        <v>1.2915681392388407</v>
      </c>
      <c r="AX133" s="41">
        <f t="shared" si="80"/>
        <v>1.3065434043249184</v>
      </c>
      <c r="AY133" s="41">
        <f t="shared" si="80"/>
        <v>1.3215186694109964</v>
      </c>
      <c r="AZ133" s="41">
        <f t="shared" si="80"/>
        <v>1.3364939344970743</v>
      </c>
      <c r="BA133" s="41">
        <f t="shared" si="80"/>
        <v>1.351469199583152</v>
      </c>
      <c r="BB133" s="41">
        <f t="shared" si="80"/>
        <v>1.36644446466923</v>
      </c>
      <c r="BC133" s="41">
        <f t="shared" si="80"/>
        <v>1.3814197297553079</v>
      </c>
      <c r="BD133" s="41">
        <f t="shared" si="80"/>
        <v>1.3963949948413856</v>
      </c>
      <c r="BE133" s="41">
        <f t="shared" si="80"/>
        <v>1.4113702599274636</v>
      </c>
      <c r="BF133" s="41">
        <f t="shared" si="80"/>
        <v>1.4263455250135415</v>
      </c>
    </row>
    <row r="134" spans="1:58">
      <c r="A134" t="s">
        <v>59</v>
      </c>
      <c r="B134" s="80">
        <f>('Modelled Faults'!B134*'Modelled Duration'!B134*'Modelled ICPs'!B134)/'Total ICPs'!B$18</f>
        <v>7.8413046588145505E-2</v>
      </c>
      <c r="C134" s="80">
        <f>('Modelled Faults'!C134*'Modelled Duration'!C134*'Modelled ICPs'!C134)/'Total ICPs'!C$18</f>
        <v>0.48768299079681504</v>
      </c>
      <c r="D134" s="80">
        <f>('Modelled Faults'!D134*'Modelled Duration'!D134*'Modelled ICPs'!D134)/'Total ICPs'!D$18</f>
        <v>0.39149552935426501</v>
      </c>
      <c r="E134" s="40">
        <f>('Modelled Faults'!E134*'Modelled Duration'!E134*'Modelled ICPs'!E134)/'Total ICPs'!E$18</f>
        <v>1.2518687890247101E-2</v>
      </c>
      <c r="F134" s="40">
        <f>('Modelled Faults'!F134*'Modelled Duration'!F134*'Modelled ICPs'!F134)/'Total ICPs'!F$18</f>
        <v>0.7570742542570339</v>
      </c>
      <c r="G134" s="40">
        <f>('Modelled Faults'!G134*'Modelled Duration'!G134*'Modelled ICPs'!G134)/'Total ICPs'!G$18</f>
        <v>3.6138752005812802</v>
      </c>
      <c r="H134" s="40">
        <f>('Modelled Faults'!H134*'Modelled Duration'!H134*'Modelled ICPs'!H134)/'Total ICPs'!H$18</f>
        <v>0</v>
      </c>
      <c r="I134" s="40">
        <f>('Modelled Faults'!I134*'Modelled Duration'!I134*'Modelled ICPs'!I134)/'Total ICPs'!I$18</f>
        <v>0.78546333571578297</v>
      </c>
      <c r="J134" s="40">
        <f>('Modelled Faults'!J134*'Modelled Duration'!J134*'Modelled ICPs'!J134)/'Total ICPs'!J$18</f>
        <v>0.16297717463830799</v>
      </c>
      <c r="K134" s="40">
        <f>('Modelled Faults'!K134*'Modelled Duration'!K134*'Modelled ICPs'!K134)/'Total ICPs'!K$18</f>
        <v>0</v>
      </c>
      <c r="L134" s="40">
        <f>('Modelled Faults'!L134*'Modelled Duration'!L134*'Modelled ICPs'!L134)/'Total ICPs'!L$18</f>
        <v>0.50572658799456227</v>
      </c>
      <c r="M134" s="40">
        <f>('Modelled Faults'!M134*'Modelled Duration'!M134*'Modelled ICPs'!M134)/'Total ICPs'!M$18</f>
        <v>0.50027777545810581</v>
      </c>
      <c r="N134" s="40">
        <f>('Modelled Faults'!N134*'Modelled Duration'!N134*'Modelled ICPs'!N134)/'Total ICPs'!N$18</f>
        <v>0.49500764415253451</v>
      </c>
      <c r="O134" s="40">
        <f>('Modelled Faults'!O134*'Modelled Duration'!O134*'Modelled ICPs'!O134)/'Total ICPs'!O$18</f>
        <v>0.48987899706580229</v>
      </c>
      <c r="P134" s="40">
        <f>('Modelled Faults'!P134*'Modelled Duration'!P134*'Modelled ICPs'!P134)/'Total ICPs'!P$18</f>
        <v>0.48537225283597951</v>
      </c>
      <c r="Q134" s="40">
        <f>('Modelled Faults'!Q134*'Modelled Duration'!Q134*'Modelled ICPs'!Q134)/'Total ICPs'!Q$18</f>
        <v>0.48061474797454168</v>
      </c>
      <c r="R134" s="40">
        <f>('Modelled Faults'!R134*'Modelled Duration'!R134*'Modelled ICPs'!R134)/'Total ICPs'!R$18</f>
        <v>0.47816837717534288</v>
      </c>
      <c r="S134" s="40">
        <f>('Modelled Faults'!S134*'Modelled Duration'!S134*'Modelled ICPs'!S134)/'Total ICPs'!S$18</f>
        <v>0.47686419275130537</v>
      </c>
      <c r="T134" s="40">
        <f>('Modelled Faults'!T134*'Modelled Duration'!T134*'Modelled ICPs'!T134)/'Total ICPs'!T$18</f>
        <v>0.47361357593340275</v>
      </c>
      <c r="U134" s="40">
        <f>('Modelled Faults'!U134*'Modelled Duration'!U134*'Modelled ICPs'!U134)/'Total ICPs'!U$18</f>
        <v>0.4729339830095553</v>
      </c>
      <c r="V134" s="40">
        <f>('Modelled Faults'!V134*'Modelled Duration'!V134*'Modelled ICPs'!V134)/'Total ICPs'!V$18</f>
        <v>0.47247772631899487</v>
      </c>
      <c r="AL134" s="201">
        <f t="shared" si="69"/>
        <v>7.8413046588145505E-2</v>
      </c>
      <c r="AM134" s="201">
        <f t="shared" si="70"/>
        <v>0.48768299079681504</v>
      </c>
      <c r="AN134" s="201">
        <f t="shared" si="71"/>
        <v>0.39149552935426501</v>
      </c>
      <c r="AO134" s="201">
        <f t="shared" si="72"/>
        <v>1.2518687890247101E-2</v>
      </c>
      <c r="AP134" s="201">
        <f t="shared" si="73"/>
        <v>0.7570742542570339</v>
      </c>
      <c r="AQ134" s="201">
        <f t="shared" si="74"/>
        <v>3.6138752005812802</v>
      </c>
      <c r="AR134" s="201">
        <f t="shared" si="75"/>
        <v>0</v>
      </c>
      <c r="AS134" s="201">
        <f t="shared" si="76"/>
        <v>0.78546333571578297</v>
      </c>
      <c r="AT134" s="201">
        <f t="shared" si="77"/>
        <v>0.16297717463830799</v>
      </c>
      <c r="AU134" s="201">
        <f t="shared" si="78"/>
        <v>0</v>
      </c>
      <c r="AV134" s="41">
        <f t="shared" si="80"/>
        <v>0.68929754805079568</v>
      </c>
      <c r="AW134" s="41">
        <f t="shared" si="80"/>
        <v>0.70026982551781536</v>
      </c>
      <c r="AX134" s="41">
        <f t="shared" si="80"/>
        <v>0.71124210298483492</v>
      </c>
      <c r="AY134" s="41">
        <f t="shared" si="80"/>
        <v>0.7222143804518546</v>
      </c>
      <c r="AZ134" s="41">
        <f t="shared" si="80"/>
        <v>0.73318665791887416</v>
      </c>
      <c r="BA134" s="41">
        <f t="shared" si="80"/>
        <v>0.74415893538589373</v>
      </c>
      <c r="BB134" s="41">
        <f t="shared" si="80"/>
        <v>0.7551312128529134</v>
      </c>
      <c r="BC134" s="41">
        <f t="shared" si="80"/>
        <v>0.76610349031993297</v>
      </c>
      <c r="BD134" s="41">
        <f t="shared" si="80"/>
        <v>0.77707576778695264</v>
      </c>
      <c r="BE134" s="41">
        <f t="shared" si="80"/>
        <v>0.78804804525397221</v>
      </c>
      <c r="BF134" s="41">
        <f t="shared" si="80"/>
        <v>0.79902032272099177</v>
      </c>
    </row>
    <row r="135" spans="1:58">
      <c r="A135" t="s">
        <v>57</v>
      </c>
      <c r="B135" s="80">
        <f>('Modelled Faults'!B135*'Modelled Duration'!B135*'Modelled ICPs'!B135)/'Total ICPs'!B$18</f>
        <v>7.782175385055554E-3</v>
      </c>
      <c r="C135" s="80">
        <f>('Modelled Faults'!C135*'Modelled Duration'!C135*'Modelled ICPs'!C135)/'Total ICPs'!C$18</f>
        <v>0</v>
      </c>
      <c r="D135" s="80">
        <f>('Modelled Faults'!D135*'Modelled Duration'!D135*'Modelled ICPs'!D135)/'Total ICPs'!D$18</f>
        <v>0.18227657699743899</v>
      </c>
      <c r="E135" s="40">
        <f>('Modelled Faults'!E135*'Modelled Duration'!E135*'Modelled ICPs'!E135)/'Total ICPs'!E$18</f>
        <v>0.40248062112893701</v>
      </c>
      <c r="F135" s="40">
        <f>('Modelled Faults'!F135*'Modelled Duration'!F135*'Modelled ICPs'!F135)/'Total ICPs'!F$18</f>
        <v>2.5315323985237206</v>
      </c>
      <c r="G135" s="40">
        <f>('Modelled Faults'!G135*'Modelled Duration'!G135*'Modelled ICPs'!G135)/'Total ICPs'!G$18</f>
        <v>9.437166483233371E-2</v>
      </c>
      <c r="H135" s="40">
        <f>('Modelled Faults'!H135*'Modelled Duration'!H135*'Modelled ICPs'!H135)/'Total ICPs'!H$18</f>
        <v>0.55236847535510603</v>
      </c>
      <c r="I135" s="40">
        <f>('Modelled Faults'!I135*'Modelled Duration'!I135*'Modelled ICPs'!I135)/'Total ICPs'!I$18</f>
        <v>0.39933780093709692</v>
      </c>
      <c r="J135" s="40">
        <f>('Modelled Faults'!J135*'Modelled Duration'!J135*'Modelled ICPs'!J135)/'Total ICPs'!J$18</f>
        <v>0.96452428180643501</v>
      </c>
      <c r="K135" s="40">
        <f>('Modelled Faults'!K135*'Modelled Duration'!K135*'Modelled ICPs'!K135)/'Total ICPs'!K$18</f>
        <v>0.90667355444086806</v>
      </c>
      <c r="L135" s="40">
        <f>('Modelled Faults'!L135*'Modelled Duration'!L135*'Modelled ICPs'!L135)/'Total ICPs'!L$18</f>
        <v>0.614368749715687</v>
      </c>
      <c r="M135" s="40">
        <f>('Modelled Faults'!M135*'Modelled Duration'!M135*'Modelled ICPs'!M135)/'Total ICPs'!M$18</f>
        <v>0.62226899011079639</v>
      </c>
      <c r="N135" s="40">
        <f>('Modelled Faults'!N135*'Modelled Duration'!N135*'Modelled ICPs'!N135)/'Total ICPs'!N$18</f>
        <v>0.63130478682106284</v>
      </c>
      <c r="O135" s="40">
        <f>('Modelled Faults'!O135*'Modelled Duration'!O135*'Modelled ICPs'!O135)/'Total ICPs'!O$18</f>
        <v>0.63944479757490968</v>
      </c>
      <c r="P135" s="40">
        <f>('Modelled Faults'!P135*'Modelled Duration'!P135*'Modelled ICPs'!P135)/'Total ICPs'!P$18</f>
        <v>0.64735067445751437</v>
      </c>
      <c r="Q135" s="40">
        <f>('Modelled Faults'!Q135*'Modelled Duration'!Q135*'Modelled ICPs'!Q135)/'Total ICPs'!Q$18</f>
        <v>0.65581846139646249</v>
      </c>
      <c r="R135" s="40">
        <f>('Modelled Faults'!R135*'Modelled Duration'!R135*'Modelled ICPs'!R135)/'Total ICPs'!R$18</f>
        <v>0.65930035516918706</v>
      </c>
      <c r="S135" s="40">
        <f>('Modelled Faults'!S135*'Modelled Duration'!S135*'Modelled ICPs'!S135)/'Total ICPs'!S$18</f>
        <v>0.6655411966500353</v>
      </c>
      <c r="T135" s="40">
        <f>('Modelled Faults'!T135*'Modelled Duration'!T135*'Modelled ICPs'!T135)/'Total ICPs'!T$18</f>
        <v>0.67029394451259816</v>
      </c>
      <c r="U135" s="40">
        <f>('Modelled Faults'!U135*'Modelled Duration'!U135*'Modelled ICPs'!U135)/'Total ICPs'!U$18</f>
        <v>0.670029783688326</v>
      </c>
      <c r="V135" s="40">
        <f>('Modelled Faults'!V135*'Modelled Duration'!V135*'Modelled ICPs'!V135)/'Total ICPs'!V$18</f>
        <v>0.66910292644267477</v>
      </c>
      <c r="AL135" s="201">
        <f t="shared" si="69"/>
        <v>7.782175385055554E-3</v>
      </c>
      <c r="AM135" s="201">
        <f t="shared" si="70"/>
        <v>0</v>
      </c>
      <c r="AN135" s="201">
        <f t="shared" si="71"/>
        <v>0.18227657699743899</v>
      </c>
      <c r="AO135" s="201">
        <f t="shared" si="72"/>
        <v>0.40248062112893701</v>
      </c>
      <c r="AP135" s="201">
        <f t="shared" si="73"/>
        <v>2.5315323985237206</v>
      </c>
      <c r="AQ135" s="201">
        <f t="shared" si="74"/>
        <v>9.437166483233371E-2</v>
      </c>
      <c r="AR135" s="201">
        <f t="shared" si="75"/>
        <v>0.55236847535510603</v>
      </c>
      <c r="AS135" s="201">
        <f t="shared" si="76"/>
        <v>0.39933780093709692</v>
      </c>
      <c r="AT135" s="201">
        <f t="shared" si="77"/>
        <v>0.96452428180643501</v>
      </c>
      <c r="AU135" s="201">
        <f t="shared" si="78"/>
        <v>0.90667355444086806</v>
      </c>
      <c r="AV135" s="41">
        <f t="shared" si="80"/>
        <v>1.0687847993684583</v>
      </c>
      <c r="AW135" s="41">
        <f t="shared" si="80"/>
        <v>1.1532666256280506</v>
      </c>
      <c r="AX135" s="41">
        <f t="shared" si="80"/>
        <v>1.2377484518876432</v>
      </c>
      <c r="AY135" s="41">
        <f t="shared" si="80"/>
        <v>1.3222302781472357</v>
      </c>
      <c r="AZ135" s="41">
        <f t="shared" si="80"/>
        <v>1.4067121044068283</v>
      </c>
      <c r="BA135" s="41">
        <f t="shared" si="80"/>
        <v>1.4911939306664208</v>
      </c>
      <c r="BB135" s="41">
        <f t="shared" si="80"/>
        <v>1.5756757569260134</v>
      </c>
      <c r="BC135" s="41">
        <f t="shared" si="80"/>
        <v>1.6601575831856059</v>
      </c>
      <c r="BD135" s="41">
        <f t="shared" si="80"/>
        <v>1.7446394094451985</v>
      </c>
      <c r="BE135" s="41">
        <f t="shared" si="80"/>
        <v>1.829121235704791</v>
      </c>
      <c r="BF135" s="41">
        <f t="shared" si="80"/>
        <v>1.9136030619643836</v>
      </c>
    </row>
    <row r="136" spans="1:58">
      <c r="A136" t="s">
        <v>55</v>
      </c>
      <c r="B136" s="80">
        <f>('Modelled Faults'!B136*'Modelled Duration'!B136*'Modelled ICPs'!B136)/'Total ICPs'!B$18</f>
        <v>0.20089011809959806</v>
      </c>
      <c r="C136" s="80">
        <f>('Modelled Faults'!C136*'Modelled Duration'!C136*'Modelled ICPs'!C136)/'Total ICPs'!C$18</f>
        <v>0.27188339452895299</v>
      </c>
      <c r="D136" s="80">
        <f>('Modelled Faults'!D136*'Modelled Duration'!D136*'Modelled ICPs'!D136)/'Total ICPs'!D$18</f>
        <v>0.47069208239871207</v>
      </c>
      <c r="E136" s="40">
        <f>('Modelled Faults'!E136*'Modelled Duration'!E136*'Modelled ICPs'!E136)/'Total ICPs'!E$18</f>
        <v>3.8289759664309003E-2</v>
      </c>
      <c r="F136" s="40">
        <f>('Modelled Faults'!F136*'Modelled Duration'!F136*'Modelled ICPs'!F136)/'Total ICPs'!F$18</f>
        <v>0.11562068735016399</v>
      </c>
      <c r="G136" s="40">
        <f>('Modelled Faults'!G136*'Modelled Duration'!G136*'Modelled ICPs'!G136)/'Total ICPs'!G$18</f>
        <v>1.9586419254909002E-3</v>
      </c>
      <c r="H136" s="40">
        <f>('Modelled Faults'!H136*'Modelled Duration'!H136*'Modelled ICPs'!H136)/'Total ICPs'!H$18</f>
        <v>0.397077846081825</v>
      </c>
      <c r="I136" s="40">
        <f>('Modelled Faults'!I136*'Modelled Duration'!I136*'Modelled ICPs'!I136)/'Total ICPs'!I$18</f>
        <v>0.21637232203400203</v>
      </c>
      <c r="J136" s="40">
        <f>('Modelled Faults'!J136*'Modelled Duration'!J136*'Modelled ICPs'!J136)/'Total ICPs'!J$18</f>
        <v>5.5701955970012297E-2</v>
      </c>
      <c r="K136" s="40">
        <f>('Modelled Faults'!K136*'Modelled Duration'!K136*'Modelled ICPs'!K136)/'Total ICPs'!K$18</f>
        <v>0.8701395522946771</v>
      </c>
      <c r="L136" s="40">
        <f>('Modelled Faults'!L136*'Modelled Duration'!L136*'Modelled ICPs'!L136)/'Total ICPs'!L$18</f>
        <v>0.37239154883134301</v>
      </c>
      <c r="M136" s="40">
        <f>('Modelled Faults'!M136*'Modelled Duration'!M136*'Modelled ICPs'!M136)/'Total ICPs'!M$18</f>
        <v>0.37298137942562676</v>
      </c>
      <c r="N136" s="40">
        <f>('Modelled Faults'!N136*'Modelled Duration'!N136*'Modelled ICPs'!N136)/'Total ICPs'!N$18</f>
        <v>0.37368429264028546</v>
      </c>
      <c r="O136" s="40">
        <f>('Modelled Faults'!O136*'Modelled Duration'!O136*'Modelled ICPs'!O136)/'Total ICPs'!O$18</f>
        <v>0.38308591083067134</v>
      </c>
      <c r="P136" s="40">
        <f>('Modelled Faults'!P136*'Modelled Duration'!P136*'Modelled ICPs'!P136)/'Total ICPs'!P$18</f>
        <v>0.38430119071095548</v>
      </c>
      <c r="Q136" s="40">
        <f>('Modelled Faults'!Q136*'Modelled Duration'!Q136*'Modelled ICPs'!Q136)/'Total ICPs'!Q$18</f>
        <v>0.38527568490974595</v>
      </c>
      <c r="R136" s="40">
        <f>('Modelled Faults'!R136*'Modelled Duration'!R136*'Modelled ICPs'!R136)/'Total ICPs'!R$18</f>
        <v>0.38448227039638472</v>
      </c>
      <c r="S136" s="40">
        <f>('Modelled Faults'!S136*'Modelled Duration'!S136*'Modelled ICPs'!S136)/'Total ICPs'!S$18</f>
        <v>0.38440317577107569</v>
      </c>
      <c r="T136" s="40">
        <f>('Modelled Faults'!T136*'Modelled Duration'!T136*'Modelled ICPs'!T136)/'Total ICPs'!T$18</f>
        <v>0.3922099897988281</v>
      </c>
      <c r="U136" s="40">
        <f>('Modelled Faults'!U136*'Modelled Duration'!U136*'Modelled ICPs'!U136)/'Total ICPs'!U$18</f>
        <v>0.3892852626788787</v>
      </c>
      <c r="V136" s="40">
        <f>('Modelled Faults'!V136*'Modelled Duration'!V136*'Modelled ICPs'!V136)/'Total ICPs'!V$18</f>
        <v>0.38657833321751733</v>
      </c>
      <c r="AL136" s="201">
        <f t="shared" si="69"/>
        <v>0.20089011809959806</v>
      </c>
      <c r="AM136" s="201">
        <f t="shared" si="70"/>
        <v>0.27188339452895299</v>
      </c>
      <c r="AN136" s="201">
        <f t="shared" si="71"/>
        <v>0.47069208239871207</v>
      </c>
      <c r="AO136" s="201">
        <f t="shared" si="72"/>
        <v>3.8289759664309003E-2</v>
      </c>
      <c r="AP136" s="201">
        <f t="shared" si="73"/>
        <v>0.11562068735016399</v>
      </c>
      <c r="AQ136" s="201">
        <f t="shared" si="74"/>
        <v>1.9586419254909002E-3</v>
      </c>
      <c r="AR136" s="201">
        <f t="shared" si="75"/>
        <v>0.397077846081825</v>
      </c>
      <c r="AS136" s="201">
        <f t="shared" si="76"/>
        <v>0.21637232203400203</v>
      </c>
      <c r="AT136" s="201">
        <f t="shared" si="77"/>
        <v>5.5701955970012297E-2</v>
      </c>
      <c r="AU136" s="201">
        <f t="shared" si="78"/>
        <v>0.8701395522946771</v>
      </c>
      <c r="AV136" s="41">
        <f t="shared" si="80"/>
        <v>0.40389857769635606</v>
      </c>
      <c r="AW136" s="41">
        <f t="shared" si="80"/>
        <v>0.42935965799846182</v>
      </c>
      <c r="AX136" s="41">
        <f t="shared" si="80"/>
        <v>0.45482073830056757</v>
      </c>
      <c r="AY136" s="41">
        <f t="shared" si="80"/>
        <v>0.48028181860267338</v>
      </c>
      <c r="AZ136" s="41">
        <f t="shared" si="80"/>
        <v>0.50574289890477919</v>
      </c>
      <c r="BA136" s="41">
        <f t="shared" si="80"/>
        <v>0.53120397920688489</v>
      </c>
      <c r="BB136" s="41">
        <f t="shared" si="80"/>
        <v>0.55666505950899059</v>
      </c>
      <c r="BC136" s="41">
        <f t="shared" si="80"/>
        <v>0.5821261398110964</v>
      </c>
      <c r="BD136" s="41">
        <f t="shared" si="80"/>
        <v>0.60758722011320221</v>
      </c>
      <c r="BE136" s="41">
        <f t="shared" si="80"/>
        <v>0.63304830041530791</v>
      </c>
      <c r="BF136" s="41">
        <f t="shared" si="80"/>
        <v>0.65850938071741372</v>
      </c>
    </row>
    <row r="137" spans="1:58">
      <c r="A137" t="s">
        <v>47</v>
      </c>
      <c r="B137" s="80">
        <f>('Modelled Faults'!B137*'Modelled Duration'!B137*'Modelled ICPs'!B137)/'Total ICPs'!B$18</f>
        <v>0</v>
      </c>
      <c r="C137" s="80">
        <f>('Modelled Faults'!C137*'Modelled Duration'!C137*'Modelled ICPs'!C137)/'Total ICPs'!C$18</f>
        <v>3.89268354712063</v>
      </c>
      <c r="D137" s="80">
        <f>('Modelled Faults'!D137*'Modelled Duration'!D137*'Modelled ICPs'!D137)/'Total ICPs'!D$18</f>
        <v>0</v>
      </c>
      <c r="E137" s="40">
        <f>('Modelled Faults'!E137*'Modelled Duration'!E137*'Modelled ICPs'!E137)/'Total ICPs'!E$18</f>
        <v>0.61744467633753808</v>
      </c>
      <c r="F137" s="40">
        <f>('Modelled Faults'!F137*'Modelled Duration'!F137*'Modelled ICPs'!F137)/'Total ICPs'!F$18</f>
        <v>0.62577925040704796</v>
      </c>
      <c r="G137" s="40">
        <f>('Modelled Faults'!G137*'Modelled Duration'!G137*'Modelled ICPs'!G137)/'Total ICPs'!G$18</f>
        <v>1.7475146608905399</v>
      </c>
      <c r="H137" s="40">
        <f>('Modelled Faults'!H137*'Modelled Duration'!H137*'Modelled ICPs'!H137)/'Total ICPs'!H$18</f>
        <v>8.0505259732618795E-2</v>
      </c>
      <c r="I137" s="40">
        <f>('Modelled Faults'!I137*'Modelled Duration'!I137*'Modelled ICPs'!I137)/'Total ICPs'!I$18</f>
        <v>0</v>
      </c>
      <c r="J137" s="40">
        <f>('Modelled Faults'!J137*'Modelled Duration'!J137*'Modelled ICPs'!J137)/'Total ICPs'!J$18</f>
        <v>0</v>
      </c>
      <c r="K137" s="40">
        <f>('Modelled Faults'!K137*'Modelled Duration'!K137*'Modelled ICPs'!K137)/'Total ICPs'!K$18</f>
        <v>0</v>
      </c>
      <c r="L137" s="40">
        <f>('Modelled Faults'!L137*'Modelled Duration'!L137*'Modelled ICPs'!L137)/'Total ICPs'!L$18</f>
        <v>0.33068316256410363</v>
      </c>
      <c r="M137" s="40">
        <f>('Modelled Faults'!M137*'Modelled Duration'!M137*'Modelled ICPs'!M137)/'Total ICPs'!M$18</f>
        <v>0.3272666240287942</v>
      </c>
      <c r="N137" s="40">
        <f>('Modelled Faults'!N137*'Modelled Duration'!N137*'Modelled ICPs'!N137)/'Total ICPs'!N$18</f>
        <v>0.32393041433325648</v>
      </c>
      <c r="O137" s="40">
        <f>('Modelled Faults'!O137*'Modelled Duration'!O137*'Modelled ICPs'!O137)/'Total ICPs'!O$18</f>
        <v>0.32061556042729988</v>
      </c>
      <c r="P137" s="40">
        <f>('Modelled Faults'!P137*'Modelled Duration'!P137*'Modelled ICPs'!P137)/'Total ICPs'!P$18</f>
        <v>0.31723757468250613</v>
      </c>
      <c r="Q137" s="40">
        <f>('Modelled Faults'!Q137*'Modelled Duration'!Q137*'Modelled ICPs'!Q137)/'Total ICPs'!Q$18</f>
        <v>0.31405085570563335</v>
      </c>
      <c r="R137" s="40">
        <f>('Modelled Faults'!R137*'Modelled Duration'!R137*'Modelled ICPs'!R137)/'Total ICPs'!R$18</f>
        <v>0.31256349671020578</v>
      </c>
      <c r="S137" s="40">
        <f>('Modelled Faults'!S137*'Modelled Duration'!S137*'Modelled ICPs'!S137)/'Total ICPs'!S$18</f>
        <v>0.30987905889613515</v>
      </c>
      <c r="T137" s="40">
        <f>('Modelled Faults'!T137*'Modelled Duration'!T137*'Modelled ICPs'!T137)/'Total ICPs'!T$18</f>
        <v>0.30807832881023589</v>
      </c>
      <c r="U137" s="40">
        <f>('Modelled Faults'!U137*'Modelled Duration'!U137*'Modelled ICPs'!U137)/'Total ICPs'!U$18</f>
        <v>0.30831880641519516</v>
      </c>
      <c r="V137" s="40">
        <f>('Modelled Faults'!V137*'Modelled Duration'!V137*'Modelled ICPs'!V137)/'Total ICPs'!V$18</f>
        <v>0.30868418223491506</v>
      </c>
      <c r="AL137" s="201">
        <f t="shared" si="69"/>
        <v>0</v>
      </c>
      <c r="AM137" s="201">
        <f t="shared" si="70"/>
        <v>3.89268354712063</v>
      </c>
      <c r="AN137" s="201">
        <f t="shared" si="71"/>
        <v>0</v>
      </c>
      <c r="AO137" s="201">
        <f t="shared" si="72"/>
        <v>0.61744467633753808</v>
      </c>
      <c r="AP137" s="201">
        <f t="shared" si="73"/>
        <v>0.62577925040704796</v>
      </c>
      <c r="AQ137" s="201">
        <f t="shared" si="74"/>
        <v>1.7475146608905399</v>
      </c>
      <c r="AR137" s="201">
        <f t="shared" si="75"/>
        <v>8.0505259732618795E-2</v>
      </c>
      <c r="AS137" s="201">
        <f t="shared" si="76"/>
        <v>0</v>
      </c>
      <c r="AT137" s="201">
        <f t="shared" si="77"/>
        <v>0</v>
      </c>
      <c r="AU137" s="201">
        <f t="shared" si="78"/>
        <v>0</v>
      </c>
      <c r="AV137" s="41">
        <f t="shared" si="80"/>
        <v>-0.22820284952368519</v>
      </c>
      <c r="AW137" s="41">
        <f t="shared" si="80"/>
        <v>-0.39631113842778021</v>
      </c>
      <c r="AX137" s="41">
        <f t="shared" si="80"/>
        <v>-0.56441942733187522</v>
      </c>
      <c r="AY137" s="41">
        <f t="shared" si="80"/>
        <v>-0.73252771623597024</v>
      </c>
      <c r="AZ137" s="41">
        <f t="shared" si="80"/>
        <v>-0.90063600514006525</v>
      </c>
      <c r="BA137" s="41">
        <f t="shared" si="80"/>
        <v>-1.0687442940441603</v>
      </c>
      <c r="BB137" s="41">
        <f t="shared" si="80"/>
        <v>-1.2368525829482553</v>
      </c>
      <c r="BC137" s="41">
        <f t="shared" si="80"/>
        <v>-1.4049608718523503</v>
      </c>
      <c r="BD137" s="41">
        <f t="shared" si="80"/>
        <v>-1.5730691607564453</v>
      </c>
      <c r="BE137" s="41">
        <f t="shared" si="80"/>
        <v>-1.7411774496605403</v>
      </c>
      <c r="BF137" s="41">
        <f t="shared" si="80"/>
        <v>-1.9092857385646353</v>
      </c>
    </row>
    <row r="138" spans="1:58">
      <c r="A138" t="s">
        <v>52</v>
      </c>
      <c r="B138" s="80">
        <f>('Modelled Faults'!B138*'Modelled Duration'!B138*'Modelled ICPs'!B138)/'Total ICPs'!B$18</f>
        <v>1.2433710044029094</v>
      </c>
      <c r="C138" s="80">
        <f>('Modelled Faults'!C138*'Modelled Duration'!C138*'Modelled ICPs'!C138)/'Total ICPs'!C$18</f>
        <v>4.5472318916599093E-2</v>
      </c>
      <c r="D138" s="80">
        <f>('Modelled Faults'!D138*'Modelled Duration'!D138*'Modelled ICPs'!D138)/'Total ICPs'!D$18</f>
        <v>0.51264141771373195</v>
      </c>
      <c r="E138" s="40">
        <f>('Modelled Faults'!E138*'Modelled Duration'!E138*'Modelled ICPs'!E138)/'Total ICPs'!E$18</f>
        <v>0</v>
      </c>
      <c r="F138" s="40">
        <f>('Modelled Faults'!F138*'Modelled Duration'!F138*'Modelled ICPs'!F138)/'Total ICPs'!F$18</f>
        <v>0</v>
      </c>
      <c r="G138" s="40">
        <f>('Modelled Faults'!G138*'Modelled Duration'!G138*'Modelled ICPs'!G138)/'Total ICPs'!G$18</f>
        <v>4.9739468548949499E-2</v>
      </c>
      <c r="H138" s="40">
        <f>('Modelled Faults'!H138*'Modelled Duration'!H138*'Modelled ICPs'!H138)/'Total ICPs'!H$18</f>
        <v>5.8196177710979402E-2</v>
      </c>
      <c r="I138" s="40">
        <f>('Modelled Faults'!I138*'Modelled Duration'!I138*'Modelled ICPs'!I138)/'Total ICPs'!I$18</f>
        <v>0</v>
      </c>
      <c r="J138" s="40">
        <f>('Modelled Faults'!J138*'Modelled Duration'!J138*'Modelled ICPs'!J138)/'Total ICPs'!J$18</f>
        <v>0.17563428420528501</v>
      </c>
      <c r="K138" s="40">
        <f>('Modelled Faults'!K138*'Modelled Duration'!K138*'Modelled ICPs'!K138)/'Total ICPs'!K$18</f>
        <v>6.5934616056499806E-2</v>
      </c>
      <c r="L138" s="40">
        <f>('Modelled Faults'!L138*'Modelled Duration'!L138*'Modelled ICPs'!L138)/'Total ICPs'!L$18</f>
        <v>0.1027070092281509</v>
      </c>
      <c r="M138" s="40">
        <f>('Modelled Faults'!M138*'Modelled Duration'!M138*'Modelled ICPs'!M138)/'Total ICPs'!M$18</f>
        <v>0.10203697638108084</v>
      </c>
      <c r="N138" s="40">
        <f>('Modelled Faults'!N138*'Modelled Duration'!N138*'Modelled ICPs'!N138)/'Total ICPs'!N$18</f>
        <v>0.10138835771022627</v>
      </c>
      <c r="O138" s="40">
        <f>('Modelled Faults'!O138*'Modelled Duration'!O138*'Modelled ICPs'!O138)/'Total ICPs'!O$18</f>
        <v>0.10073711947364712</v>
      </c>
      <c r="P138" s="40">
        <f>('Modelled Faults'!P138*'Modelled Duration'!P138*'Modelled ICPs'!P138)/'Total ICPs'!P$18</f>
        <v>9.9899655452764066E-2</v>
      </c>
      <c r="Q138" s="40">
        <f>('Modelled Faults'!Q138*'Modelled Duration'!Q138*'Modelled ICPs'!Q138)/'Total ICPs'!Q$18</f>
        <v>9.9282253075047636E-2</v>
      </c>
      <c r="R138" s="40">
        <f>('Modelled Faults'!R138*'Modelled Duration'!R138*'Modelled ICPs'!R138)/'Total ICPs'!R$18</f>
        <v>9.8914898234724047E-2</v>
      </c>
      <c r="S138" s="40">
        <f>('Modelled Faults'!S138*'Modelled Duration'!S138*'Modelled ICPs'!S138)/'Total ICPs'!S$18</f>
        <v>9.8398970284469547E-2</v>
      </c>
      <c r="T138" s="40">
        <f>('Modelled Faults'!T138*'Modelled Duration'!T138*'Modelled ICPs'!T138)/'Total ICPs'!T$18</f>
        <v>9.7841327391051253E-2</v>
      </c>
      <c r="U138" s="40">
        <f>('Modelled Faults'!U138*'Modelled Duration'!U138*'Modelled ICPs'!U138)/'Total ICPs'!U$18</f>
        <v>9.8159914050874306E-2</v>
      </c>
      <c r="V138" s="40">
        <f>('Modelled Faults'!V138*'Modelled Duration'!V138*'Modelled ICPs'!V138)/'Total ICPs'!V$18</f>
        <v>9.8250899701880598E-2</v>
      </c>
      <c r="AL138" s="201">
        <f t="shared" si="69"/>
        <v>1.2433710044029094</v>
      </c>
      <c r="AM138" s="201">
        <f t="shared" si="70"/>
        <v>4.5472318916599093E-2</v>
      </c>
      <c r="AN138" s="201">
        <f t="shared" si="71"/>
        <v>0.51264141771373195</v>
      </c>
      <c r="AO138" s="201">
        <f t="shared" si="72"/>
        <v>0</v>
      </c>
      <c r="AP138" s="201">
        <f t="shared" si="73"/>
        <v>0</v>
      </c>
      <c r="AQ138" s="201">
        <f t="shared" si="74"/>
        <v>4.9739468548949499E-2</v>
      </c>
      <c r="AR138" s="201">
        <f t="shared" si="75"/>
        <v>5.8196177710979402E-2</v>
      </c>
      <c r="AS138" s="201">
        <f t="shared" si="76"/>
        <v>0</v>
      </c>
      <c r="AT138" s="201">
        <f t="shared" si="77"/>
        <v>0.17563428420528501</v>
      </c>
      <c r="AU138" s="201">
        <f t="shared" si="78"/>
        <v>6.5934616056499806E-2</v>
      </c>
      <c r="AV138" s="41">
        <f t="shared" si="80"/>
        <v>-0.18572349874395988</v>
      </c>
      <c r="AW138" s="41">
        <f t="shared" si="80"/>
        <v>-0.25860030374386078</v>
      </c>
      <c r="AX138" s="41">
        <f t="shared" si="80"/>
        <v>-0.33147710874376168</v>
      </c>
      <c r="AY138" s="41">
        <f t="shared" si="80"/>
        <v>-0.40435391374366281</v>
      </c>
      <c r="AZ138" s="41">
        <f t="shared" si="80"/>
        <v>-0.47723071874356371</v>
      </c>
      <c r="BA138" s="41">
        <f t="shared" si="80"/>
        <v>-0.55010752374346461</v>
      </c>
      <c r="BB138" s="41">
        <f t="shared" si="80"/>
        <v>-0.62298432874336551</v>
      </c>
      <c r="BC138" s="41">
        <f t="shared" si="80"/>
        <v>-0.69586113374326641</v>
      </c>
      <c r="BD138" s="41">
        <f t="shared" si="80"/>
        <v>-0.76873793874316754</v>
      </c>
      <c r="BE138" s="41">
        <f t="shared" si="80"/>
        <v>-0.84161474374306844</v>
      </c>
      <c r="BF138" s="41">
        <f t="shared" si="80"/>
        <v>-0.91449154874296934</v>
      </c>
    </row>
    <row r="139" spans="1:58">
      <c r="A139" t="s">
        <v>53</v>
      </c>
      <c r="B139" s="80">
        <f>('Modelled Faults'!B139*'Modelled Duration'!B139*'Modelled ICPs'!B139)/'Total ICPs'!B$18</f>
        <v>13.291628121373963</v>
      </c>
      <c r="C139" s="80">
        <f>('Modelled Faults'!C139*'Modelled Duration'!C139*'Modelled ICPs'!C139)/'Total ICPs'!C$18</f>
        <v>5.8919905266002299</v>
      </c>
      <c r="D139" s="80">
        <f>('Modelled Faults'!D139*'Modelled Duration'!D139*'Modelled ICPs'!D139)/'Total ICPs'!D$18</f>
        <v>0</v>
      </c>
      <c r="E139" s="40">
        <f>('Modelled Faults'!E139*'Modelled Duration'!E139*'Modelled ICPs'!E139)/'Total ICPs'!E$18</f>
        <v>1.87214970413458</v>
      </c>
      <c r="F139" s="40">
        <f>('Modelled Faults'!F139*'Modelled Duration'!F139*'Modelled ICPs'!F139)/'Total ICPs'!F$18</f>
        <v>0</v>
      </c>
      <c r="G139" s="40">
        <f>('Modelled Faults'!G139*'Modelled Duration'!G139*'Modelled ICPs'!G139)/'Total ICPs'!G$18</f>
        <v>0</v>
      </c>
      <c r="H139" s="40">
        <f>('Modelled Faults'!H139*'Modelled Duration'!H139*'Modelled ICPs'!H139)/'Total ICPs'!H$18</f>
        <v>10.9813428942757</v>
      </c>
      <c r="I139" s="40">
        <f>('Modelled Faults'!I139*'Modelled Duration'!I139*'Modelled ICPs'!I139)/'Total ICPs'!I$18</f>
        <v>0</v>
      </c>
      <c r="J139" s="40">
        <f>('Modelled Faults'!J139*'Modelled Duration'!J139*'Modelled ICPs'!J139)/'Total ICPs'!J$18</f>
        <v>3.6163958888949401</v>
      </c>
      <c r="K139" s="40">
        <f>('Modelled Faults'!K139*'Modelled Duration'!K139*'Modelled ICPs'!K139)/'Total ICPs'!K$18</f>
        <v>0</v>
      </c>
      <c r="L139" s="40">
        <f>('Modelled Faults'!L139*'Modelled Duration'!L139*'Modelled ICPs'!L139)/'Total ICPs'!L$18</f>
        <v>1.1408135143125313</v>
      </c>
      <c r="M139" s="40">
        <f>('Modelled Faults'!M139*'Modelled Duration'!M139*'Modelled ICPs'!M139)/'Total ICPs'!M$18</f>
        <v>1.066340228719733</v>
      </c>
      <c r="N139" s="40">
        <f>('Modelled Faults'!N139*'Modelled Duration'!N139*'Modelled ICPs'!N139)/'Total ICPs'!N$18</f>
        <v>0.98524921244904085</v>
      </c>
      <c r="O139" s="40">
        <f>('Modelled Faults'!O139*'Modelled Duration'!O139*'Modelled ICPs'!O139)/'Total ICPs'!O$18</f>
        <v>0.90399457485335921</v>
      </c>
      <c r="P139" s="40">
        <f>('Modelled Faults'!P139*'Modelled Duration'!P139*'Modelled ICPs'!P139)/'Total ICPs'!P$18</f>
        <v>0.82333080545117532</v>
      </c>
      <c r="Q139" s="40">
        <f>('Modelled Faults'!Q139*'Modelled Duration'!Q139*'Modelled ICPs'!Q139)/'Total ICPs'!Q$18</f>
        <v>0.74172953290014387</v>
      </c>
      <c r="R139" s="40">
        <f>('Modelled Faults'!R139*'Modelled Duration'!R139*'Modelled ICPs'!R139)/'Total ICPs'!R$18</f>
        <v>0.70208496939449605</v>
      </c>
      <c r="S139" s="40">
        <f>('Modelled Faults'!S139*'Modelled Duration'!S139*'Modelled ICPs'!S139)/'Total ICPs'!S$18</f>
        <v>0.63612078120908777</v>
      </c>
      <c r="T139" s="40">
        <f>('Modelled Faults'!T139*'Modelled Duration'!T139*'Modelled ICPs'!T139)/'Total ICPs'!T$18</f>
        <v>0.58698950289140517</v>
      </c>
      <c r="U139" s="40">
        <f>('Modelled Faults'!U139*'Modelled Duration'!U139*'Modelled ICPs'!U139)/'Total ICPs'!U$18</f>
        <v>0.58549448409200544</v>
      </c>
      <c r="V139" s="40">
        <f>('Modelled Faults'!V139*'Modelled Duration'!V139*'Modelled ICPs'!V139)/'Total ICPs'!V$18</f>
        <v>0.58714748879285283</v>
      </c>
      <c r="AL139" s="201">
        <f t="shared" si="69"/>
        <v>13.291628121373963</v>
      </c>
      <c r="AM139" s="201">
        <f t="shared" si="70"/>
        <v>5.8919905266002299</v>
      </c>
      <c r="AN139" s="201">
        <f t="shared" si="71"/>
        <v>0</v>
      </c>
      <c r="AO139" s="201">
        <f t="shared" si="72"/>
        <v>1.87214970413458</v>
      </c>
      <c r="AP139" s="201">
        <f t="shared" si="73"/>
        <v>0</v>
      </c>
      <c r="AQ139" s="201">
        <f t="shared" si="74"/>
        <v>0</v>
      </c>
      <c r="AR139" s="201">
        <f t="shared" si="75"/>
        <v>10.9813428942757</v>
      </c>
      <c r="AS139" s="201">
        <f t="shared" si="76"/>
        <v>0</v>
      </c>
      <c r="AT139" s="201">
        <f t="shared" si="77"/>
        <v>3.6163958888949401</v>
      </c>
      <c r="AU139" s="201">
        <f t="shared" si="78"/>
        <v>0</v>
      </c>
      <c r="AV139" s="41">
        <f t="shared" si="80"/>
        <v>-4.2190486001370431E-2</v>
      </c>
      <c r="AW139" s="41">
        <f t="shared" si="80"/>
        <v>-0.69810706773397335</v>
      </c>
      <c r="AX139" s="41">
        <f t="shared" si="80"/>
        <v>-1.3540236494665745</v>
      </c>
      <c r="AY139" s="41">
        <f t="shared" si="80"/>
        <v>-2.0099402311991774</v>
      </c>
      <c r="AZ139" s="41">
        <f t="shared" si="80"/>
        <v>-2.6658568129317786</v>
      </c>
      <c r="BA139" s="41">
        <f t="shared" si="80"/>
        <v>-3.3217733946643815</v>
      </c>
      <c r="BB139" s="41">
        <f t="shared" si="80"/>
        <v>-3.9776899763969844</v>
      </c>
      <c r="BC139" s="41">
        <f t="shared" si="80"/>
        <v>-4.6336065581295856</v>
      </c>
      <c r="BD139" s="41">
        <f t="shared" si="80"/>
        <v>-5.2895231398621885</v>
      </c>
      <c r="BE139" s="41">
        <f t="shared" si="80"/>
        <v>-5.9454397215947896</v>
      </c>
      <c r="BF139" s="41">
        <f t="shared" si="80"/>
        <v>-6.6013563033273925</v>
      </c>
    </row>
    <row r="140" spans="1:58">
      <c r="A140" t="s">
        <v>58</v>
      </c>
      <c r="B140" s="80">
        <f>('Modelled Faults'!B140*'Modelled Duration'!B140*'Modelled ICPs'!B140)/'Total ICPs'!B$18</f>
        <v>0.53784432470236654</v>
      </c>
      <c r="C140" s="80">
        <f>('Modelled Faults'!C140*'Modelled Duration'!C140*'Modelled ICPs'!C140)/'Total ICPs'!C$18</f>
        <v>0.46250536455104707</v>
      </c>
      <c r="D140" s="80">
        <f>('Modelled Faults'!D140*'Modelled Duration'!D140*'Modelled ICPs'!D140)/'Total ICPs'!D$18</f>
        <v>1.3643282655306002</v>
      </c>
      <c r="E140" s="40">
        <f>('Modelled Faults'!E140*'Modelled Duration'!E140*'Modelled ICPs'!E140)/'Total ICPs'!E$18</f>
        <v>1.9847199015038299</v>
      </c>
      <c r="F140" s="40">
        <f>('Modelled Faults'!F140*'Modelled Duration'!F140*'Modelled ICPs'!F140)/'Total ICPs'!F$18</f>
        <v>1.3967057253292201</v>
      </c>
      <c r="G140" s="40">
        <f>('Modelled Faults'!G140*'Modelled Duration'!G140*'Modelled ICPs'!G140)/'Total ICPs'!G$18</f>
        <v>0.37343824259568498</v>
      </c>
      <c r="H140" s="40">
        <f>('Modelled Faults'!H140*'Modelled Duration'!H140*'Modelled ICPs'!H140)/'Total ICPs'!H$18</f>
        <v>0.61696682758373489</v>
      </c>
      <c r="I140" s="40">
        <f>('Modelled Faults'!I140*'Modelled Duration'!I140*'Modelled ICPs'!I140)/'Total ICPs'!I$18</f>
        <v>0.58220635279408506</v>
      </c>
      <c r="J140" s="40">
        <f>('Modelled Faults'!J140*'Modelled Duration'!J140*'Modelled ICPs'!J140)/'Total ICPs'!J$18</f>
        <v>0.35823672417859498</v>
      </c>
      <c r="K140" s="40">
        <f>('Modelled Faults'!K140*'Modelled Duration'!K140*'Modelled ICPs'!K140)/'Total ICPs'!K$18</f>
        <v>1.0335619275785</v>
      </c>
      <c r="L140" s="40">
        <f>('Modelled Faults'!L140*'Modelled Duration'!L140*'Modelled ICPs'!L140)/'Total ICPs'!L$18</f>
        <v>1.160029265255033</v>
      </c>
      <c r="M140" s="40">
        <f>('Modelled Faults'!M140*'Modelled Duration'!M140*'Modelled ICPs'!M140)/'Total ICPs'!M$18</f>
        <v>1.1661728295264868</v>
      </c>
      <c r="N140" s="40">
        <f>('Modelled Faults'!N140*'Modelled Duration'!N140*'Modelled ICPs'!N140)/'Total ICPs'!N$18</f>
        <v>1.1726403863788146</v>
      </c>
      <c r="O140" s="40">
        <f>('Modelled Faults'!O140*'Modelled Duration'!O140*'Modelled ICPs'!O140)/'Total ICPs'!O$18</f>
        <v>1.1758891638089162</v>
      </c>
      <c r="P140" s="40">
        <f>('Modelled Faults'!P140*'Modelled Duration'!P140*'Modelled ICPs'!P140)/'Total ICPs'!P$18</f>
        <v>1.1805022704057631</v>
      </c>
      <c r="Q140" s="40">
        <f>('Modelled Faults'!Q140*'Modelled Duration'!Q140*'Modelled ICPs'!Q140)/'Total ICPs'!Q$18</f>
        <v>1.1875885013053731</v>
      </c>
      <c r="R140" s="40">
        <f>('Modelled Faults'!R140*'Modelled Duration'!R140*'Modelled ICPs'!R140)/'Total ICPs'!R$18</f>
        <v>1.1903246449671969</v>
      </c>
      <c r="S140" s="40">
        <f>('Modelled Faults'!S140*'Modelled Duration'!S140*'Modelled ICPs'!S140)/'Total ICPs'!S$18</f>
        <v>1.1925868202158008</v>
      </c>
      <c r="T140" s="40">
        <f>('Modelled Faults'!T140*'Modelled Duration'!T140*'Modelled ICPs'!T140)/'Total ICPs'!T$18</f>
        <v>1.1946591508423809</v>
      </c>
      <c r="U140" s="40">
        <f>('Modelled Faults'!U140*'Modelled Duration'!U140*'Modelled ICPs'!U140)/'Total ICPs'!U$18</f>
        <v>1.1949823715869541</v>
      </c>
      <c r="V140" s="40">
        <f>('Modelled Faults'!V140*'Modelled Duration'!V140*'Modelled ICPs'!V140)/'Total ICPs'!V$18</f>
        <v>1.1957981653165783</v>
      </c>
      <c r="AL140" s="201">
        <f t="shared" si="69"/>
        <v>0.53784432470236654</v>
      </c>
      <c r="AM140" s="201">
        <f t="shared" si="70"/>
        <v>0.46250536455104707</v>
      </c>
      <c r="AN140" s="201">
        <f t="shared" si="71"/>
        <v>1.3643282655306002</v>
      </c>
      <c r="AO140" s="201">
        <f t="shared" si="72"/>
        <v>1.9847199015038299</v>
      </c>
      <c r="AP140" s="201">
        <f t="shared" si="73"/>
        <v>1.3967057253292201</v>
      </c>
      <c r="AQ140" s="201">
        <f t="shared" si="74"/>
        <v>0.37343824259568498</v>
      </c>
      <c r="AR140" s="201">
        <f t="shared" si="75"/>
        <v>0.61696682758373489</v>
      </c>
      <c r="AS140" s="201">
        <f t="shared" si="76"/>
        <v>0.58220635279408506</v>
      </c>
      <c r="AT140" s="201">
        <f t="shared" si="77"/>
        <v>0.35823672417859498</v>
      </c>
      <c r="AU140" s="201">
        <f t="shared" si="78"/>
        <v>1.0335619275785</v>
      </c>
      <c r="AV140" s="41">
        <f t="shared" si="80"/>
        <v>0.69419942147148761</v>
      </c>
      <c r="AW140" s="41">
        <f t="shared" si="80"/>
        <v>0.66204452253270962</v>
      </c>
      <c r="AX140" s="41">
        <f t="shared" si="80"/>
        <v>0.62988962359393175</v>
      </c>
      <c r="AY140" s="41">
        <f t="shared" si="80"/>
        <v>0.59773472465515376</v>
      </c>
      <c r="AZ140" s="41">
        <f t="shared" si="80"/>
        <v>0.56557982571637577</v>
      </c>
      <c r="BA140" s="41">
        <f t="shared" si="80"/>
        <v>0.5334249267775979</v>
      </c>
      <c r="BB140" s="41">
        <f t="shared" si="80"/>
        <v>0.50127002783881991</v>
      </c>
      <c r="BC140" s="41">
        <f t="shared" si="80"/>
        <v>0.46911512890004203</v>
      </c>
      <c r="BD140" s="41">
        <f t="shared" si="80"/>
        <v>0.43696022996126405</v>
      </c>
      <c r="BE140" s="41">
        <f t="shared" si="80"/>
        <v>0.40480533102248617</v>
      </c>
      <c r="BF140" s="41">
        <f t="shared" si="80"/>
        <v>0.37265043208370818</v>
      </c>
    </row>
    <row r="141" spans="1:58">
      <c r="A141" t="s">
        <v>60</v>
      </c>
      <c r="B141" s="80">
        <f>('Modelled Faults'!B141*'Modelled Duration'!B141*'Modelled ICPs'!B141)/'Total ICPs'!B$18</f>
        <v>0</v>
      </c>
      <c r="C141" s="80">
        <f>('Modelled Faults'!C141*'Modelled Duration'!C141*'Modelled ICPs'!C141)/'Total ICPs'!C$18</f>
        <v>0.422726622478661</v>
      </c>
      <c r="D141" s="80">
        <f>('Modelled Faults'!D141*'Modelled Duration'!D141*'Modelled ICPs'!D141)/'Total ICPs'!D$18</f>
        <v>0.820276196741066</v>
      </c>
      <c r="E141" s="40">
        <f>('Modelled Faults'!E141*'Modelled Duration'!E141*'Modelled ICPs'!E141)/'Total ICPs'!E$18</f>
        <v>1.9275250637586798</v>
      </c>
      <c r="F141" s="40">
        <f>('Modelled Faults'!F141*'Modelled Duration'!F141*'Modelled ICPs'!F141)/'Total ICPs'!F$18</f>
        <v>9.1870351551213619E-2</v>
      </c>
      <c r="G141" s="40">
        <f>('Modelled Faults'!G141*'Modelled Duration'!G141*'Modelled ICPs'!G141)/'Total ICPs'!G$18</f>
        <v>0.11375313667201302</v>
      </c>
      <c r="H141" s="40">
        <f>('Modelled Faults'!H141*'Modelled Duration'!H141*'Modelled ICPs'!H141)/'Total ICPs'!H$18</f>
        <v>0.28612962438249201</v>
      </c>
      <c r="I141" s="40">
        <f>('Modelled Faults'!I141*'Modelled Duration'!I141*'Modelled ICPs'!I141)/'Total ICPs'!I$18</f>
        <v>0</v>
      </c>
      <c r="J141" s="40">
        <f>('Modelled Faults'!J141*'Modelled Duration'!J141*'Modelled ICPs'!J141)/'Total ICPs'!J$18</f>
        <v>0.23509326285955004</v>
      </c>
      <c r="K141" s="40">
        <f>('Modelled Faults'!K141*'Modelled Duration'!K141*'Modelled ICPs'!K141)/'Total ICPs'!K$18</f>
        <v>0</v>
      </c>
      <c r="L141" s="40">
        <f>('Modelled Faults'!L141*'Modelled Duration'!L141*'Modelled ICPs'!L141)/'Total ICPs'!L$18</f>
        <v>0.31624496405493824</v>
      </c>
      <c r="M141" s="40">
        <f>('Modelled Faults'!M141*'Modelled Duration'!M141*'Modelled ICPs'!M141)/'Total ICPs'!M$18</f>
        <v>0.30810731959395649</v>
      </c>
      <c r="N141" s="40">
        <f>('Modelled Faults'!N141*'Modelled Duration'!N141*'Modelled ICPs'!N141)/'Total ICPs'!N$18</f>
        <v>0.30006289277849341</v>
      </c>
      <c r="O141" s="40">
        <f>('Modelled Faults'!O141*'Modelled Duration'!O141*'Modelled ICPs'!O141)/'Total ICPs'!O$18</f>
        <v>0.29208250253424994</v>
      </c>
      <c r="P141" s="40">
        <f>('Modelled Faults'!P141*'Modelled Duration'!P141*'Modelled ICPs'!P141)/'Total ICPs'!P$18</f>
        <v>0.28359210297326259</v>
      </c>
      <c r="Q141" s="40">
        <f>('Modelled Faults'!Q141*'Modelled Duration'!Q141*'Modelled ICPs'!Q141)/'Total ICPs'!Q$18</f>
        <v>0.27578791713296907</v>
      </c>
      <c r="R141" s="40">
        <f>('Modelled Faults'!R141*'Modelled Duration'!R141*'Modelled ICPs'!R141)/'Total ICPs'!R$18</f>
        <v>0.27137244945459282</v>
      </c>
      <c r="S141" s="40">
        <f>('Modelled Faults'!S141*'Modelled Duration'!S141*'Modelled ICPs'!S141)/'Total ICPs'!S$18</f>
        <v>0.26499348797871541</v>
      </c>
      <c r="T141" s="40">
        <f>('Modelled Faults'!T141*'Modelled Duration'!T141*'Modelled ICPs'!T141)/'Total ICPs'!T$18</f>
        <v>0.26032308765855527</v>
      </c>
      <c r="U141" s="40">
        <f>('Modelled Faults'!U141*'Modelled Duration'!U141*'Modelled ICPs'!U141)/'Total ICPs'!U$18</f>
        <v>0.25981919695967126</v>
      </c>
      <c r="V141" s="40">
        <f>('Modelled Faults'!V141*'Modelled Duration'!V141*'Modelled ICPs'!V141)/'Total ICPs'!V$18</f>
        <v>0.25943003265232933</v>
      </c>
      <c r="AL141" s="201">
        <f t="shared" si="69"/>
        <v>0</v>
      </c>
      <c r="AM141" s="201">
        <f t="shared" si="70"/>
        <v>0.422726622478661</v>
      </c>
      <c r="AN141" s="201">
        <f t="shared" si="71"/>
        <v>0.820276196741066</v>
      </c>
      <c r="AO141" s="201">
        <f t="shared" si="72"/>
        <v>1.9275250637586798</v>
      </c>
      <c r="AP141" s="201">
        <f t="shared" si="73"/>
        <v>9.1870351551213619E-2</v>
      </c>
      <c r="AQ141" s="201">
        <f t="shared" si="74"/>
        <v>0.11375313667201302</v>
      </c>
      <c r="AR141" s="201">
        <f t="shared" si="75"/>
        <v>0.28612962438249201</v>
      </c>
      <c r="AS141" s="201">
        <f t="shared" si="76"/>
        <v>0</v>
      </c>
      <c r="AT141" s="201">
        <f t="shared" si="77"/>
        <v>0.23509326285955004</v>
      </c>
      <c r="AU141" s="201">
        <f t="shared" si="78"/>
        <v>0</v>
      </c>
      <c r="AV141" s="41">
        <f t="shared" si="80"/>
        <v>4.5833491376138458E-2</v>
      </c>
      <c r="AW141" s="41">
        <f t="shared" si="80"/>
        <v>-1.6694496708994144E-2</v>
      </c>
      <c r="AX141" s="41">
        <f t="shared" si="80"/>
        <v>-7.9222484794126635E-2</v>
      </c>
      <c r="AY141" s="41">
        <f t="shared" si="80"/>
        <v>-0.14175047287925924</v>
      </c>
      <c r="AZ141" s="41">
        <f t="shared" si="80"/>
        <v>-0.20427846096439173</v>
      </c>
      <c r="BA141" s="41">
        <f t="shared" si="80"/>
        <v>-0.26680644904952433</v>
      </c>
      <c r="BB141" s="41">
        <f t="shared" si="80"/>
        <v>-0.32933443713465693</v>
      </c>
      <c r="BC141" s="41">
        <f t="shared" si="80"/>
        <v>-0.39186242521978953</v>
      </c>
      <c r="BD141" s="41">
        <f t="shared" si="80"/>
        <v>-0.45439041330492191</v>
      </c>
      <c r="BE141" s="41">
        <f t="shared" si="80"/>
        <v>-0.51691840139005452</v>
      </c>
      <c r="BF141" s="41">
        <f t="shared" si="80"/>
        <v>-0.57944638947518712</v>
      </c>
    </row>
    <row r="142" spans="1:58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O142" s="3"/>
      <c r="P142" s="3"/>
      <c r="Q142" s="3"/>
      <c r="R142" s="3"/>
      <c r="S142" s="3"/>
      <c r="T142" s="3"/>
      <c r="U142" s="3"/>
      <c r="V142" s="3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</row>
    <row r="143" spans="1:58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O143" s="3"/>
      <c r="P143" s="3"/>
      <c r="Q143" s="3"/>
      <c r="R143" s="3"/>
      <c r="S143" s="3"/>
      <c r="T143" s="3"/>
      <c r="U143" s="3"/>
      <c r="V143" s="3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</row>
    <row r="144" spans="1:58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O144" s="3"/>
      <c r="P144" s="3"/>
      <c r="Q144" s="3"/>
      <c r="R144" s="3"/>
      <c r="S144" s="3"/>
      <c r="T144" s="3"/>
      <c r="U144" s="3"/>
      <c r="V144" s="3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</row>
    <row r="145" spans="1:58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3" customFormat="1" ht="18">
      <c r="A146" s="1"/>
      <c r="B146" s="55"/>
      <c r="C146" s="55"/>
      <c r="D146" s="55"/>
      <c r="E146" s="55"/>
      <c r="F146" s="55"/>
      <c r="G146" s="55"/>
      <c r="H146" s="55"/>
      <c r="I146" s="39"/>
      <c r="J146" s="1"/>
      <c r="N146"/>
      <c r="O146"/>
      <c r="P146"/>
      <c r="Q146"/>
      <c r="R146"/>
      <c r="S146"/>
      <c r="T146"/>
      <c r="U146"/>
      <c r="V146"/>
    </row>
    <row r="147" spans="1:58" s="3" customFormat="1" ht="15.95" customHeight="1">
      <c r="B147" s="59"/>
      <c r="C147" s="59"/>
      <c r="D147" s="59"/>
      <c r="E147" s="59"/>
      <c r="F147" s="59"/>
      <c r="G147" s="59"/>
      <c r="H147" s="59"/>
      <c r="I147" s="59"/>
      <c r="J147" s="59"/>
      <c r="K147" s="69"/>
      <c r="L147" s="69" t="s">
        <v>32</v>
      </c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69" t="s">
        <v>48</v>
      </c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</row>
    <row r="148" spans="1:58" s="60" customFormat="1">
      <c r="A148" s="60" t="s">
        <v>6</v>
      </c>
      <c r="B148" s="61">
        <f>SUM(B152:B164)</f>
        <v>9.0443787452513718</v>
      </c>
      <c r="C148" s="61">
        <f t="shared" ref="C148:K148" si="81">SUM(C152:C164)</f>
        <v>15.630063738813917</v>
      </c>
      <c r="D148" s="61">
        <f t="shared" si="81"/>
        <v>10.753556476761435</v>
      </c>
      <c r="E148" s="61">
        <f t="shared" si="81"/>
        <v>10.057857583166298</v>
      </c>
      <c r="F148" s="61">
        <f t="shared" si="81"/>
        <v>11.295653675765546</v>
      </c>
      <c r="G148" s="61">
        <f t="shared" si="81"/>
        <v>9.5540152983683981</v>
      </c>
      <c r="H148" s="61">
        <f t="shared" si="81"/>
        <v>11.070426680557576</v>
      </c>
      <c r="I148" s="61">
        <f t="shared" si="81"/>
        <v>21.542098307645631</v>
      </c>
      <c r="J148" s="61">
        <f t="shared" si="81"/>
        <v>7.7417096040687703</v>
      </c>
      <c r="K148" s="61">
        <f t="shared" si="81"/>
        <v>12.816821092560716</v>
      </c>
    </row>
    <row r="149" spans="1:58">
      <c r="B149" s="94"/>
      <c r="C149" s="94"/>
      <c r="D149" s="94"/>
      <c r="E149" s="94"/>
      <c r="F149" s="94"/>
      <c r="G149" s="94"/>
      <c r="H149" s="94"/>
      <c r="I149" s="94"/>
      <c r="J149" s="94"/>
      <c r="K149" s="61"/>
      <c r="L149" s="76">
        <f>SUM(L152:L164)</f>
        <v>12.873952028770583</v>
      </c>
      <c r="M149" s="76">
        <f t="shared" ref="M149:V149" si="82">SUM(M152:M164)</f>
        <v>12.853687328825707</v>
      </c>
      <c r="N149" s="76">
        <f t="shared" si="82"/>
        <v>12.826790367130318</v>
      </c>
      <c r="O149" s="76">
        <f t="shared" si="82"/>
        <v>12.8034813414588</v>
      </c>
      <c r="P149" s="76">
        <f t="shared" si="82"/>
        <v>12.783055687971755</v>
      </c>
      <c r="Q149" s="76">
        <f t="shared" si="82"/>
        <v>12.756557986658938</v>
      </c>
      <c r="R149" s="76">
        <f t="shared" si="82"/>
        <v>12.746247552205455</v>
      </c>
      <c r="S149" s="76">
        <f t="shared" si="82"/>
        <v>12.731671028509897</v>
      </c>
      <c r="T149" s="76">
        <f t="shared" si="82"/>
        <v>12.712425177129116</v>
      </c>
      <c r="U149" s="76">
        <f t="shared" si="82"/>
        <v>12.71083988993629</v>
      </c>
      <c r="V149" s="76">
        <f t="shared" si="82"/>
        <v>12.713374682118415</v>
      </c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72"/>
      <c r="AM149" s="201"/>
      <c r="AN149" s="201"/>
      <c r="AO149" s="201"/>
      <c r="AP149" s="201"/>
      <c r="AQ149" s="201"/>
      <c r="AR149" s="201"/>
      <c r="AS149" s="201"/>
      <c r="AT149" s="201"/>
      <c r="AU149" s="68"/>
      <c r="AV149" s="68">
        <f t="shared" ref="AV149:BF149" si="83">SUM(AV152:AV164)</f>
        <v>13.083067462021491</v>
      </c>
      <c r="AW149" s="68">
        <f t="shared" si="83"/>
        <v>13.288960069607947</v>
      </c>
      <c r="AX149" s="68">
        <f t="shared" si="83"/>
        <v>13.494852677194409</v>
      </c>
      <c r="AY149" s="68">
        <f t="shared" si="83"/>
        <v>13.700745284780867</v>
      </c>
      <c r="AZ149" s="68">
        <f t="shared" si="83"/>
        <v>13.906637892367327</v>
      </c>
      <c r="BA149" s="68">
        <f t="shared" si="83"/>
        <v>14.112530499953788</v>
      </c>
      <c r="BB149" s="68">
        <f t="shared" si="83"/>
        <v>14.318423107540244</v>
      </c>
      <c r="BC149" s="68">
        <f t="shared" si="83"/>
        <v>14.524315715126702</v>
      </c>
      <c r="BD149" s="68">
        <f t="shared" si="83"/>
        <v>14.730208322713162</v>
      </c>
      <c r="BE149" s="68">
        <f t="shared" si="83"/>
        <v>14.93610093029962</v>
      </c>
      <c r="BF149" s="68">
        <f t="shared" si="83"/>
        <v>15.14199353788608</v>
      </c>
    </row>
    <row r="150" spans="1:58">
      <c r="B150" s="94"/>
      <c r="C150" s="94"/>
      <c r="D150" s="94"/>
      <c r="E150" s="94"/>
      <c r="F150" s="94"/>
      <c r="G150" s="94"/>
      <c r="H150" s="94"/>
      <c r="I150" s="94"/>
      <c r="J150" s="94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72"/>
      <c r="AM150" s="201"/>
      <c r="AN150" s="201"/>
      <c r="AO150" s="201"/>
      <c r="AP150" s="201"/>
      <c r="AQ150" s="201"/>
      <c r="AR150" s="201"/>
      <c r="AS150" s="201"/>
      <c r="AT150" s="201"/>
      <c r="AU150" s="68"/>
      <c r="AV150" s="68"/>
      <c r="AW150" s="68"/>
      <c r="AX150" s="68"/>
      <c r="AY150" s="68"/>
      <c r="AZ150" s="68"/>
      <c r="BA150" s="68"/>
      <c r="BB150" s="68"/>
      <c r="BC150" s="68"/>
      <c r="BD150" s="199"/>
      <c r="BE150" s="199"/>
      <c r="BF150" s="199"/>
    </row>
    <row r="151" spans="1:58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>
        <v>2018</v>
      </c>
      <c r="M151" s="1">
        <v>2019</v>
      </c>
      <c r="N151" s="1">
        <v>2020</v>
      </c>
      <c r="O151" s="1">
        <v>2021</v>
      </c>
      <c r="P151" s="1">
        <v>2022</v>
      </c>
      <c r="Q151" s="1">
        <v>2023</v>
      </c>
      <c r="R151" s="1">
        <v>2024</v>
      </c>
      <c r="S151" s="1">
        <v>2025</v>
      </c>
      <c r="T151" s="1">
        <v>2026</v>
      </c>
      <c r="U151" s="1">
        <v>2027</v>
      </c>
      <c r="V151" s="1">
        <v>2028</v>
      </c>
      <c r="AL151" s="200">
        <v>2008</v>
      </c>
      <c r="AM151" s="200">
        <v>2009</v>
      </c>
      <c r="AN151" s="200">
        <v>2010</v>
      </c>
      <c r="AO151" s="200">
        <v>2011</v>
      </c>
      <c r="AP151" s="200">
        <v>2012</v>
      </c>
      <c r="AQ151" s="200">
        <v>2013</v>
      </c>
      <c r="AR151" s="200">
        <v>2014</v>
      </c>
      <c r="AS151" s="200">
        <v>2015</v>
      </c>
      <c r="AT151" s="200">
        <v>2016</v>
      </c>
      <c r="AU151" s="200">
        <v>2017</v>
      </c>
      <c r="AV151" s="200">
        <v>2018</v>
      </c>
      <c r="AW151" s="200">
        <v>2019</v>
      </c>
      <c r="AX151" s="200">
        <v>2020</v>
      </c>
      <c r="AY151" s="200">
        <v>2021</v>
      </c>
      <c r="AZ151" s="200">
        <v>2022</v>
      </c>
      <c r="BA151" s="200">
        <v>2023</v>
      </c>
      <c r="BB151" s="200">
        <v>2024</v>
      </c>
      <c r="BC151" s="200">
        <v>2025</v>
      </c>
      <c r="BD151" s="200">
        <v>2026</v>
      </c>
      <c r="BE151" s="200">
        <v>2027</v>
      </c>
      <c r="BF151" s="200">
        <v>2028</v>
      </c>
    </row>
    <row r="152" spans="1:58">
      <c r="A152" s="53" t="s">
        <v>50</v>
      </c>
      <c r="B152" s="80">
        <f>('Modelled Faults'!B152*'Modelled Duration'!B152*'Modelled ICPs'!B152)/'Total ICPs'!B$18</f>
        <v>1.7347320903469845</v>
      </c>
      <c r="C152" s="80">
        <f>('Modelled Faults'!C152*'Modelled Duration'!C152*'Modelled ICPs'!C152)/'Total ICPs'!C$18</f>
        <v>2.9391508909128508</v>
      </c>
      <c r="D152" s="40">
        <f>('Modelled Faults'!D152*'Modelled Duration'!D152*'Modelled ICPs'!D152)/'Total ICPs'!D$18</f>
        <v>0.64868998519528143</v>
      </c>
      <c r="E152" s="40">
        <f>('Modelled Faults'!E152*'Modelled Duration'!E152*'Modelled ICPs'!E152)/'Total ICPs'!E$18</f>
        <v>2.3288962443634404</v>
      </c>
      <c r="F152" s="40">
        <f>('Modelled Faults'!F152*'Modelled Duration'!F152*'Modelled ICPs'!F152)/'Total ICPs'!F$18</f>
        <v>0.73407646811650373</v>
      </c>
      <c r="G152" s="40">
        <f>('Modelled Faults'!G152*'Modelled Duration'!G152*'Modelled ICPs'!G152)/'Total ICPs'!G$18</f>
        <v>0.87116831541191231</v>
      </c>
      <c r="H152" s="40">
        <f>('Modelled Faults'!H152*'Modelled Duration'!H152*'Modelled ICPs'!H152)/'Total ICPs'!H$18</f>
        <v>0.16745512221418821</v>
      </c>
      <c r="I152" s="40">
        <f>('Modelled Faults'!I152*'Modelled Duration'!I152*'Modelled ICPs'!I152)/'Total ICPs'!I$18</f>
        <v>6.4923294159850764</v>
      </c>
      <c r="J152" s="40">
        <f>('Modelled Faults'!J152*'Modelled Duration'!J152*'Modelled ICPs'!J152)/'Total ICPs'!J$18</f>
        <v>0.19608417948237239</v>
      </c>
      <c r="K152" s="40">
        <f>('Modelled Faults'!K152*'Modelled Duration'!K152*'Modelled ICPs'!K152)/'Total ICPs'!K$18</f>
        <v>0.27004736592548251</v>
      </c>
      <c r="L152" s="40">
        <f>('Modelled Faults'!L152*'Modelled Duration'!L152*'Modelled ICPs'!L152)/'Total ICPs'!L$18</f>
        <v>1.4589949726506257</v>
      </c>
      <c r="M152" s="40">
        <f>('Modelled Faults'!M152*'Modelled Duration'!M152*'Modelled ICPs'!M152)/'Total ICPs'!M$18</f>
        <v>1.4170076521189925</v>
      </c>
      <c r="N152" s="40">
        <f>('Modelled Faults'!N152*'Modelled Duration'!N152*'Modelled ICPs'!N152)/'Total ICPs'!N$18</f>
        <v>1.3751305680825674</v>
      </c>
      <c r="O152" s="40">
        <f>('Modelled Faults'!O152*'Modelled Duration'!O152*'Modelled ICPs'!O152)/'Total ICPs'!O$18</f>
        <v>1.333079626144168</v>
      </c>
      <c r="P152" s="40">
        <f>('Modelled Faults'!P152*'Modelled Duration'!P152*'Modelled ICPs'!P152)/'Total ICPs'!P$18</f>
        <v>1.2921969096249561</v>
      </c>
      <c r="Q152" s="40">
        <f>('Modelled Faults'!Q152*'Modelled Duration'!Q152*'Modelled ICPs'!Q152)/'Total ICPs'!Q$18</f>
        <v>1.2501304369640978</v>
      </c>
      <c r="R152" s="40">
        <f>('Modelled Faults'!R152*'Modelled Duration'!R152*'Modelled ICPs'!R152)/'Total ICPs'!R$18</f>
        <v>1.2271196055945717</v>
      </c>
      <c r="S152" s="40">
        <f>('Modelled Faults'!S152*'Modelled Duration'!S152*'Modelled ICPs'!S152)/'Total ICPs'!S$18</f>
        <v>1.1930199761331706</v>
      </c>
      <c r="T152" s="40">
        <f>('Modelled Faults'!T152*'Modelled Duration'!T152*'Modelled ICPs'!T152)/'Total ICPs'!T$18</f>
        <v>1.1684793333395393</v>
      </c>
      <c r="U152" s="40">
        <f>('Modelled Faults'!U152*'Modelled Duration'!U152*'Modelled ICPs'!U152)/'Total ICPs'!U$18</f>
        <v>1.1720268332316484</v>
      </c>
      <c r="V152" s="40">
        <f>('Modelled Faults'!V152*'Modelled Duration'!V152*'Modelled ICPs'!V152)/'Total ICPs'!V$18</f>
        <v>1.1719392920972911</v>
      </c>
      <c r="AL152" s="201">
        <f t="shared" ref="AL152:AL164" si="84">B152</f>
        <v>1.7347320903469845</v>
      </c>
      <c r="AM152" s="201">
        <f t="shared" ref="AM152:AM164" si="85">C152</f>
        <v>2.9391508909128508</v>
      </c>
      <c r="AN152" s="201">
        <f t="shared" ref="AN152:AN164" si="86">D152</f>
        <v>0.64868998519528143</v>
      </c>
      <c r="AO152" s="201">
        <f t="shared" ref="AO152:AO164" si="87">E152</f>
        <v>2.3288962443634404</v>
      </c>
      <c r="AP152" s="201">
        <f t="shared" ref="AP152:AP164" si="88">F152</f>
        <v>0.73407646811650373</v>
      </c>
      <c r="AQ152" s="201">
        <f t="shared" ref="AQ152:AQ164" si="89">G152</f>
        <v>0.87116831541191231</v>
      </c>
      <c r="AR152" s="201">
        <f t="shared" ref="AR152:AR164" si="90">H152</f>
        <v>0.16745512221418821</v>
      </c>
      <c r="AS152" s="201">
        <f t="shared" ref="AS152:AS164" si="91">I152</f>
        <v>6.4923294159850764</v>
      </c>
      <c r="AT152" s="201">
        <f t="shared" ref="AT152:AT164" si="92">J152</f>
        <v>0.19608417948237239</v>
      </c>
      <c r="AU152" s="201">
        <f t="shared" ref="AU152:AU164" si="93">K152</f>
        <v>0.27004736592548251</v>
      </c>
      <c r="AV152" s="41">
        <f>LINEST($B152:$K152)*(AV$6-$AL$6+1)+INDEX(LINEST($B152:$K152,,TRUE,TRUE),1,2)</f>
        <v>1.321174212295068</v>
      </c>
      <c r="AW152" s="41">
        <f t="shared" ref="AW152:BF152" si="94">LINEST($B152:$K152)*(AW$6-$AL$6+1)+INDEX(LINEST($B152:$K152,,TRUE,TRUE),1,2)</f>
        <v>1.2635217040222786</v>
      </c>
      <c r="AX152" s="41">
        <f t="shared" si="94"/>
        <v>1.2058691957494894</v>
      </c>
      <c r="AY152" s="41">
        <f t="shared" si="94"/>
        <v>1.1482166874767001</v>
      </c>
      <c r="AZ152" s="41">
        <f t="shared" si="94"/>
        <v>1.0905641792039109</v>
      </c>
      <c r="BA152" s="41">
        <f t="shared" si="94"/>
        <v>1.0329116709311217</v>
      </c>
      <c r="BB152" s="41">
        <f t="shared" si="94"/>
        <v>0.97525916265833223</v>
      </c>
      <c r="BC152" s="41">
        <f t="shared" si="94"/>
        <v>0.91760665438554301</v>
      </c>
      <c r="BD152" s="41">
        <f t="shared" si="94"/>
        <v>0.85995414611275378</v>
      </c>
      <c r="BE152" s="41">
        <f t="shared" si="94"/>
        <v>0.80230163783996433</v>
      </c>
      <c r="BF152" s="41">
        <f t="shared" si="94"/>
        <v>0.74464912956717511</v>
      </c>
    </row>
    <row r="153" spans="1:58">
      <c r="A153" s="53" t="s">
        <v>56</v>
      </c>
      <c r="B153" s="80">
        <f>('Modelled Faults'!B153*'Modelled Duration'!B153*'Modelled ICPs'!B153)/'Total ICPs'!B$18</f>
        <v>1.2722330837823667E-2</v>
      </c>
      <c r="C153" s="80">
        <f>('Modelled Faults'!C153*'Modelled Duration'!C153*'Modelled ICPs'!C153)/'Total ICPs'!C$18</f>
        <v>0.39969481665156592</v>
      </c>
      <c r="D153" s="40">
        <f>('Modelled Faults'!D153*'Modelled Duration'!D153*'Modelled ICPs'!D153)/'Total ICPs'!D$18</f>
        <v>0.35566084291567074</v>
      </c>
      <c r="E153" s="40">
        <f>('Modelled Faults'!E153*'Modelled Duration'!E153*'Modelled ICPs'!E153)/'Total ICPs'!E$18</f>
        <v>0.17856177257481984</v>
      </c>
      <c r="F153" s="40">
        <f>('Modelled Faults'!F153*'Modelled Duration'!F153*'Modelled ICPs'!F153)/'Total ICPs'!F$18</f>
        <v>0.34000905479827581</v>
      </c>
      <c r="G153" s="40">
        <f>('Modelled Faults'!G153*'Modelled Duration'!G153*'Modelled ICPs'!G153)/'Total ICPs'!G$18</f>
        <v>0.79684747980079718</v>
      </c>
      <c r="H153" s="40">
        <f>('Modelled Faults'!H153*'Modelled Duration'!H153*'Modelled ICPs'!H153)/'Total ICPs'!H$18</f>
        <v>1.8077814701824915</v>
      </c>
      <c r="I153" s="40">
        <f>('Modelled Faults'!I153*'Modelled Duration'!I153*'Modelled ICPs'!I153)/'Total ICPs'!I$18</f>
        <v>1.3574235472538989</v>
      </c>
      <c r="J153" s="40">
        <f>('Modelled Faults'!J153*'Modelled Duration'!J153*'Modelled ICPs'!J153)/'Total ICPs'!J$18</f>
        <v>0.35309643176077632</v>
      </c>
      <c r="K153" s="40">
        <f>('Modelled Faults'!K153*'Modelled Duration'!K153*'Modelled ICPs'!K153)/'Total ICPs'!K$18</f>
        <v>1.0013526989593478</v>
      </c>
      <c r="L153" s="40">
        <f>('Modelled Faults'!L153*'Modelled Duration'!L153*'Modelled ICPs'!L153)/'Total ICPs'!L$18</f>
        <v>0.66908636585823689</v>
      </c>
      <c r="M153" s="40">
        <f>('Modelled Faults'!M153*'Modelled Duration'!M153*'Modelled ICPs'!M153)/'Total ICPs'!M$18</f>
        <v>0.67983224675946863</v>
      </c>
      <c r="N153" s="40">
        <f>('Modelled Faults'!N153*'Modelled Duration'!N153*'Modelled ICPs'!N153)/'Total ICPs'!N$18</f>
        <v>0.69075486203417114</v>
      </c>
      <c r="O153" s="40">
        <f>('Modelled Faults'!O153*'Modelled Duration'!O153*'Modelled ICPs'!O153)/'Total ICPs'!O$18</f>
        <v>0.70588323201170189</v>
      </c>
      <c r="P153" s="40">
        <f>('Modelled Faults'!P153*'Modelled Duration'!P153*'Modelled ICPs'!P153)/'Total ICPs'!P$18</f>
        <v>0.71767148000876624</v>
      </c>
      <c r="Q153" s="40">
        <f>('Modelled Faults'!Q153*'Modelled Duration'!Q153*'Modelled ICPs'!Q153)/'Total ICPs'!Q$18</f>
        <v>0.72900569081329858</v>
      </c>
      <c r="R153" s="40">
        <f>('Modelled Faults'!R153*'Modelled Duration'!R153*'Modelled ICPs'!R153)/'Total ICPs'!R$18</f>
        <v>0.73431368305751077</v>
      </c>
      <c r="S153" s="40">
        <f>('Modelled Faults'!S153*'Modelled Duration'!S153*'Modelled ICPs'!S153)/'Total ICPs'!S$18</f>
        <v>0.74673298869875904</v>
      </c>
      <c r="T153" s="40">
        <f>('Modelled Faults'!T153*'Modelled Duration'!T153*'Modelled ICPs'!T153)/'Total ICPs'!T$18</f>
        <v>0.75267818295563216</v>
      </c>
      <c r="U153" s="40">
        <f>('Modelled Faults'!U153*'Modelled Duration'!U153*'Modelled ICPs'!U153)/'Total ICPs'!U$18</f>
        <v>0.75117883888918058</v>
      </c>
      <c r="V153" s="40">
        <f>('Modelled Faults'!V153*'Modelled Duration'!V153*'Modelled ICPs'!V153)/'Total ICPs'!V$18</f>
        <v>0.75004025771852967</v>
      </c>
      <c r="AL153" s="201">
        <f t="shared" si="84"/>
        <v>1.2722330837823667E-2</v>
      </c>
      <c r="AM153" s="201">
        <f t="shared" si="85"/>
        <v>0.39969481665156592</v>
      </c>
      <c r="AN153" s="201">
        <f t="shared" si="86"/>
        <v>0.35566084291567074</v>
      </c>
      <c r="AO153" s="201">
        <f t="shared" si="87"/>
        <v>0.17856177257481984</v>
      </c>
      <c r="AP153" s="201">
        <f t="shared" si="88"/>
        <v>0.34000905479827581</v>
      </c>
      <c r="AQ153" s="201">
        <f t="shared" si="89"/>
        <v>0.79684747980079718</v>
      </c>
      <c r="AR153" s="201">
        <f t="shared" si="90"/>
        <v>1.8077814701824915</v>
      </c>
      <c r="AS153" s="201">
        <f t="shared" si="91"/>
        <v>1.3574235472538989</v>
      </c>
      <c r="AT153" s="201">
        <f t="shared" si="92"/>
        <v>0.35309643176077632</v>
      </c>
      <c r="AU153" s="201">
        <f t="shared" si="93"/>
        <v>1.0013526989593478</v>
      </c>
      <c r="AV153" s="41">
        <f t="shared" ref="AV153:BF164" si="95">LINEST($B153:$K153)*(AV$6-$AL$6+1)+INDEX(LINEST($B153:$K153,,TRUE,TRUE),1,2)</f>
        <v>1.2911415665193757</v>
      </c>
      <c r="AW153" s="41">
        <f t="shared" si="95"/>
        <v>1.4058372977822537</v>
      </c>
      <c r="AX153" s="41">
        <f t="shared" si="95"/>
        <v>1.5205330290451318</v>
      </c>
      <c r="AY153" s="41">
        <f t="shared" si="95"/>
        <v>1.6352287603080098</v>
      </c>
      <c r="AZ153" s="41">
        <f t="shared" si="95"/>
        <v>1.7499244915708878</v>
      </c>
      <c r="BA153" s="41">
        <f t="shared" si="95"/>
        <v>1.8646202228337658</v>
      </c>
      <c r="BB153" s="41">
        <f t="shared" si="95"/>
        <v>1.9793159540966438</v>
      </c>
      <c r="BC153" s="41">
        <f t="shared" si="95"/>
        <v>2.0940116853595216</v>
      </c>
      <c r="BD153" s="41">
        <f t="shared" si="95"/>
        <v>2.2087074166223997</v>
      </c>
      <c r="BE153" s="41">
        <f t="shared" si="95"/>
        <v>2.3234031478852777</v>
      </c>
      <c r="BF153" s="41">
        <f t="shared" si="95"/>
        <v>2.4380988791481557</v>
      </c>
    </row>
    <row r="154" spans="1:58">
      <c r="A154" s="53" t="s">
        <v>51</v>
      </c>
      <c r="B154" s="80">
        <f>('Modelled Faults'!B154*'Modelled Duration'!B154*'Modelled ICPs'!B154)/'Total ICPs'!B$18</f>
        <v>0.37123964840335066</v>
      </c>
      <c r="C154" s="80">
        <f>('Modelled Faults'!C154*'Modelled Duration'!C154*'Modelled ICPs'!C154)/'Total ICPs'!C$18</f>
        <v>0.15855864447729401</v>
      </c>
      <c r="D154" s="40">
        <f>('Modelled Faults'!D154*'Modelled Duration'!D154*'Modelled ICPs'!D154)/'Total ICPs'!D$18</f>
        <v>0.70453395157471899</v>
      </c>
      <c r="E154" s="40">
        <f>('Modelled Faults'!E154*'Modelled Duration'!E154*'Modelled ICPs'!E154)/'Total ICPs'!E$18</f>
        <v>0.74209960259124885</v>
      </c>
      <c r="F154" s="40">
        <f>('Modelled Faults'!F154*'Modelled Duration'!F154*'Modelled ICPs'!F154)/'Total ICPs'!F$18</f>
        <v>8.6604545706929603E-2</v>
      </c>
      <c r="G154" s="40">
        <f>('Modelled Faults'!G154*'Modelled Duration'!G154*'Modelled ICPs'!G154)/'Total ICPs'!G$18</f>
        <v>6.9609456544007201E-2</v>
      </c>
      <c r="H154" s="40">
        <f>('Modelled Faults'!H154*'Modelled Duration'!H154*'Modelled ICPs'!H154)/'Total ICPs'!H$18</f>
        <v>0.851908476619051</v>
      </c>
      <c r="I154" s="40">
        <f>('Modelled Faults'!I154*'Modelled Duration'!I154*'Modelled ICPs'!I154)/'Total ICPs'!I$18</f>
        <v>0.65557620091190694</v>
      </c>
      <c r="J154" s="40">
        <f>('Modelled Faults'!J154*'Modelled Duration'!J154*'Modelled ICPs'!J154)/'Total ICPs'!J$18</f>
        <v>0.28933625428618093</v>
      </c>
      <c r="K154" s="40">
        <f>('Modelled Faults'!K154*'Modelled Duration'!K154*'Modelled ICPs'!K154)/'Total ICPs'!K$18</f>
        <v>1.1235196027051992</v>
      </c>
      <c r="L154" s="40">
        <f>('Modelled Faults'!L154*'Modelled Duration'!L154*'Modelled ICPs'!L154)/'Total ICPs'!L$18</f>
        <v>0.5007840592635362</v>
      </c>
      <c r="M154" s="40">
        <f>('Modelled Faults'!M154*'Modelled Duration'!M154*'Modelled ICPs'!M154)/'Total ICPs'!M$18</f>
        <v>0.49906667453804576</v>
      </c>
      <c r="N154" s="40">
        <f>('Modelled Faults'!N154*'Modelled Duration'!N154*'Modelled ICPs'!N154)/'Total ICPs'!N$18</f>
        <v>0.4975493613294617</v>
      </c>
      <c r="O154" s="40">
        <f>('Modelled Faults'!O154*'Modelled Duration'!O154*'Modelled ICPs'!O154)/'Total ICPs'!O$18</f>
        <v>0.50167537154456954</v>
      </c>
      <c r="P154" s="40">
        <f>('Modelled Faults'!P154*'Modelled Duration'!P154*'Modelled ICPs'!P154)/'Total ICPs'!P$18</f>
        <v>0.50632300929629859</v>
      </c>
      <c r="Q154" s="40">
        <f>('Modelled Faults'!Q154*'Modelled Duration'!Q154*'Modelled ICPs'!Q154)/'Total ICPs'!Q$18</f>
        <v>0.50524110964119118</v>
      </c>
      <c r="R154" s="40">
        <f>('Modelled Faults'!R154*'Modelled Duration'!R154*'Modelled ICPs'!R154)/'Total ICPs'!R$18</f>
        <v>0.50837555668621459</v>
      </c>
      <c r="S154" s="40">
        <f>('Modelled Faults'!S154*'Modelled Duration'!S154*'Modelled ICPs'!S154)/'Total ICPs'!S$18</f>
        <v>0.51173600297166744</v>
      </c>
      <c r="T154" s="40">
        <f>('Modelled Faults'!T154*'Modelled Duration'!T154*'Modelled ICPs'!T154)/'Total ICPs'!T$18</f>
        <v>0.50944954266534459</v>
      </c>
      <c r="U154" s="40">
        <f>('Modelled Faults'!U154*'Modelled Duration'!U154*'Modelled ICPs'!U154)/'Total ICPs'!U$18</f>
        <v>0.51083178269641161</v>
      </c>
      <c r="V154" s="40">
        <f>('Modelled Faults'!V154*'Modelled Duration'!V154*'Modelled ICPs'!V154)/'Total ICPs'!V$18</f>
        <v>0.51242486829318867</v>
      </c>
      <c r="AL154" s="201">
        <f t="shared" si="84"/>
        <v>0.37123964840335066</v>
      </c>
      <c r="AM154" s="201">
        <f t="shared" si="85"/>
        <v>0.15855864447729401</v>
      </c>
      <c r="AN154" s="201">
        <f t="shared" si="86"/>
        <v>0.70453395157471899</v>
      </c>
      <c r="AO154" s="201">
        <f t="shared" si="87"/>
        <v>0.74209960259124885</v>
      </c>
      <c r="AP154" s="201">
        <f t="shared" si="88"/>
        <v>8.6604545706929603E-2</v>
      </c>
      <c r="AQ154" s="201">
        <f t="shared" si="89"/>
        <v>6.9609456544007201E-2</v>
      </c>
      <c r="AR154" s="201">
        <f t="shared" si="90"/>
        <v>0.851908476619051</v>
      </c>
      <c r="AS154" s="201">
        <f t="shared" si="91"/>
        <v>0.65557620091190694</v>
      </c>
      <c r="AT154" s="201">
        <f t="shared" si="92"/>
        <v>0.28933625428618093</v>
      </c>
      <c r="AU154" s="201">
        <f t="shared" si="93"/>
        <v>1.1235196027051992</v>
      </c>
      <c r="AV154" s="41">
        <f t="shared" si="95"/>
        <v>0.76375215961483101</v>
      </c>
      <c r="AW154" s="41">
        <f t="shared" si="95"/>
        <v>0.81074370892989323</v>
      </c>
      <c r="AX154" s="41">
        <f t="shared" si="95"/>
        <v>0.85773525824495545</v>
      </c>
      <c r="AY154" s="41">
        <f t="shared" si="95"/>
        <v>0.90472680756001767</v>
      </c>
      <c r="AZ154" s="41">
        <f t="shared" si="95"/>
        <v>0.95171835687507988</v>
      </c>
      <c r="BA154" s="41">
        <f t="shared" si="95"/>
        <v>0.9987099061901421</v>
      </c>
      <c r="BB154" s="41">
        <f t="shared" si="95"/>
        <v>1.0457014555052044</v>
      </c>
      <c r="BC154" s="41">
        <f t="shared" si="95"/>
        <v>1.0926930048202665</v>
      </c>
      <c r="BD154" s="41">
        <f t="shared" si="95"/>
        <v>1.1396845541353287</v>
      </c>
      <c r="BE154" s="41">
        <f t="shared" si="95"/>
        <v>1.186676103450391</v>
      </c>
      <c r="BF154" s="41">
        <f t="shared" si="95"/>
        <v>1.2336676527654533</v>
      </c>
    </row>
    <row r="155" spans="1:58">
      <c r="A155" s="53" t="s">
        <v>54</v>
      </c>
      <c r="B155" s="80">
        <f>('Modelled Faults'!B155*'Modelled Duration'!B155*'Modelled ICPs'!B155)/'Total ICPs'!B$18</f>
        <v>2.2520782668128998</v>
      </c>
      <c r="C155" s="80">
        <f>('Modelled Faults'!C155*'Modelled Duration'!C155*'Modelled ICPs'!C155)/'Total ICPs'!C$18</f>
        <v>6.3445901483000293</v>
      </c>
      <c r="D155" s="40">
        <f>('Modelled Faults'!D155*'Modelled Duration'!D155*'Modelled ICPs'!D155)/'Total ICPs'!D$18</f>
        <v>4.5113626608255357</v>
      </c>
      <c r="E155" s="40">
        <f>('Modelled Faults'!E155*'Modelled Duration'!E155*'Modelled ICPs'!E155)/'Total ICPs'!E$18</f>
        <v>1.8949596526326067</v>
      </c>
      <c r="F155" s="40">
        <f>('Modelled Faults'!F155*'Modelled Duration'!F155*'Modelled ICPs'!F155)/'Total ICPs'!F$18</f>
        <v>4.1015009852535123</v>
      </c>
      <c r="G155" s="40">
        <f>('Modelled Faults'!G155*'Modelled Duration'!G155*'Modelled ICPs'!G155)/'Total ICPs'!G$18</f>
        <v>2.3863155252529382</v>
      </c>
      <c r="H155" s="40">
        <f>('Modelled Faults'!H155*'Modelled Duration'!H155*'Modelled ICPs'!H155)/'Total ICPs'!H$18</f>
        <v>2.860746226953284</v>
      </c>
      <c r="I155" s="40">
        <f>('Modelled Faults'!I155*'Modelled Duration'!I155*'Modelled ICPs'!I155)/'Total ICPs'!I$18</f>
        <v>4.8680221275148998</v>
      </c>
      <c r="J155" s="40">
        <f>('Modelled Faults'!J155*'Modelled Duration'!J155*'Modelled ICPs'!J155)/'Total ICPs'!J$18</f>
        <v>1.6258893888173269</v>
      </c>
      <c r="K155" s="40">
        <f>('Modelled Faults'!K155*'Modelled Duration'!K155*'Modelled ICPs'!K155)/'Total ICPs'!K$18</f>
        <v>3.1092526265878084</v>
      </c>
      <c r="L155" s="40">
        <f>('Modelled Faults'!L155*'Modelled Duration'!L155*'Modelled ICPs'!L155)/'Total ICPs'!L$18</f>
        <v>3.3632951622537997</v>
      </c>
      <c r="M155" s="40">
        <f>('Modelled Faults'!M155*'Modelled Duration'!M155*'Modelled ICPs'!M155)/'Total ICPs'!M$18</f>
        <v>3.3460712140187541</v>
      </c>
      <c r="N155" s="40">
        <f>('Modelled Faults'!N155*'Modelled Duration'!N155*'Modelled ICPs'!N155)/'Total ICPs'!N$18</f>
        <v>3.3253056879142289</v>
      </c>
      <c r="O155" s="40">
        <f>('Modelled Faults'!O155*'Modelled Duration'!O155*'Modelled ICPs'!O155)/'Total ICPs'!O$18</f>
        <v>3.3007124194742743</v>
      </c>
      <c r="P155" s="40">
        <f>('Modelled Faults'!P155*'Modelled Duration'!P155*'Modelled ICPs'!P155)/'Total ICPs'!P$18</f>
        <v>3.2801212856827204</v>
      </c>
      <c r="Q155" s="40">
        <f>('Modelled Faults'!Q155*'Modelled Duration'!Q155*'Modelled ICPs'!Q155)/'Total ICPs'!Q$18</f>
        <v>3.2577185092299636</v>
      </c>
      <c r="R155" s="40">
        <f>('Modelled Faults'!R155*'Modelled Duration'!R155*'Modelled ICPs'!R155)/'Total ICPs'!R$18</f>
        <v>3.2463005687930901</v>
      </c>
      <c r="S155" s="40">
        <f>('Modelled Faults'!S155*'Modelled Duration'!S155*'Modelled ICPs'!S155)/'Total ICPs'!S$18</f>
        <v>3.2296656017269334</v>
      </c>
      <c r="T155" s="40">
        <f>('Modelled Faults'!T155*'Modelled Duration'!T155*'Modelled ICPs'!T155)/'Total ICPs'!T$18</f>
        <v>3.2139411252158707</v>
      </c>
      <c r="U155" s="40">
        <f>('Modelled Faults'!U155*'Modelled Duration'!U155*'Modelled ICPs'!U155)/'Total ICPs'!U$18</f>
        <v>3.2100997997482028</v>
      </c>
      <c r="V155" s="40">
        <f>('Modelled Faults'!V155*'Modelled Duration'!V155*'Modelled ICPs'!V155)/'Total ICPs'!V$18</f>
        <v>3.2076504087909781</v>
      </c>
      <c r="AL155" s="201">
        <f t="shared" si="84"/>
        <v>2.2520782668128998</v>
      </c>
      <c r="AM155" s="201">
        <f t="shared" si="85"/>
        <v>6.3445901483000293</v>
      </c>
      <c r="AN155" s="201">
        <f t="shared" si="86"/>
        <v>4.5113626608255357</v>
      </c>
      <c r="AO155" s="201">
        <f t="shared" si="87"/>
        <v>1.8949596526326067</v>
      </c>
      <c r="AP155" s="201">
        <f t="shared" si="88"/>
        <v>4.1015009852535123</v>
      </c>
      <c r="AQ155" s="201">
        <f t="shared" si="89"/>
        <v>2.3863155252529382</v>
      </c>
      <c r="AR155" s="201">
        <f t="shared" si="90"/>
        <v>2.860746226953284</v>
      </c>
      <c r="AS155" s="201">
        <f t="shared" si="91"/>
        <v>4.8680221275148998</v>
      </c>
      <c r="AT155" s="201">
        <f t="shared" si="92"/>
        <v>1.6258893888173269</v>
      </c>
      <c r="AU155" s="201">
        <f t="shared" si="93"/>
        <v>3.1092526265878084</v>
      </c>
      <c r="AV155" s="41">
        <f t="shared" si="95"/>
        <v>2.6504429448285363</v>
      </c>
      <c r="AW155" s="41">
        <f t="shared" si="95"/>
        <v>2.5149831600891641</v>
      </c>
      <c r="AX155" s="41">
        <f t="shared" si="95"/>
        <v>2.3795233753497911</v>
      </c>
      <c r="AY155" s="41">
        <f t="shared" si="95"/>
        <v>2.2440635906104189</v>
      </c>
      <c r="AZ155" s="41">
        <f t="shared" si="95"/>
        <v>2.1086038058710463</v>
      </c>
      <c r="BA155" s="41">
        <f t="shared" si="95"/>
        <v>1.9731440211316738</v>
      </c>
      <c r="BB155" s="41">
        <f t="shared" si="95"/>
        <v>1.8376842363923012</v>
      </c>
      <c r="BC155" s="41">
        <f t="shared" si="95"/>
        <v>1.7022244516529286</v>
      </c>
      <c r="BD155" s="41">
        <f t="shared" si="95"/>
        <v>1.566764666913556</v>
      </c>
      <c r="BE155" s="41">
        <f t="shared" si="95"/>
        <v>1.4313048821741834</v>
      </c>
      <c r="BF155" s="41">
        <f t="shared" si="95"/>
        <v>1.2958450974348112</v>
      </c>
    </row>
    <row r="156" spans="1:58">
      <c r="A156" s="53" t="s">
        <v>49</v>
      </c>
      <c r="B156" s="80">
        <f>('Modelled Faults'!B156*'Modelled Duration'!B156*'Modelled ICPs'!B156)/'Total ICPs'!B$18</f>
        <v>8.4767854020631639E-2</v>
      </c>
      <c r="C156" s="80">
        <f>('Modelled Faults'!C156*'Modelled Duration'!C156*'Modelled ICPs'!C156)/'Total ICPs'!C$18</f>
        <v>0.10519288541319</v>
      </c>
      <c r="D156" s="40">
        <f>('Modelled Faults'!D156*'Modelled Duration'!D156*'Modelled ICPs'!D156)/'Total ICPs'!D$18</f>
        <v>0.20151165074979466</v>
      </c>
      <c r="E156" s="40">
        <f>('Modelled Faults'!E156*'Modelled Duration'!E156*'Modelled ICPs'!E156)/'Total ICPs'!E$18</f>
        <v>0.60313646649323716</v>
      </c>
      <c r="F156" s="40">
        <f>('Modelled Faults'!F156*'Modelled Duration'!F156*'Modelled ICPs'!F156)/'Total ICPs'!F$18</f>
        <v>0.14363087467955002</v>
      </c>
      <c r="G156" s="40">
        <f>('Modelled Faults'!G156*'Modelled Duration'!G156*'Modelled ICPs'!G156)/'Total ICPs'!G$18</f>
        <v>4.1432906761530212E-2</v>
      </c>
      <c r="H156" s="40">
        <f>('Modelled Faults'!H156*'Modelled Duration'!H156*'Modelled ICPs'!H156)/'Total ICPs'!H$18</f>
        <v>0.36273364191301677</v>
      </c>
      <c r="I156" s="40">
        <f>('Modelled Faults'!I156*'Modelled Duration'!I156*'Modelled ICPs'!I156)/'Total ICPs'!I$18</f>
        <v>0.53541383325735636</v>
      </c>
      <c r="J156" s="40">
        <f>('Modelled Faults'!J156*'Modelled Duration'!J156*'Modelled ICPs'!J156)/'Total ICPs'!J$18</f>
        <v>0.2065345484819715</v>
      </c>
      <c r="K156" s="40">
        <f>('Modelled Faults'!K156*'Modelled Duration'!K156*'Modelled ICPs'!K156)/'Total ICPs'!K$18</f>
        <v>0.65659664096229264</v>
      </c>
      <c r="L156" s="40">
        <f>('Modelled Faults'!L156*'Modelled Duration'!L156*'Modelled ICPs'!L156)/'Total ICPs'!L$18</f>
        <v>0.67100656144771631</v>
      </c>
      <c r="M156" s="40">
        <f>('Modelled Faults'!M156*'Modelled Duration'!M156*'Modelled ICPs'!M156)/'Total ICPs'!M$18</f>
        <v>0.66753205151647677</v>
      </c>
      <c r="N156" s="40">
        <f>('Modelled Faults'!N156*'Modelled Duration'!N156*'Modelled ICPs'!N156)/'Total ICPs'!N$18</f>
        <v>0.6642124258184503</v>
      </c>
      <c r="O156" s="40">
        <f>('Modelled Faults'!O156*'Modelled Duration'!O156*'Modelled ICPs'!O156)/'Total ICPs'!O$18</f>
        <v>0.65948610314030798</v>
      </c>
      <c r="P156" s="40">
        <f>('Modelled Faults'!P156*'Modelled Duration'!P156*'Modelled ICPs'!P156)/'Total ICPs'!P$18</f>
        <v>0.65692524106090788</v>
      </c>
      <c r="Q156" s="40">
        <f>('Modelled Faults'!Q156*'Modelled Duration'!Q156*'Modelled ICPs'!Q156)/'Total ICPs'!Q$18</f>
        <v>0.65252392788112168</v>
      </c>
      <c r="R156" s="40">
        <f>('Modelled Faults'!R156*'Modelled Duration'!R156*'Modelled ICPs'!R156)/'Total ICPs'!R$18</f>
        <v>0.65223007004100331</v>
      </c>
      <c r="S156" s="40">
        <f>('Modelled Faults'!S156*'Modelled Duration'!S156*'Modelled ICPs'!S156)/'Total ICPs'!S$18</f>
        <v>0.64826694002975072</v>
      </c>
      <c r="T156" s="40">
        <f>('Modelled Faults'!T156*'Modelled Duration'!T156*'Modelled ICPs'!T156)/'Total ICPs'!T$18</f>
        <v>0.64683936509521933</v>
      </c>
      <c r="U156" s="40">
        <f>('Modelled Faults'!U156*'Modelled Duration'!U156*'Modelled ICPs'!U156)/'Total ICPs'!U$18</f>
        <v>0.647169660780475</v>
      </c>
      <c r="V156" s="40">
        <f>('Modelled Faults'!V156*'Modelled Duration'!V156*'Modelled ICPs'!V156)/'Total ICPs'!V$18</f>
        <v>0.64775218084738262</v>
      </c>
      <c r="AL156" s="201">
        <f t="shared" si="84"/>
        <v>8.4767854020631639E-2</v>
      </c>
      <c r="AM156" s="201">
        <f t="shared" si="85"/>
        <v>0.10519288541319</v>
      </c>
      <c r="AN156" s="201">
        <f t="shared" si="86"/>
        <v>0.20151165074979466</v>
      </c>
      <c r="AO156" s="201">
        <f t="shared" si="87"/>
        <v>0.60313646649323716</v>
      </c>
      <c r="AP156" s="201">
        <f t="shared" si="88"/>
        <v>0.14363087467955002</v>
      </c>
      <c r="AQ156" s="201">
        <f t="shared" si="89"/>
        <v>4.1432906761530212E-2</v>
      </c>
      <c r="AR156" s="201">
        <f t="shared" si="90"/>
        <v>0.36273364191301677</v>
      </c>
      <c r="AS156" s="201">
        <f t="shared" si="91"/>
        <v>0.53541383325735636</v>
      </c>
      <c r="AT156" s="201">
        <f t="shared" si="92"/>
        <v>0.2065345484819715</v>
      </c>
      <c r="AU156" s="201">
        <f t="shared" si="93"/>
        <v>0.65659664096229264</v>
      </c>
      <c r="AV156" s="41">
        <f t="shared" si="95"/>
        <v>0.51749363676777538</v>
      </c>
      <c r="AW156" s="41">
        <f t="shared" si="95"/>
        <v>0.55811154703950594</v>
      </c>
      <c r="AX156" s="41">
        <f t="shared" si="95"/>
        <v>0.5987294573112365</v>
      </c>
      <c r="AY156" s="41">
        <f t="shared" si="95"/>
        <v>0.63934736758296706</v>
      </c>
      <c r="AZ156" s="41">
        <f t="shared" si="95"/>
        <v>0.67996527785469774</v>
      </c>
      <c r="BA156" s="41">
        <f t="shared" si="95"/>
        <v>0.7205831881264283</v>
      </c>
      <c r="BB156" s="41">
        <f t="shared" si="95"/>
        <v>0.76120109839815886</v>
      </c>
      <c r="BC156" s="41">
        <f t="shared" si="95"/>
        <v>0.80181900866988953</v>
      </c>
      <c r="BD156" s="41">
        <f t="shared" si="95"/>
        <v>0.84243691894162009</v>
      </c>
      <c r="BE156" s="41">
        <f t="shared" si="95"/>
        <v>0.88305482921335066</v>
      </c>
      <c r="BF156" s="41">
        <f t="shared" si="95"/>
        <v>0.92367273948508133</v>
      </c>
    </row>
    <row r="157" spans="1:58">
      <c r="A157" s="53" t="s">
        <v>59</v>
      </c>
      <c r="B157" s="80">
        <f>('Modelled Faults'!B157*'Modelled Duration'!B157*'Modelled ICPs'!B157)/'Total ICPs'!B$18</f>
        <v>0.21394306423155759</v>
      </c>
      <c r="C157" s="80">
        <f>('Modelled Faults'!C157*'Modelled Duration'!C157*'Modelled ICPs'!C157)/'Total ICPs'!C$18</f>
        <v>0.13983437445361058</v>
      </c>
      <c r="D157" s="40">
        <f>('Modelled Faults'!D157*'Modelled Duration'!D157*'Modelled ICPs'!D157)/'Total ICPs'!D$18</f>
        <v>0.1711343279337279</v>
      </c>
      <c r="E157" s="40">
        <f>('Modelled Faults'!E157*'Modelled Duration'!E157*'Modelled ICPs'!E157)/'Total ICPs'!E$18</f>
        <v>0.28589573253955303</v>
      </c>
      <c r="F157" s="40">
        <f>('Modelled Faults'!F157*'Modelled Duration'!F157*'Modelled ICPs'!F157)/'Total ICPs'!F$18</f>
        <v>0.36949226114676303</v>
      </c>
      <c r="G157" s="40">
        <f>('Modelled Faults'!G157*'Modelled Duration'!G157*'Modelled ICPs'!G157)/'Total ICPs'!G$18</f>
        <v>0.127910802639666</v>
      </c>
      <c r="H157" s="40">
        <f>('Modelled Faults'!H157*'Modelled Duration'!H157*'Modelled ICPs'!H157)/'Total ICPs'!H$18</f>
        <v>0.43846264509438843</v>
      </c>
      <c r="I157" s="40">
        <f>('Modelled Faults'!I157*'Modelled Duration'!I157*'Modelled ICPs'!I157)/'Total ICPs'!I$18</f>
        <v>0.65860183820570184</v>
      </c>
      <c r="J157" s="40">
        <f>('Modelled Faults'!J157*'Modelled Duration'!J157*'Modelled ICPs'!J157)/'Total ICPs'!J$18</f>
        <v>7.3725081691935201E-2</v>
      </c>
      <c r="K157" s="40">
        <f>('Modelled Faults'!K157*'Modelled Duration'!K157*'Modelled ICPs'!K157)/'Total ICPs'!K$18</f>
        <v>0.37812348082154146</v>
      </c>
      <c r="L157" s="40">
        <f>('Modelled Faults'!L157*'Modelled Duration'!L157*'Modelled ICPs'!L157)/'Total ICPs'!L$18</f>
        <v>0.42794378292957286</v>
      </c>
      <c r="M157" s="40">
        <f>('Modelled Faults'!M157*'Modelled Duration'!M157*'Modelled ICPs'!M157)/'Total ICPs'!M$18</f>
        <v>0.42756160283022571</v>
      </c>
      <c r="N157" s="40">
        <f>('Modelled Faults'!N157*'Modelled Duration'!N157*'Modelled ICPs'!N157)/'Total ICPs'!N$18</f>
        <v>0.42730400553443237</v>
      </c>
      <c r="O157" s="40">
        <f>('Modelled Faults'!O157*'Modelled Duration'!O157*'Modelled ICPs'!O157)/'Total ICPs'!O$18</f>
        <v>0.42714255609953705</v>
      </c>
      <c r="P157" s="40">
        <f>('Modelled Faults'!P157*'Modelled Duration'!P157*'Modelled ICPs'!P157)/'Total ICPs'!P$18</f>
        <v>0.42750352824530335</v>
      </c>
      <c r="Q157" s="40">
        <f>('Modelled Faults'!Q157*'Modelled Duration'!Q157*'Modelled ICPs'!Q157)/'Total ICPs'!Q$18</f>
        <v>0.4276266340726616</v>
      </c>
      <c r="R157" s="40">
        <f>('Modelled Faults'!R157*'Modelled Duration'!R157*'Modelled ICPs'!R157)/'Total ICPs'!R$18</f>
        <v>0.42762037127031177</v>
      </c>
      <c r="S157" s="40">
        <f>('Modelled Faults'!S157*'Modelled Duration'!S157*'Modelled ICPs'!S157)/'Total ICPs'!S$18</f>
        <v>0.42995194007321308</v>
      </c>
      <c r="T157" s="40">
        <f>('Modelled Faults'!T157*'Modelled Duration'!T157*'Modelled ICPs'!T157)/'Total ICPs'!T$18</f>
        <v>0.4296549066249391</v>
      </c>
      <c r="U157" s="40">
        <f>('Modelled Faults'!U157*'Modelled Duration'!U157*'Modelled ICPs'!U157)/'Total ICPs'!U$18</f>
        <v>0.42903839044154385</v>
      </c>
      <c r="V157" s="40">
        <f>('Modelled Faults'!V157*'Modelled Duration'!V157*'Modelled ICPs'!V157)/'Total ICPs'!V$18</f>
        <v>0.42862448143272075</v>
      </c>
      <c r="AL157" s="201">
        <f t="shared" si="84"/>
        <v>0.21394306423155759</v>
      </c>
      <c r="AM157" s="201">
        <f t="shared" si="85"/>
        <v>0.13983437445361058</v>
      </c>
      <c r="AN157" s="201">
        <f t="shared" si="86"/>
        <v>0.1711343279337279</v>
      </c>
      <c r="AO157" s="201">
        <f t="shared" si="87"/>
        <v>0.28589573253955303</v>
      </c>
      <c r="AP157" s="201">
        <f t="shared" si="88"/>
        <v>0.36949226114676303</v>
      </c>
      <c r="AQ157" s="201">
        <f t="shared" si="89"/>
        <v>0.127910802639666</v>
      </c>
      <c r="AR157" s="201">
        <f t="shared" si="90"/>
        <v>0.43846264509438843</v>
      </c>
      <c r="AS157" s="201">
        <f t="shared" si="91"/>
        <v>0.65860183820570184</v>
      </c>
      <c r="AT157" s="201">
        <f t="shared" si="92"/>
        <v>7.3725081691935201E-2</v>
      </c>
      <c r="AU157" s="201">
        <f t="shared" si="93"/>
        <v>0.37812348082154146</v>
      </c>
      <c r="AV157" s="41">
        <f t="shared" si="95"/>
        <v>0.40798954522569142</v>
      </c>
      <c r="AW157" s="41">
        <f t="shared" si="95"/>
        <v>0.43022176056202721</v>
      </c>
      <c r="AX157" s="41">
        <f t="shared" si="95"/>
        <v>0.452453975898363</v>
      </c>
      <c r="AY157" s="41">
        <f t="shared" si="95"/>
        <v>0.47468619123469885</v>
      </c>
      <c r="AZ157" s="41">
        <f t="shared" si="95"/>
        <v>0.49691840657103464</v>
      </c>
      <c r="BA157" s="41">
        <f t="shared" si="95"/>
        <v>0.51915062190737049</v>
      </c>
      <c r="BB157" s="41">
        <f t="shared" si="95"/>
        <v>0.54138283724370617</v>
      </c>
      <c r="BC157" s="41">
        <f t="shared" si="95"/>
        <v>0.56361505258004208</v>
      </c>
      <c r="BD157" s="41">
        <f t="shared" si="95"/>
        <v>0.58584726791637787</v>
      </c>
      <c r="BE157" s="41">
        <f t="shared" si="95"/>
        <v>0.60807948325271366</v>
      </c>
      <c r="BF157" s="41">
        <f t="shared" si="95"/>
        <v>0.63031169858904945</v>
      </c>
    </row>
    <row r="158" spans="1:58">
      <c r="A158" s="53" t="s">
        <v>57</v>
      </c>
      <c r="B158" s="80">
        <f>('Modelled Faults'!B158*'Modelled Duration'!B158*'Modelled ICPs'!B158)/'Total ICPs'!B$18</f>
        <v>1.246766169154228</v>
      </c>
      <c r="C158" s="80">
        <f>('Modelled Faults'!C158*'Modelled Duration'!C158*'Modelled ICPs'!C158)/'Total ICPs'!C$18</f>
        <v>0.62499642363263597</v>
      </c>
      <c r="D158" s="40">
        <f>('Modelled Faults'!D158*'Modelled Duration'!D158*'Modelled ICPs'!D158)/'Total ICPs'!D$18</f>
        <v>1.0481930185561943</v>
      </c>
      <c r="E158" s="40">
        <f>('Modelled Faults'!E158*'Modelled Duration'!E158*'Modelled ICPs'!E158)/'Total ICPs'!E$18</f>
        <v>0.46516931849718113</v>
      </c>
      <c r="F158" s="40">
        <f>('Modelled Faults'!F158*'Modelled Duration'!F158*'Modelled ICPs'!F158)/'Total ICPs'!F$18</f>
        <v>0.86165734028104068</v>
      </c>
      <c r="G158" s="40">
        <f>('Modelled Faults'!G158*'Modelled Duration'!G158*'Modelled ICPs'!G158)/'Total ICPs'!G$18</f>
        <v>0.35433247320615013</v>
      </c>
      <c r="H158" s="40">
        <f>('Modelled Faults'!H158*'Modelled Duration'!H158*'Modelled ICPs'!H158)/'Total ICPs'!H$18</f>
        <v>0.85412192896858263</v>
      </c>
      <c r="I158" s="40">
        <f>('Modelled Faults'!I158*'Modelled Duration'!I158*'Modelled ICPs'!I158)/'Total ICPs'!I$18</f>
        <v>2.1769150145273102</v>
      </c>
      <c r="J158" s="40">
        <f>('Modelled Faults'!J158*'Modelled Duration'!J158*'Modelled ICPs'!J158)/'Total ICPs'!J$18</f>
        <v>0.8849326507697477</v>
      </c>
      <c r="K158" s="40">
        <f>('Modelled Faults'!K158*'Modelled Duration'!K158*'Modelled ICPs'!K158)/'Total ICPs'!K$18</f>
        <v>0.57675785480771602</v>
      </c>
      <c r="L158" s="40">
        <f>('Modelled Faults'!L158*'Modelled Duration'!L158*'Modelled ICPs'!L158)/'Total ICPs'!L$18</f>
        <v>0.86724735207645076</v>
      </c>
      <c r="M158" s="40">
        <f>('Modelled Faults'!M158*'Modelled Duration'!M158*'Modelled ICPs'!M158)/'Total ICPs'!M$18</f>
        <v>0.86719399078127157</v>
      </c>
      <c r="N158" s="40">
        <f>('Modelled Faults'!N158*'Modelled Duration'!N158*'Modelled ICPs'!N158)/'Total ICPs'!N$18</f>
        <v>0.8687523887141233</v>
      </c>
      <c r="O158" s="40">
        <f>('Modelled Faults'!O158*'Modelled Duration'!O158*'Modelled ICPs'!O158)/'Total ICPs'!O$18</f>
        <v>0.86910169605421028</v>
      </c>
      <c r="P158" s="40">
        <f>('Modelled Faults'!P158*'Modelled Duration'!P158*'Modelled ICPs'!P158)/'Total ICPs'!P$18</f>
        <v>0.86917423433935503</v>
      </c>
      <c r="Q158" s="40">
        <f>('Modelled Faults'!Q158*'Modelled Duration'!Q158*'Modelled ICPs'!Q158)/'Total ICPs'!Q$18</f>
        <v>0.87003573458145378</v>
      </c>
      <c r="R158" s="40">
        <f>('Modelled Faults'!R158*'Modelled Duration'!R158*'Modelled ICPs'!R158)/'Total ICPs'!R$18</f>
        <v>0.86948388390437037</v>
      </c>
      <c r="S158" s="40">
        <f>('Modelled Faults'!S158*'Modelled Duration'!S158*'Modelled ICPs'!S158)/'Total ICPs'!S$18</f>
        <v>0.86951237350470778</v>
      </c>
      <c r="T158" s="40">
        <f>('Modelled Faults'!T158*'Modelled Duration'!T158*'Modelled ICPs'!T158)/'Total ICPs'!T$18</f>
        <v>0.86964528156076493</v>
      </c>
      <c r="U158" s="40">
        <f>('Modelled Faults'!U158*'Modelled Duration'!U158*'Modelled ICPs'!U158)/'Total ICPs'!U$18</f>
        <v>0.86930255697510794</v>
      </c>
      <c r="V158" s="40">
        <f>('Modelled Faults'!V158*'Modelled Duration'!V158*'Modelled ICPs'!V158)/'Total ICPs'!V$18</f>
        <v>0.86810004420148135</v>
      </c>
      <c r="AL158" s="201">
        <f t="shared" si="84"/>
        <v>1.246766169154228</v>
      </c>
      <c r="AM158" s="201">
        <f t="shared" si="85"/>
        <v>0.62499642363263597</v>
      </c>
      <c r="AN158" s="201">
        <f t="shared" si="86"/>
        <v>1.0481930185561943</v>
      </c>
      <c r="AO158" s="201">
        <f t="shared" si="87"/>
        <v>0.46516931849718113</v>
      </c>
      <c r="AP158" s="201">
        <f t="shared" si="88"/>
        <v>0.86165734028104068</v>
      </c>
      <c r="AQ158" s="201">
        <f t="shared" si="89"/>
        <v>0.35433247320615013</v>
      </c>
      <c r="AR158" s="201">
        <f t="shared" si="90"/>
        <v>0.85412192896858263</v>
      </c>
      <c r="AS158" s="201">
        <f t="shared" si="91"/>
        <v>2.1769150145273102</v>
      </c>
      <c r="AT158" s="201">
        <f t="shared" si="92"/>
        <v>0.8849326507697477</v>
      </c>
      <c r="AU158" s="201">
        <f t="shared" si="93"/>
        <v>0.57675785480771602</v>
      </c>
      <c r="AV158" s="41">
        <f t="shared" si="95"/>
        <v>0.97913827607461446</v>
      </c>
      <c r="AW158" s="41">
        <f t="shared" si="95"/>
        <v>0.99182083186271175</v>
      </c>
      <c r="AX158" s="41">
        <f t="shared" si="95"/>
        <v>1.0045033876508092</v>
      </c>
      <c r="AY158" s="41">
        <f t="shared" si="95"/>
        <v>1.0171859434389066</v>
      </c>
      <c r="AZ158" s="41">
        <f t="shared" si="95"/>
        <v>1.029868499227004</v>
      </c>
      <c r="BA158" s="41">
        <f t="shared" si="95"/>
        <v>1.0425510550151014</v>
      </c>
      <c r="BB158" s="41">
        <f t="shared" si="95"/>
        <v>1.0552336108031988</v>
      </c>
      <c r="BC158" s="41">
        <f t="shared" si="95"/>
        <v>1.0679161665912962</v>
      </c>
      <c r="BD158" s="41">
        <f t="shared" si="95"/>
        <v>1.0805987223793936</v>
      </c>
      <c r="BE158" s="41">
        <f t="shared" si="95"/>
        <v>1.093281278167491</v>
      </c>
      <c r="BF158" s="41">
        <f t="shared" si="95"/>
        <v>1.1059638339555884</v>
      </c>
    </row>
    <row r="159" spans="1:58">
      <c r="A159" s="53" t="s">
        <v>55</v>
      </c>
      <c r="B159" s="80">
        <f>('Modelled Faults'!B159*'Modelled Duration'!B159*'Modelled ICPs'!B159)/'Total ICPs'!B$18</f>
        <v>4.1250615929935029E-2</v>
      </c>
      <c r="C159" s="80">
        <f>('Modelled Faults'!C159*'Modelled Duration'!C159*'Modelled ICPs'!C159)/'Total ICPs'!C$18</f>
        <v>2.3842449096371202E-3</v>
      </c>
      <c r="D159" s="40">
        <f>('Modelled Faults'!D159*'Modelled Duration'!D159*'Modelled ICPs'!D159)/'Total ICPs'!D$18</f>
        <v>7.3536947805336081E-2</v>
      </c>
      <c r="E159" s="40">
        <f>('Modelled Faults'!E159*'Modelled Duration'!E159*'Modelled ICPs'!E159)/'Total ICPs'!E$18</f>
        <v>3.1408218902722498E-3</v>
      </c>
      <c r="F159" s="40">
        <f>('Modelled Faults'!F159*'Modelled Duration'!F159*'Modelled ICPs'!F159)/'Total ICPs'!F$18</f>
        <v>0.23422886486270397</v>
      </c>
      <c r="G159" s="40">
        <f>('Modelled Faults'!G159*'Modelled Duration'!G159*'Modelled ICPs'!G159)/'Total ICPs'!G$18</f>
        <v>3.8489952260043099E-3</v>
      </c>
      <c r="H159" s="40">
        <f>('Modelled Faults'!H159*'Modelled Duration'!H159*'Modelled ICPs'!H159)/'Total ICPs'!H$18</f>
        <v>0</v>
      </c>
      <c r="I159" s="40">
        <f>('Modelled Faults'!I159*'Modelled Duration'!I159*'Modelled ICPs'!I159)/'Total ICPs'!I$18</f>
        <v>2.6875530539372224E-3</v>
      </c>
      <c r="J159" s="40">
        <f>('Modelled Faults'!J159*'Modelled Duration'!J159*'Modelled ICPs'!J159)/'Total ICPs'!J$18</f>
        <v>0</v>
      </c>
      <c r="K159" s="40">
        <f>('Modelled Faults'!K159*'Modelled Duration'!K159*'Modelled ICPs'!K159)/'Total ICPs'!K$18</f>
        <v>5.7148211923835235E-2</v>
      </c>
      <c r="L159" s="40">
        <f>('Modelled Faults'!L159*'Modelled Duration'!L159*'Modelled ICPs'!L159)/'Total ICPs'!L$18</f>
        <v>4.5259470846272506E-2</v>
      </c>
      <c r="M159" s="40">
        <f>('Modelled Faults'!M159*'Modelled Duration'!M159*'Modelled ICPs'!M159)/'Total ICPs'!M$18</f>
        <v>4.4861851419008635E-2</v>
      </c>
      <c r="N159" s="40">
        <f>('Modelled Faults'!N159*'Modelled Duration'!N159*'Modelled ICPs'!N159)/'Total ICPs'!N$18</f>
        <v>4.4486948551711612E-2</v>
      </c>
      <c r="O159" s="40">
        <f>('Modelled Faults'!O159*'Modelled Duration'!O159*'Modelled ICPs'!O159)/'Total ICPs'!O$18</f>
        <v>4.5145837859140184E-2</v>
      </c>
      <c r="P159" s="40">
        <f>('Modelled Faults'!P159*'Modelled Duration'!P159*'Modelled ICPs'!P159)/'Total ICPs'!P$18</f>
        <v>4.4837541375597999E-2</v>
      </c>
      <c r="Q159" s="40">
        <f>('Modelled Faults'!Q159*'Modelled Duration'!Q159*'Modelled ICPs'!Q159)/'Total ICPs'!Q$18</f>
        <v>4.4508577523388958E-2</v>
      </c>
      <c r="R159" s="40">
        <f>('Modelled Faults'!R159*'Modelled Duration'!R159*'Modelled ICPs'!R159)/'Total ICPs'!R$18</f>
        <v>4.4199683449561079E-2</v>
      </c>
      <c r="S159" s="40">
        <f>('Modelled Faults'!S159*'Modelled Duration'!S159*'Modelled ICPs'!S159)/'Total ICPs'!S$18</f>
        <v>4.384800392695315E-2</v>
      </c>
      <c r="T159" s="40">
        <f>('Modelled Faults'!T159*'Modelled Duration'!T159*'Modelled ICPs'!T159)/'Total ICPs'!T$18</f>
        <v>4.4480321431486433E-2</v>
      </c>
      <c r="U159" s="40">
        <f>('Modelled Faults'!U159*'Modelled Duration'!U159*'Modelled ICPs'!U159)/'Total ICPs'!U$18</f>
        <v>4.4148629720978341E-2</v>
      </c>
      <c r="V159" s="40">
        <f>('Modelled Faults'!V159*'Modelled Duration'!V159*'Modelled ICPs'!V159)/'Total ICPs'!V$18</f>
        <v>4.3841638324365849E-2</v>
      </c>
      <c r="AL159" s="201">
        <f t="shared" si="84"/>
        <v>4.1250615929935029E-2</v>
      </c>
      <c r="AM159" s="201">
        <f t="shared" si="85"/>
        <v>2.3842449096371202E-3</v>
      </c>
      <c r="AN159" s="201">
        <f t="shared" si="86"/>
        <v>7.3536947805336081E-2</v>
      </c>
      <c r="AO159" s="201">
        <f t="shared" si="87"/>
        <v>3.1408218902722498E-3</v>
      </c>
      <c r="AP159" s="201">
        <f t="shared" si="88"/>
        <v>0.23422886486270397</v>
      </c>
      <c r="AQ159" s="201">
        <f t="shared" si="89"/>
        <v>3.8489952260043099E-3</v>
      </c>
      <c r="AR159" s="201">
        <f t="shared" si="90"/>
        <v>0</v>
      </c>
      <c r="AS159" s="201">
        <f t="shared" si="91"/>
        <v>2.6875530539372224E-3</v>
      </c>
      <c r="AT159" s="201">
        <f t="shared" si="92"/>
        <v>0</v>
      </c>
      <c r="AU159" s="201">
        <f t="shared" si="93"/>
        <v>5.7148211923835235E-2</v>
      </c>
      <c r="AV159" s="41">
        <f t="shared" si="95"/>
        <v>2.6233936910603835E-2</v>
      </c>
      <c r="AW159" s="41">
        <f t="shared" si="95"/>
        <v>2.339962988341069E-2</v>
      </c>
      <c r="AX159" s="41">
        <f t="shared" si="95"/>
        <v>2.0565322856217545E-2</v>
      </c>
      <c r="AY159" s="41">
        <f t="shared" si="95"/>
        <v>1.7731015829024407E-2</v>
      </c>
      <c r="AZ159" s="41">
        <f t="shared" si="95"/>
        <v>1.4896708801831263E-2</v>
      </c>
      <c r="BA159" s="41">
        <f t="shared" si="95"/>
        <v>1.2062401774638118E-2</v>
      </c>
      <c r="BB159" s="41">
        <f t="shared" si="95"/>
        <v>9.2280947474449732E-3</v>
      </c>
      <c r="BC159" s="41">
        <f t="shared" si="95"/>
        <v>6.3937877202518284E-3</v>
      </c>
      <c r="BD159" s="41">
        <f t="shared" si="95"/>
        <v>3.5594806930586906E-3</v>
      </c>
      <c r="BE159" s="41">
        <f t="shared" si="95"/>
        <v>7.2517366586554582E-4</v>
      </c>
      <c r="BF159" s="41">
        <f t="shared" si="95"/>
        <v>-2.1091333613275989E-3</v>
      </c>
    </row>
    <row r="160" spans="1:58">
      <c r="A160" s="53" t="s">
        <v>47</v>
      </c>
      <c r="B160" s="80">
        <f>('Modelled Faults'!B160*'Modelled Duration'!B160*'Modelled ICPs'!B160)/'Total ICPs'!B$18</f>
        <v>1.4914310237947641</v>
      </c>
      <c r="C160" s="80">
        <f>('Modelled Faults'!C160*'Modelled Duration'!C160*'Modelled ICPs'!C160)/'Total ICPs'!C$18</f>
        <v>3.9875478835852678</v>
      </c>
      <c r="D160" s="40">
        <f>('Modelled Faults'!D160*'Modelled Duration'!D160*'Modelled ICPs'!D160)/'Total ICPs'!D$18</f>
        <v>0.31313954302874758</v>
      </c>
      <c r="E160" s="40">
        <f>('Modelled Faults'!E160*'Modelled Duration'!E160*'Modelled ICPs'!E160)/'Total ICPs'!E$18</f>
        <v>1.3111343732645504</v>
      </c>
      <c r="F160" s="40">
        <f>('Modelled Faults'!F160*'Modelled Duration'!F160*'Modelled ICPs'!F160)/'Total ICPs'!F$18</f>
        <v>2.3993938195497337</v>
      </c>
      <c r="G160" s="40">
        <f>('Modelled Faults'!G160*'Modelled Duration'!G160*'Modelled ICPs'!G160)/'Total ICPs'!G$18</f>
        <v>0.86260076935995644</v>
      </c>
      <c r="H160" s="40">
        <f>('Modelled Faults'!H160*'Modelled Duration'!H160*'Modelled ICPs'!H160)/'Total ICPs'!H$18</f>
        <v>1.1888487936805299</v>
      </c>
      <c r="I160" s="40">
        <f>('Modelled Faults'!I160*'Modelled Duration'!I160*'Modelled ICPs'!I160)/'Total ICPs'!I$18</f>
        <v>2.6082820754934173</v>
      </c>
      <c r="J160" s="40">
        <f>('Modelled Faults'!J160*'Modelled Duration'!J160*'Modelled ICPs'!J160)/'Total ICPs'!J$18</f>
        <v>2.0415804894863832</v>
      </c>
      <c r="K160" s="40">
        <f>('Modelled Faults'!K160*'Modelled Duration'!K160*'Modelled ICPs'!K160)/'Total ICPs'!K$18</f>
        <v>2.9062885378453251</v>
      </c>
      <c r="L160" s="40">
        <f>('Modelled Faults'!L160*'Modelled Duration'!L160*'Modelled ICPs'!L160)/'Total ICPs'!L$18</f>
        <v>2.0114778218369871</v>
      </c>
      <c r="M160" s="40">
        <f>('Modelled Faults'!M160*'Modelled Duration'!M160*'Modelled ICPs'!M160)/'Total ICPs'!M$18</f>
        <v>2.0199446927477442</v>
      </c>
      <c r="N160" s="40">
        <f>('Modelled Faults'!N160*'Modelled Duration'!N160*'Modelled ICPs'!N160)/'Total ICPs'!N$18</f>
        <v>2.0289556524800854</v>
      </c>
      <c r="O160" s="40">
        <f>('Modelled Faults'!O160*'Modelled Duration'!O160*'Modelled ICPs'!O160)/'Total ICPs'!O$18</f>
        <v>2.0381597308256527</v>
      </c>
      <c r="P160" s="40">
        <f>('Modelled Faults'!P160*'Modelled Duration'!P160*'Modelled ICPs'!P160)/'Total ICPs'!P$18</f>
        <v>2.047019867329344</v>
      </c>
      <c r="Q160" s="40">
        <f>('Modelled Faults'!Q160*'Modelled Duration'!Q160*'Modelled ICPs'!Q160)/'Total ICPs'!Q$18</f>
        <v>2.0571861818145569</v>
      </c>
      <c r="R160" s="40">
        <f>('Modelled Faults'!R160*'Modelled Duration'!R160*'Modelled ICPs'!R160)/'Total ICPs'!R$18</f>
        <v>2.0630038222198155</v>
      </c>
      <c r="S160" s="40">
        <f>('Modelled Faults'!S160*'Modelled Duration'!S160*'Modelled ICPs'!S160)/'Total ICPs'!S$18</f>
        <v>2.0703484770206502</v>
      </c>
      <c r="T160" s="40">
        <f>('Modelled Faults'!T160*'Modelled Duration'!T160*'Modelled ICPs'!T160)/'Total ICPs'!T$18</f>
        <v>2.0773170139337753</v>
      </c>
      <c r="U160" s="40">
        <f>('Modelled Faults'!U160*'Modelled Duration'!U160*'Modelled ICPs'!U160)/'Total ICPs'!U$18</f>
        <v>2.0789385113697718</v>
      </c>
      <c r="V160" s="40">
        <f>('Modelled Faults'!V160*'Modelled Duration'!V160*'Modelled ICPs'!V160)/'Total ICPs'!V$18</f>
        <v>2.081402175106573</v>
      </c>
      <c r="AL160" s="201">
        <f t="shared" si="84"/>
        <v>1.4914310237947641</v>
      </c>
      <c r="AM160" s="201">
        <f t="shared" si="85"/>
        <v>3.9875478835852678</v>
      </c>
      <c r="AN160" s="201">
        <f t="shared" si="86"/>
        <v>0.31313954302874758</v>
      </c>
      <c r="AO160" s="201">
        <f t="shared" si="87"/>
        <v>1.3111343732645504</v>
      </c>
      <c r="AP160" s="201">
        <f t="shared" si="88"/>
        <v>2.3993938195497337</v>
      </c>
      <c r="AQ160" s="201">
        <f t="shared" si="89"/>
        <v>0.86260076935995644</v>
      </c>
      <c r="AR160" s="201">
        <f t="shared" si="90"/>
        <v>1.1888487936805299</v>
      </c>
      <c r="AS160" s="201">
        <f t="shared" si="91"/>
        <v>2.6082820754934173</v>
      </c>
      <c r="AT160" s="201">
        <f t="shared" si="92"/>
        <v>2.0415804894863832</v>
      </c>
      <c r="AU160" s="201">
        <f t="shared" si="93"/>
        <v>2.9062885378453251</v>
      </c>
      <c r="AV160" s="41">
        <f t="shared" si="95"/>
        <v>2.2004916889470123</v>
      </c>
      <c r="AW160" s="41">
        <f t="shared" si="95"/>
        <v>2.2531220449539475</v>
      </c>
      <c r="AX160" s="41">
        <f t="shared" si="95"/>
        <v>2.3057524009608832</v>
      </c>
      <c r="AY160" s="41">
        <f t="shared" si="95"/>
        <v>2.3583827569678188</v>
      </c>
      <c r="AZ160" s="41">
        <f t="shared" si="95"/>
        <v>2.4110131129747541</v>
      </c>
      <c r="BA160" s="41">
        <f t="shared" si="95"/>
        <v>2.4636434689816897</v>
      </c>
      <c r="BB160" s="41">
        <f t="shared" si="95"/>
        <v>2.516273824988625</v>
      </c>
      <c r="BC160" s="41">
        <f t="shared" si="95"/>
        <v>2.5689041809955606</v>
      </c>
      <c r="BD160" s="41">
        <f t="shared" si="95"/>
        <v>2.6215345370024963</v>
      </c>
      <c r="BE160" s="41">
        <f t="shared" si="95"/>
        <v>2.6741648930094315</v>
      </c>
      <c r="BF160" s="41">
        <f t="shared" si="95"/>
        <v>2.7267952490163667</v>
      </c>
    </row>
    <row r="161" spans="1:58">
      <c r="A161" s="53" t="s">
        <v>52</v>
      </c>
      <c r="B161" s="80">
        <f>('Modelled Faults'!B161*'Modelled Duration'!B161*'Modelled ICPs'!B161)/'Total ICPs'!B$18</f>
        <v>0.2481458522086053</v>
      </c>
      <c r="C161" s="80">
        <f>('Modelled Faults'!C161*'Modelled Duration'!C161*'Modelled ICPs'!C161)/'Total ICPs'!C$18</f>
        <v>0.59450352073498325</v>
      </c>
      <c r="D161" s="40">
        <f>('Modelled Faults'!D161*'Modelled Duration'!D161*'Modelled ICPs'!D161)/'Total ICPs'!D$18</f>
        <v>0.21334278531999712</v>
      </c>
      <c r="E161" s="40">
        <f>('Modelled Faults'!E161*'Modelled Duration'!E161*'Modelled ICPs'!E161)/'Total ICPs'!E$18</f>
        <v>0.62666806844006451</v>
      </c>
      <c r="F161" s="40">
        <f>('Modelled Faults'!F161*'Modelled Duration'!F161*'Modelled ICPs'!F161)/'Total ICPs'!F$18</f>
        <v>0.55398225358258668</v>
      </c>
      <c r="G161" s="40">
        <f>('Modelled Faults'!G161*'Modelled Duration'!G161*'Modelled ICPs'!G161)/'Total ICPs'!G$18</f>
        <v>1.1670124391599579</v>
      </c>
      <c r="H161" s="40">
        <f>('Modelled Faults'!H161*'Modelled Duration'!H161*'Modelled ICPs'!H161)/'Total ICPs'!H$18</f>
        <v>0.36101296327842103</v>
      </c>
      <c r="I161" s="40">
        <f>('Modelled Faults'!I161*'Modelled Duration'!I161*'Modelled ICPs'!I161)/'Total ICPs'!I$18</f>
        <v>3.1946265715459707E-2</v>
      </c>
      <c r="J161" s="40">
        <f>('Modelled Faults'!J161*'Modelled Duration'!J161*'Modelled ICPs'!J161)/'Total ICPs'!J$18</f>
        <v>0.87145857145448968</v>
      </c>
      <c r="K161" s="40">
        <f>('Modelled Faults'!K161*'Modelled Duration'!K161*'Modelled ICPs'!K161)/'Total ICPs'!K$18</f>
        <v>0.80146659679069787</v>
      </c>
      <c r="L161" s="40">
        <f>('Modelled Faults'!L161*'Modelled Duration'!L161*'Modelled ICPs'!L161)/'Total ICPs'!L$18</f>
        <v>0.6873362703974738</v>
      </c>
      <c r="M161" s="40">
        <f>('Modelled Faults'!M161*'Modelled Duration'!M161*'Modelled ICPs'!M161)/'Total ICPs'!M$18</f>
        <v>0.69277122944952252</v>
      </c>
      <c r="N161" s="40">
        <f>('Modelled Faults'!N161*'Modelled Duration'!N161*'Modelled ICPs'!N161)/'Total ICPs'!N$18</f>
        <v>0.69839863958053905</v>
      </c>
      <c r="O161" s="40">
        <f>('Modelled Faults'!O161*'Modelled Duration'!O161*'Modelled ICPs'!O161)/'Total ICPs'!O$18</f>
        <v>0.70405820690666165</v>
      </c>
      <c r="P161" s="40">
        <f>('Modelled Faults'!P161*'Modelled Duration'!P161*'Modelled ICPs'!P161)/'Total ICPs'!P$18</f>
        <v>0.70844843404800484</v>
      </c>
      <c r="Q161" s="40">
        <f>('Modelled Faults'!Q161*'Modelled Duration'!Q161*'Modelled ICPs'!Q161)/'Total ICPs'!Q$18</f>
        <v>0.71443604386246595</v>
      </c>
      <c r="R161" s="40">
        <f>('Modelled Faults'!R161*'Modelled Duration'!R161*'Modelled ICPs'!R161)/'Total ICPs'!R$18</f>
        <v>0.71702744215531089</v>
      </c>
      <c r="S161" s="40">
        <f>('Modelled Faults'!S161*'Modelled Duration'!S161*'Modelled ICPs'!S161)/'Total ICPs'!S$18</f>
        <v>0.72171977451454661</v>
      </c>
      <c r="T161" s="40">
        <f>('Modelled Faults'!T161*'Modelled Duration'!T161*'Modelled ICPs'!T161)/'Total ICPs'!T$18</f>
        <v>0.72399985971365044</v>
      </c>
      <c r="U161" s="40">
        <f>('Modelled Faults'!U161*'Modelled Duration'!U161*'Modelled ICPs'!U161)/'Total ICPs'!U$18</f>
        <v>0.72635731645681845</v>
      </c>
      <c r="V161" s="40">
        <f>('Modelled Faults'!V161*'Modelled Duration'!V161*'Modelled ICPs'!V161)/'Total ICPs'!V$18</f>
        <v>0.72703058613049354</v>
      </c>
      <c r="AL161" s="201">
        <f t="shared" si="84"/>
        <v>0.2481458522086053</v>
      </c>
      <c r="AM161" s="201">
        <f t="shared" si="85"/>
        <v>0.59450352073498325</v>
      </c>
      <c r="AN161" s="201">
        <f t="shared" si="86"/>
        <v>0.21334278531999712</v>
      </c>
      <c r="AO161" s="201">
        <f t="shared" si="87"/>
        <v>0.62666806844006451</v>
      </c>
      <c r="AP161" s="201">
        <f t="shared" si="88"/>
        <v>0.55398225358258668</v>
      </c>
      <c r="AQ161" s="201">
        <f t="shared" si="89"/>
        <v>1.1670124391599579</v>
      </c>
      <c r="AR161" s="201">
        <f t="shared" si="90"/>
        <v>0.36101296327842103</v>
      </c>
      <c r="AS161" s="201">
        <f t="shared" si="91"/>
        <v>3.1946265715459707E-2</v>
      </c>
      <c r="AT161" s="201">
        <f t="shared" si="92"/>
        <v>0.87145857145448968</v>
      </c>
      <c r="AU161" s="201">
        <f t="shared" si="93"/>
        <v>0.80146659679069787</v>
      </c>
      <c r="AV161" s="41">
        <f t="shared" si="95"/>
        <v>0.74120907594669738</v>
      </c>
      <c r="AW161" s="41">
        <f t="shared" si="95"/>
        <v>0.77652819308818299</v>
      </c>
      <c r="AX161" s="41">
        <f t="shared" si="95"/>
        <v>0.81184731022966861</v>
      </c>
      <c r="AY161" s="41">
        <f t="shared" si="95"/>
        <v>0.84716642737115433</v>
      </c>
      <c r="AZ161" s="41">
        <f t="shared" si="95"/>
        <v>0.88248554451263994</v>
      </c>
      <c r="BA161" s="41">
        <f t="shared" si="95"/>
        <v>0.91780466165412555</v>
      </c>
      <c r="BB161" s="41">
        <f t="shared" si="95"/>
        <v>0.95312377879561117</v>
      </c>
      <c r="BC161" s="41">
        <f t="shared" si="95"/>
        <v>0.98844289593709678</v>
      </c>
      <c r="BD161" s="41">
        <f t="shared" si="95"/>
        <v>1.0237620130785825</v>
      </c>
      <c r="BE161" s="41">
        <f t="shared" si="95"/>
        <v>1.059081130220068</v>
      </c>
      <c r="BF161" s="41">
        <f t="shared" si="95"/>
        <v>1.0944002473615537</v>
      </c>
    </row>
    <row r="162" spans="1:58">
      <c r="A162" s="53" t="s">
        <v>53</v>
      </c>
      <c r="B162" s="80">
        <f>('Modelled Faults'!B162*'Modelled Duration'!B162*'Modelled ICPs'!B162)/'Total ICPs'!B$18</f>
        <v>1.1302083830051022</v>
      </c>
      <c r="C162" s="80">
        <f>('Modelled Faults'!C162*'Modelled Duration'!C162*'Modelled ICPs'!C162)/'Total ICPs'!C$18</f>
        <v>0.121310381002337</v>
      </c>
      <c r="D162" s="40">
        <f>('Modelled Faults'!D162*'Modelled Duration'!D162*'Modelled ICPs'!D162)/'Total ICPs'!D$18</f>
        <v>0.89722597182626829</v>
      </c>
      <c r="E162" s="40">
        <f>('Modelled Faults'!E162*'Modelled Duration'!E162*'Modelled ICPs'!E162)/'Total ICPs'!E$18</f>
        <v>0.64033601124430561</v>
      </c>
      <c r="F162" s="40">
        <f>('Modelled Faults'!F162*'Modelled Duration'!F162*'Modelled ICPs'!F162)/'Total ICPs'!F$18</f>
        <v>0.76514968750599222</v>
      </c>
      <c r="G162" s="40">
        <f>('Modelled Faults'!G162*'Modelled Duration'!G162*'Modelled ICPs'!G162)/'Total ICPs'!G$18</f>
        <v>0.26923686449162587</v>
      </c>
      <c r="H162" s="40">
        <f>('Modelled Faults'!H162*'Modelled Duration'!H162*'Modelled ICPs'!H162)/'Total ICPs'!H$18</f>
        <v>1.1356967976489467</v>
      </c>
      <c r="I162" s="40">
        <f>('Modelled Faults'!I162*'Modelled Duration'!I162*'Modelled ICPs'!I162)/'Total ICPs'!I$18</f>
        <v>0.6267740446480653</v>
      </c>
      <c r="J162" s="40">
        <f>('Modelled Faults'!J162*'Modelled Duration'!J162*'Modelled ICPs'!J162)/'Total ICPs'!J$18</f>
        <v>0.70243906618205776</v>
      </c>
      <c r="K162" s="40">
        <f>('Modelled Faults'!K162*'Modelled Duration'!K162*'Modelled ICPs'!K162)/'Total ICPs'!K$18</f>
        <v>1.6469882458635972</v>
      </c>
      <c r="L162" s="40">
        <f>('Modelled Faults'!L162*'Modelled Duration'!L162*'Modelled ICPs'!L162)/'Total ICPs'!L$18</f>
        <v>1.1635884318846688</v>
      </c>
      <c r="M162" s="40">
        <f>('Modelled Faults'!M162*'Modelled Duration'!M162*'Modelled ICPs'!M162)/'Total ICPs'!M$18</f>
        <v>1.1769867641186285</v>
      </c>
      <c r="N162" s="40">
        <f>('Modelled Faults'!N162*'Modelled Duration'!N162*'Modelled ICPs'!N162)/'Total ICPs'!N$18</f>
        <v>1.1839056318705543</v>
      </c>
      <c r="O162" s="40">
        <f>('Modelled Faults'!O162*'Modelled Duration'!O162*'Modelled ICPs'!O162)/'Total ICPs'!O$18</f>
        <v>1.1909536488606687</v>
      </c>
      <c r="P162" s="40">
        <f>('Modelled Faults'!P162*'Modelled Duration'!P162*'Modelled ICPs'!P162)/'Total ICPs'!P$18</f>
        <v>1.1992658152434263</v>
      </c>
      <c r="Q162" s="40">
        <f>('Modelled Faults'!Q162*'Modelled Duration'!Q162*'Modelled ICPs'!Q162)/'Total ICPs'!Q$18</f>
        <v>1.2067933283100494</v>
      </c>
      <c r="R162" s="40">
        <f>('Modelled Faults'!R162*'Modelled Duration'!R162*'Modelled ICPs'!R162)/'Total ICPs'!R$18</f>
        <v>1.2127731840314677</v>
      </c>
      <c r="S162" s="40">
        <f>('Modelled Faults'!S162*'Modelled Duration'!S162*'Modelled ICPs'!S162)/'Total ICPs'!S$18</f>
        <v>1.2184502358362421</v>
      </c>
      <c r="T162" s="40">
        <f>('Modelled Faults'!T162*'Modelled Duration'!T162*'Modelled ICPs'!T162)/'Total ICPs'!T$18</f>
        <v>1.2236570768900226</v>
      </c>
      <c r="U162" s="40">
        <f>('Modelled Faults'!U162*'Modelled Duration'!U162*'Modelled ICPs'!U162)/'Total ICPs'!U$18</f>
        <v>1.2205405129225957</v>
      </c>
      <c r="V162" s="40">
        <f>('Modelled Faults'!V162*'Modelled Duration'!V162*'Modelled ICPs'!V162)/'Total ICPs'!V$18</f>
        <v>1.2239864193491345</v>
      </c>
      <c r="AL162" s="201">
        <f t="shared" si="84"/>
        <v>1.1302083830051022</v>
      </c>
      <c r="AM162" s="201">
        <f t="shared" si="85"/>
        <v>0.121310381002337</v>
      </c>
      <c r="AN162" s="201">
        <f t="shared" si="86"/>
        <v>0.89722597182626829</v>
      </c>
      <c r="AO162" s="201">
        <f t="shared" si="87"/>
        <v>0.64033601124430561</v>
      </c>
      <c r="AP162" s="201">
        <f t="shared" si="88"/>
        <v>0.76514968750599222</v>
      </c>
      <c r="AQ162" s="201">
        <f t="shared" si="89"/>
        <v>0.26923686449162587</v>
      </c>
      <c r="AR162" s="201">
        <f t="shared" si="90"/>
        <v>1.1356967976489467</v>
      </c>
      <c r="AS162" s="201">
        <f t="shared" si="91"/>
        <v>0.6267740446480653</v>
      </c>
      <c r="AT162" s="201">
        <f t="shared" si="92"/>
        <v>0.70243906618205776</v>
      </c>
      <c r="AU162" s="201">
        <f t="shared" si="93"/>
        <v>1.6469882458635972</v>
      </c>
      <c r="AV162" s="41">
        <f t="shared" si="95"/>
        <v>1.0720975274182645</v>
      </c>
      <c r="AW162" s="41">
        <f t="shared" si="95"/>
        <v>1.1227449787048891</v>
      </c>
      <c r="AX162" s="41">
        <f t="shared" si="95"/>
        <v>1.1733924299915137</v>
      </c>
      <c r="AY162" s="41">
        <f t="shared" si="95"/>
        <v>1.2240398812781381</v>
      </c>
      <c r="AZ162" s="41">
        <f t="shared" si="95"/>
        <v>1.2746873325647625</v>
      </c>
      <c r="BA162" s="41">
        <f t="shared" si="95"/>
        <v>1.3253347838513871</v>
      </c>
      <c r="BB162" s="41">
        <f t="shared" si="95"/>
        <v>1.3759822351380118</v>
      </c>
      <c r="BC162" s="41">
        <f t="shared" si="95"/>
        <v>1.4266296864246362</v>
      </c>
      <c r="BD162" s="41">
        <f t="shared" si="95"/>
        <v>1.4772771377112606</v>
      </c>
      <c r="BE162" s="41">
        <f t="shared" si="95"/>
        <v>1.5279245889978852</v>
      </c>
      <c r="BF162" s="41">
        <f t="shared" si="95"/>
        <v>1.5785720402845098</v>
      </c>
    </row>
    <row r="163" spans="1:58">
      <c r="A163" s="53" t="s">
        <v>58</v>
      </c>
      <c r="B163" s="80">
        <f>('Modelled Faults'!B163*'Modelled Duration'!B163*'Modelled ICPs'!B163)/'Total ICPs'!B$18</f>
        <v>0.18395562125474874</v>
      </c>
      <c r="C163" s="80">
        <f>('Modelled Faults'!C163*'Modelled Duration'!C163*'Modelled ICPs'!C163)/'Total ICPs'!C$18</f>
        <v>0.17546770937644052</v>
      </c>
      <c r="D163" s="40">
        <f>('Modelled Faults'!D163*'Modelled Duration'!D163*'Modelled ICPs'!D163)/'Total ICPs'!D$18</f>
        <v>0.92373858375041296</v>
      </c>
      <c r="E163" s="40">
        <f>('Modelled Faults'!E163*'Modelled Duration'!E163*'Modelled ICPs'!E163)/'Total ICPs'!E$18</f>
        <v>0.55441329004799345</v>
      </c>
      <c r="F163" s="40">
        <f>('Modelled Faults'!F163*'Modelled Duration'!F163*'Modelled ICPs'!F163)/'Total ICPs'!F$18</f>
        <v>0.3533969722738044</v>
      </c>
      <c r="G163" s="40">
        <f>('Modelled Faults'!G163*'Modelled Duration'!G163*'Modelled ICPs'!G163)/'Total ICPs'!G$18</f>
        <v>0.39814778105832443</v>
      </c>
      <c r="H163" s="40">
        <f>('Modelled Faults'!H163*'Modelled Duration'!H163*'Modelled ICPs'!H163)/'Total ICPs'!H$18</f>
        <v>0.67291870925254083</v>
      </c>
      <c r="I163" s="40">
        <f>('Modelled Faults'!I163*'Modelled Duration'!I163*'Modelled ICPs'!I163)/'Total ICPs'!I$18</f>
        <v>0.47698951584782073</v>
      </c>
      <c r="J163" s="40">
        <f>('Modelled Faults'!J163*'Modelled Duration'!J163*'Modelled ICPs'!J163)/'Total ICPs'!J$18</f>
        <v>0.11828236280693734</v>
      </c>
      <c r="K163" s="40">
        <f>('Modelled Faults'!K163*'Modelled Duration'!K163*'Modelled ICPs'!K163)/'Total ICPs'!K$18</f>
        <v>5.778203688453E-2</v>
      </c>
      <c r="L163" s="40">
        <f>('Modelled Faults'!L163*'Modelled Duration'!L163*'Modelled ICPs'!L163)/'Total ICPs'!L$18</f>
        <v>0.45006539628912645</v>
      </c>
      <c r="M163" s="40">
        <f>('Modelled Faults'!M163*'Modelled Duration'!M163*'Modelled ICPs'!M163)/'Total ICPs'!M$18</f>
        <v>0.44839671529107505</v>
      </c>
      <c r="N163" s="40">
        <f>('Modelled Faults'!N163*'Modelled Duration'!N163*'Modelled ICPs'!N163)/'Total ICPs'!N$18</f>
        <v>0.44683877179567744</v>
      </c>
      <c r="O163" s="40">
        <f>('Modelled Faults'!O163*'Modelled Duration'!O163*'Modelled ICPs'!O163)/'Total ICPs'!O$18</f>
        <v>0.444050522196973</v>
      </c>
      <c r="P163" s="40">
        <f>('Modelled Faults'!P163*'Modelled Duration'!P163*'Modelled ICPs'!P163)/'Total ICPs'!P$18</f>
        <v>0.44178008968630422</v>
      </c>
      <c r="Q163" s="40">
        <f>('Modelled Faults'!Q163*'Modelled Duration'!Q163*'Modelled ICPs'!Q163)/'Total ICPs'!Q$18</f>
        <v>0.44042478830987647</v>
      </c>
      <c r="R163" s="40">
        <f>('Modelled Faults'!R163*'Modelled Duration'!R163*'Modelled ICPs'!R163)/'Total ICPs'!R$18</f>
        <v>0.43944223735445442</v>
      </c>
      <c r="S163" s="40">
        <f>('Modelled Faults'!S163*'Modelled Duration'!S163*'Modelled ICPs'!S163)/'Total ICPs'!S$18</f>
        <v>0.43709075769775302</v>
      </c>
      <c r="T163" s="40">
        <f>('Modelled Faults'!T163*'Modelled Duration'!T163*'Modelled ICPs'!T163)/'Total ICPs'!T$18</f>
        <v>0.43546827093181922</v>
      </c>
      <c r="U163" s="40">
        <f>('Modelled Faults'!U163*'Modelled Duration'!U163*'Modelled ICPs'!U163)/'Total ICPs'!U$18</f>
        <v>0.43558608895436501</v>
      </c>
      <c r="V163" s="40">
        <f>('Modelled Faults'!V163*'Modelled Duration'!V163*'Modelled ICPs'!V163)/'Total ICPs'!V$18</f>
        <v>0.43588345601895917</v>
      </c>
      <c r="AL163" s="201">
        <f t="shared" si="84"/>
        <v>0.18395562125474874</v>
      </c>
      <c r="AM163" s="201">
        <f t="shared" si="85"/>
        <v>0.17546770937644052</v>
      </c>
      <c r="AN163" s="201">
        <f t="shared" si="86"/>
        <v>0.92373858375041296</v>
      </c>
      <c r="AO163" s="201">
        <f t="shared" si="87"/>
        <v>0.55441329004799345</v>
      </c>
      <c r="AP163" s="201">
        <f t="shared" si="88"/>
        <v>0.3533969722738044</v>
      </c>
      <c r="AQ163" s="201">
        <f t="shared" si="89"/>
        <v>0.39814778105832443</v>
      </c>
      <c r="AR163" s="201">
        <f t="shared" si="90"/>
        <v>0.67291870925254083</v>
      </c>
      <c r="AS163" s="201">
        <f t="shared" si="91"/>
        <v>0.47698951584782073</v>
      </c>
      <c r="AT163" s="201">
        <f t="shared" si="92"/>
        <v>0.11828236280693734</v>
      </c>
      <c r="AU163" s="201">
        <f t="shared" si="93"/>
        <v>5.778203688453E-2</v>
      </c>
      <c r="AV163" s="41">
        <f t="shared" si="95"/>
        <v>0.27919799297424563</v>
      </c>
      <c r="AW163" s="41">
        <f t="shared" si="95"/>
        <v>0.25877776292313476</v>
      </c>
      <c r="AX163" s="41">
        <f t="shared" si="95"/>
        <v>0.23835753287202394</v>
      </c>
      <c r="AY163" s="41">
        <f t="shared" si="95"/>
        <v>0.21793730282091306</v>
      </c>
      <c r="AZ163" s="41">
        <f t="shared" si="95"/>
        <v>0.19751707276980224</v>
      </c>
      <c r="BA163" s="41">
        <f t="shared" si="95"/>
        <v>0.17709684271869136</v>
      </c>
      <c r="BB163" s="41">
        <f t="shared" si="95"/>
        <v>0.15667661266758048</v>
      </c>
      <c r="BC163" s="41">
        <f t="shared" si="95"/>
        <v>0.13625638261646966</v>
      </c>
      <c r="BD163" s="41">
        <f t="shared" si="95"/>
        <v>0.11583615256535879</v>
      </c>
      <c r="BE163" s="41">
        <f t="shared" si="95"/>
        <v>9.5415922514247964E-2</v>
      </c>
      <c r="BF163" s="41">
        <f t="shared" si="95"/>
        <v>7.4995692463137087E-2</v>
      </c>
    </row>
    <row r="164" spans="1:58">
      <c r="A164" s="53" t="s">
        <v>60</v>
      </c>
      <c r="B164" s="80">
        <f>('Modelled Faults'!B164*'Modelled Duration'!B164*'Modelled ICPs'!B164)/'Total ICPs'!B$18</f>
        <v>3.3137825250743082E-2</v>
      </c>
      <c r="C164" s="80">
        <f>('Modelled Faults'!C164*'Modelled Duration'!C164*'Modelled ICPs'!C164)/'Total ICPs'!C$18</f>
        <v>3.683181536407424E-2</v>
      </c>
      <c r="D164" s="40">
        <f>('Modelled Faults'!D164*'Modelled Duration'!D164*'Modelled ICPs'!D164)/'Total ICPs'!D$18</f>
        <v>0.69148620727975052</v>
      </c>
      <c r="E164" s="40">
        <f>('Modelled Faults'!E164*'Modelled Duration'!E164*'Modelled ICPs'!E164)/'Total ICPs'!E$18</f>
        <v>0.42344622858702252</v>
      </c>
      <c r="F164" s="40">
        <f>('Modelled Faults'!F164*'Modelled Duration'!F164*'Modelled ICPs'!F164)/'Total ICPs'!F$18</f>
        <v>0.35253054800814926</v>
      </c>
      <c r="G164" s="40">
        <f>('Modelled Faults'!G164*'Modelled Duration'!G164*'Modelled ICPs'!G164)/'Total ICPs'!G$18</f>
        <v>2.2055514894555266</v>
      </c>
      <c r="H164" s="40">
        <f>('Modelled Faults'!H164*'Modelled Duration'!H164*'Modelled ICPs'!H164)/'Total ICPs'!H$18</f>
        <v>0.36873990475213553</v>
      </c>
      <c r="I164" s="40">
        <f>('Modelled Faults'!I164*'Modelled Duration'!I164*'Modelled ICPs'!I164)/'Total ICPs'!I$18</f>
        <v>1.0511368752307806</v>
      </c>
      <c r="J164" s="40">
        <f>('Modelled Faults'!J164*'Modelled Duration'!J164*'Modelled ICPs'!J164)/'Total ICPs'!J$18</f>
        <v>0.37835057884859258</v>
      </c>
      <c r="K164" s="40">
        <f>('Modelled Faults'!K164*'Modelled Duration'!K164*'Modelled ICPs'!K164)/'Total ICPs'!K$18</f>
        <v>0.23149719248334263</v>
      </c>
      <c r="L164" s="40">
        <f>('Modelled Faults'!L164*'Modelled Duration'!L164*'Modelled ICPs'!L164)/'Total ICPs'!L$18</f>
        <v>0.5578663810361163</v>
      </c>
      <c r="M164" s="40">
        <f>('Modelled Faults'!M164*'Modelled Duration'!M164*'Modelled ICPs'!M164)/'Total ICPs'!M$18</f>
        <v>0.56646064323649059</v>
      </c>
      <c r="N164" s="40">
        <f>('Modelled Faults'!N164*'Modelled Duration'!N164*'Modelled ICPs'!N164)/'Total ICPs'!N$18</f>
        <v>0.57519542342431762</v>
      </c>
      <c r="O164" s="40">
        <f>('Modelled Faults'!O164*'Modelled Duration'!O164*'Modelled ICPs'!O164)/'Total ICPs'!O$18</f>
        <v>0.58403239034093524</v>
      </c>
      <c r="P164" s="40">
        <f>('Modelled Faults'!P164*'Modelled Duration'!P164*'Modelled ICPs'!P164)/'Total ICPs'!P$18</f>
        <v>0.59178825203076946</v>
      </c>
      <c r="Q164" s="40">
        <f>('Modelled Faults'!Q164*'Modelled Duration'!Q164*'Modelled ICPs'!Q164)/'Total ICPs'!Q$18</f>
        <v>0.60092702365481432</v>
      </c>
      <c r="R164" s="40">
        <f>('Modelled Faults'!R164*'Modelled Duration'!R164*'Modelled ICPs'!R164)/'Total ICPs'!R$18</f>
        <v>0.60435744364777222</v>
      </c>
      <c r="S164" s="40">
        <f>('Modelled Faults'!S164*'Modelled Duration'!S164*'Modelled ICPs'!S164)/'Total ICPs'!S$18</f>
        <v>0.61132795637554982</v>
      </c>
      <c r="T164" s="40">
        <f>('Modelled Faults'!T164*'Modelled Duration'!T164*'Modelled ICPs'!T164)/'Total ICPs'!T$18</f>
        <v>0.61681489677105172</v>
      </c>
      <c r="U164" s="40">
        <f>('Modelled Faults'!U164*'Modelled Duration'!U164*'Modelled ICPs'!U164)/'Total ICPs'!U$18</f>
        <v>0.61562096774919062</v>
      </c>
      <c r="V164" s="40">
        <f>('Modelled Faults'!V164*'Modelled Duration'!V164*'Modelled ICPs'!V164)/'Total ICPs'!V$18</f>
        <v>0.61469887380731592</v>
      </c>
      <c r="AL164" s="201">
        <f t="shared" si="84"/>
        <v>3.3137825250743082E-2</v>
      </c>
      <c r="AM164" s="201">
        <f t="shared" si="85"/>
        <v>3.683181536407424E-2</v>
      </c>
      <c r="AN164" s="201">
        <f t="shared" si="86"/>
        <v>0.69148620727975052</v>
      </c>
      <c r="AO164" s="201">
        <f t="shared" si="87"/>
        <v>0.42344622858702252</v>
      </c>
      <c r="AP164" s="201">
        <f t="shared" si="88"/>
        <v>0.35253054800814926</v>
      </c>
      <c r="AQ164" s="201">
        <f t="shared" si="89"/>
        <v>2.2055514894555266</v>
      </c>
      <c r="AR164" s="201">
        <f t="shared" si="90"/>
        <v>0.36873990475213553</v>
      </c>
      <c r="AS164" s="201">
        <f t="shared" si="91"/>
        <v>1.0511368752307806</v>
      </c>
      <c r="AT164" s="201">
        <f t="shared" si="92"/>
        <v>0.37835057884859258</v>
      </c>
      <c r="AU164" s="201">
        <f t="shared" si="93"/>
        <v>0.23149719248334263</v>
      </c>
      <c r="AV164" s="41">
        <f t="shared" si="95"/>
        <v>0.83270489849877471</v>
      </c>
      <c r="AW164" s="41">
        <f t="shared" si="95"/>
        <v>0.87914744976654979</v>
      </c>
      <c r="AX164" s="41">
        <f t="shared" si="95"/>
        <v>0.92559000103432487</v>
      </c>
      <c r="AY164" s="41">
        <f t="shared" si="95"/>
        <v>0.97203255230210006</v>
      </c>
      <c r="AZ164" s="41">
        <f t="shared" si="95"/>
        <v>1.0184751035698751</v>
      </c>
      <c r="BA164" s="41">
        <f t="shared" si="95"/>
        <v>1.0649176548376502</v>
      </c>
      <c r="BB164" s="41">
        <f t="shared" si="95"/>
        <v>1.1113602061054253</v>
      </c>
      <c r="BC164" s="41">
        <f t="shared" si="95"/>
        <v>1.1578027573732004</v>
      </c>
      <c r="BD164" s="41">
        <f t="shared" si="95"/>
        <v>1.2042453086409757</v>
      </c>
      <c r="BE164" s="41">
        <f t="shared" si="95"/>
        <v>1.2506878599087505</v>
      </c>
      <c r="BF164" s="41">
        <f t="shared" si="95"/>
        <v>1.2971304111765258</v>
      </c>
    </row>
    <row r="165" spans="1:58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</row>
    <row r="166" spans="1:58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</row>
    <row r="167" spans="1:58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O167" s="3"/>
      <c r="P167" s="3"/>
      <c r="Q167" s="3"/>
      <c r="R167" s="3"/>
      <c r="S167" s="3"/>
      <c r="T167" s="3"/>
      <c r="U167" s="3"/>
      <c r="V167" s="3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</row>
    <row r="168" spans="1:58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3" customFormat="1" ht="18">
      <c r="A169" s="1"/>
      <c r="B169" s="55"/>
      <c r="C169" s="55"/>
      <c r="D169" s="55"/>
      <c r="E169" s="55"/>
      <c r="F169" s="55"/>
      <c r="G169" s="55"/>
      <c r="H169" s="55"/>
      <c r="I169" s="39"/>
      <c r="J169" s="1"/>
      <c r="N169"/>
      <c r="O169"/>
      <c r="P169"/>
      <c r="Q169"/>
      <c r="R169"/>
      <c r="S169"/>
      <c r="T169"/>
      <c r="U169"/>
      <c r="V169"/>
    </row>
    <row r="170" spans="1:58" s="3" customFormat="1" ht="15.95" customHeight="1">
      <c r="B170" s="59"/>
      <c r="C170" s="59"/>
      <c r="D170" s="59"/>
      <c r="E170" s="59"/>
      <c r="F170" s="59"/>
      <c r="G170" s="59"/>
      <c r="H170" s="59"/>
      <c r="I170" s="59"/>
      <c r="J170" s="59"/>
      <c r="K170" s="69"/>
      <c r="L170" s="69" t="s">
        <v>32</v>
      </c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69" t="s">
        <v>48</v>
      </c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</row>
    <row r="171" spans="1:58" s="60" customFormat="1">
      <c r="A171" s="60" t="s">
        <v>6</v>
      </c>
      <c r="B171" s="61">
        <f>SUM(B175:B187)</f>
        <v>12.227088201166682</v>
      </c>
      <c r="C171" s="61">
        <f t="shared" ref="C171:K171" si="96">SUM(C175:C187)</f>
        <v>12.498052866657137</v>
      </c>
      <c r="D171" s="61">
        <f t="shared" si="96"/>
        <v>14.116398477078485</v>
      </c>
      <c r="E171" s="61">
        <f t="shared" si="96"/>
        <v>39.41293338285098</v>
      </c>
      <c r="F171" s="61">
        <f t="shared" si="96"/>
        <v>104.07889318643875</v>
      </c>
      <c r="G171" s="61">
        <f t="shared" si="96"/>
        <v>13.490908950422032</v>
      </c>
      <c r="H171" s="61">
        <f t="shared" si="96"/>
        <v>34.333571531143093</v>
      </c>
      <c r="I171" s="61">
        <f t="shared" si="96"/>
        <v>60.067459340529552</v>
      </c>
      <c r="J171" s="61">
        <f t="shared" si="96"/>
        <v>13.267940123490392</v>
      </c>
      <c r="K171" s="61">
        <f t="shared" si="96"/>
        <v>22.936284594844157</v>
      </c>
    </row>
    <row r="172" spans="1:58">
      <c r="B172" s="94"/>
      <c r="C172" s="94"/>
      <c r="D172" s="94"/>
      <c r="E172" s="94"/>
      <c r="F172" s="94"/>
      <c r="G172" s="94"/>
      <c r="H172" s="94"/>
      <c r="I172" s="94"/>
      <c r="J172" s="94"/>
      <c r="K172" s="61"/>
      <c r="L172" s="76">
        <f>SUM(L175:L187)</f>
        <v>29.61478681002199</v>
      </c>
      <c r="M172" s="76">
        <f t="shared" ref="M172:V172" si="97">SUM(M175:M187)</f>
        <v>29.708340456496412</v>
      </c>
      <c r="N172" s="76">
        <f t="shared" si="97"/>
        <v>23.861922748519277</v>
      </c>
      <c r="O172" s="76">
        <f t="shared" si="97"/>
        <v>18.042802118012769</v>
      </c>
      <c r="P172" s="76">
        <f t="shared" si="97"/>
        <v>15.744638527273001</v>
      </c>
      <c r="Q172" s="76">
        <f t="shared" si="97"/>
        <v>12.744488550285793</v>
      </c>
      <c r="R172" s="76">
        <f t="shared" si="97"/>
        <v>9.6758367974109696</v>
      </c>
      <c r="S172" s="76">
        <f t="shared" si="97"/>
        <v>8.4527066083197404</v>
      </c>
      <c r="T172" s="76">
        <f t="shared" si="97"/>
        <v>8.4703908597148203</v>
      </c>
      <c r="U172" s="76">
        <f t="shared" si="97"/>
        <v>8.4692253837713807</v>
      </c>
      <c r="V172" s="76">
        <f t="shared" si="97"/>
        <v>8.4665243293703085</v>
      </c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72"/>
      <c r="AM172" s="201"/>
      <c r="AN172" s="201"/>
      <c r="AO172" s="201"/>
      <c r="AP172" s="201"/>
      <c r="AQ172" s="201"/>
      <c r="AR172" s="201"/>
      <c r="AS172" s="201"/>
      <c r="AT172" s="201"/>
      <c r="AU172" s="68"/>
      <c r="AV172" s="68">
        <f t="shared" ref="AV172:BF172" si="98">SUM(AV175:AV187)</f>
        <v>40.16632682769697</v>
      </c>
      <c r="AW172" s="68">
        <f t="shared" si="98"/>
        <v>41.534212966285111</v>
      </c>
      <c r="AX172" s="68">
        <f t="shared" si="98"/>
        <v>42.902099104873258</v>
      </c>
      <c r="AY172" s="68">
        <f t="shared" si="98"/>
        <v>44.269985243461427</v>
      </c>
      <c r="AZ172" s="68">
        <f t="shared" si="98"/>
        <v>45.637871382049582</v>
      </c>
      <c r="BA172" s="68">
        <f t="shared" si="98"/>
        <v>47.005757520637729</v>
      </c>
      <c r="BB172" s="68">
        <f t="shared" si="98"/>
        <v>48.373643659225877</v>
      </c>
      <c r="BC172" s="68">
        <f t="shared" si="98"/>
        <v>49.741529797814039</v>
      </c>
      <c r="BD172" s="68">
        <f t="shared" si="98"/>
        <v>51.109415936402193</v>
      </c>
      <c r="BE172" s="68">
        <f t="shared" si="98"/>
        <v>52.477302074990334</v>
      </c>
      <c r="BF172" s="68">
        <f t="shared" si="98"/>
        <v>53.845188213578489</v>
      </c>
    </row>
    <row r="173" spans="1:58">
      <c r="B173" s="94"/>
      <c r="C173" s="94"/>
      <c r="D173" s="94"/>
      <c r="E173" s="94"/>
      <c r="F173" s="94"/>
      <c r="G173" s="94"/>
      <c r="H173" s="94"/>
      <c r="I173" s="94"/>
      <c r="J173" s="94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72"/>
      <c r="AM173" s="201"/>
      <c r="AN173" s="201"/>
      <c r="AO173" s="201"/>
      <c r="AP173" s="201"/>
      <c r="AQ173" s="201"/>
      <c r="AR173" s="201"/>
      <c r="AS173" s="201"/>
      <c r="AT173" s="201"/>
      <c r="AU173" s="68"/>
      <c r="AV173" s="68"/>
      <c r="AW173" s="68"/>
      <c r="AX173" s="68"/>
      <c r="AY173" s="68"/>
      <c r="AZ173" s="68"/>
      <c r="BA173" s="68"/>
      <c r="BB173" s="68"/>
      <c r="BC173" s="68"/>
      <c r="BD173" s="199"/>
      <c r="BE173" s="199"/>
      <c r="BF173" s="199"/>
    </row>
    <row r="174" spans="1:58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>
        <v>2018</v>
      </c>
      <c r="M174" s="1">
        <v>2019</v>
      </c>
      <c r="N174" s="1">
        <v>2020</v>
      </c>
      <c r="O174" s="1">
        <v>2021</v>
      </c>
      <c r="P174" s="1">
        <v>2022</v>
      </c>
      <c r="Q174" s="1">
        <v>2023</v>
      </c>
      <c r="R174" s="1">
        <v>2024</v>
      </c>
      <c r="S174" s="1">
        <v>2025</v>
      </c>
      <c r="T174" s="1">
        <v>2026</v>
      </c>
      <c r="U174" s="1">
        <v>2027</v>
      </c>
      <c r="V174" s="1">
        <v>2028</v>
      </c>
      <c r="AL174" s="200">
        <v>2008</v>
      </c>
      <c r="AM174" s="200">
        <v>2009</v>
      </c>
      <c r="AN174" s="200">
        <v>2010</v>
      </c>
      <c r="AO174" s="200">
        <v>2011</v>
      </c>
      <c r="AP174" s="200">
        <v>2012</v>
      </c>
      <c r="AQ174" s="200">
        <v>2013</v>
      </c>
      <c r="AR174" s="200">
        <v>2014</v>
      </c>
      <c r="AS174" s="200">
        <v>2015</v>
      </c>
      <c r="AT174" s="200">
        <v>2016</v>
      </c>
      <c r="AU174" s="200">
        <v>2017</v>
      </c>
      <c r="AV174" s="200">
        <v>2018</v>
      </c>
      <c r="AW174" s="200">
        <v>2019</v>
      </c>
      <c r="AX174" s="200">
        <v>2020</v>
      </c>
      <c r="AY174" s="200">
        <v>2021</v>
      </c>
      <c r="AZ174" s="200">
        <v>2022</v>
      </c>
      <c r="BA174" s="200">
        <v>2023</v>
      </c>
      <c r="BB174" s="200">
        <v>2024</v>
      </c>
      <c r="BC174" s="200">
        <v>2025</v>
      </c>
      <c r="BD174" s="200">
        <v>2026</v>
      </c>
      <c r="BE174" s="200">
        <v>2027</v>
      </c>
      <c r="BF174" s="200">
        <v>2028</v>
      </c>
    </row>
    <row r="175" spans="1:58">
      <c r="A175" s="53" t="s">
        <v>50</v>
      </c>
      <c r="B175" s="80">
        <f>('Modelled Faults'!B175*'Modelled Duration'!B175*'Modelled ICPs'!B175)/'Total ICPs'!B$18</f>
        <v>2.1972597078505278</v>
      </c>
      <c r="C175" s="80">
        <f>('Modelled Faults'!C175*'Modelled Duration'!C175*'Modelled ICPs'!C175)/'Total ICPs'!C$18</f>
        <v>0.86875526520750901</v>
      </c>
      <c r="D175" s="80">
        <f>('Modelled Faults'!D175*'Modelled Duration'!D175*'Modelled ICPs'!D175)/'Total ICPs'!D$18</f>
        <v>1.59702304553754</v>
      </c>
      <c r="E175" s="80">
        <f>('Modelled Faults'!E175*'Modelled Duration'!E175*'Modelled ICPs'!E175)/'Total ICPs'!E$18</f>
        <v>15.942938618922703</v>
      </c>
      <c r="F175" s="40">
        <f>('Modelled Faults'!F175*'Modelled Duration'!F175*'Modelled ICPs'!F175)/'Total ICPs'!F$18</f>
        <v>2.2900264194079001</v>
      </c>
      <c r="G175" s="40">
        <f>('Modelled Faults'!G175*'Modelled Duration'!G175*'Modelled ICPs'!G175)/'Total ICPs'!G$18</f>
        <v>0.51337314524444499</v>
      </c>
      <c r="H175" s="40">
        <f>('Modelled Faults'!H175*'Modelled Duration'!H175*'Modelled ICPs'!H175)/'Total ICPs'!H$18</f>
        <v>2.9396801543243298</v>
      </c>
      <c r="I175" s="40">
        <f>('Modelled Faults'!I175*'Modelled Duration'!I175*'Modelled ICPs'!I175)/'Total ICPs'!I$18</f>
        <v>9.4844297250723546</v>
      </c>
      <c r="J175" s="40">
        <f>('Modelled Faults'!J175*'Modelled Duration'!J175*'Modelled ICPs'!J175)/'Total ICPs'!J$18</f>
        <v>1.3930350191807219</v>
      </c>
      <c r="K175" s="40">
        <f>('Modelled Faults'!K175*'Modelled Duration'!K175*'Modelled ICPs'!K175)/'Total ICPs'!K$18</f>
        <v>2.2122793541463901</v>
      </c>
      <c r="L175" s="40">
        <f>('Modelled Faults'!L175*'Modelled Duration'!L175*'Modelled ICPs'!L175)/'Total ICPs'!L$18</f>
        <v>3.423833776344845</v>
      </c>
      <c r="M175" s="40">
        <f>('Modelled Faults'!M175*'Modelled Duration'!M175*'Modelled ICPs'!M175)/'Total ICPs'!M$18</f>
        <v>3.4526404332677907</v>
      </c>
      <c r="N175" s="40">
        <f>('Modelled Faults'!N175*'Modelled Duration'!N175*'Modelled ICPs'!N175)/'Total ICPs'!N$18</f>
        <v>3.4822917574163332</v>
      </c>
      <c r="O175" s="40">
        <f>('Modelled Faults'!O175*'Modelled Duration'!O175*'Modelled ICPs'!O175)/'Total ICPs'!O$18</f>
        <v>3.5121306706587312</v>
      </c>
      <c r="P175" s="40">
        <f>('Modelled Faults'!P175*'Modelled Duration'!P175*'Modelled ICPs'!P175)/'Total ICPs'!P$18</f>
        <v>3.5458508729424696</v>
      </c>
      <c r="Q175" s="40">
        <f>('Modelled Faults'!Q175*'Modelled Duration'!Q175*'Modelled ICPs'!Q175)/'Total ICPs'!Q$18</f>
        <v>2.5054573464259087</v>
      </c>
      <c r="R175" s="40">
        <f>('Modelled Faults'!R175*'Modelled Duration'!R175*'Modelled ICPs'!R175)/'Total ICPs'!R$18</f>
        <v>1.4335495048903526</v>
      </c>
      <c r="S175" s="40">
        <f>('Modelled Faults'!S175*'Modelled Duration'!S175*'Modelled ICPs'!S175)/'Total ICPs'!S$18</f>
        <v>1.0113330650385026</v>
      </c>
      <c r="T175" s="40">
        <f>('Modelled Faults'!T175*'Modelled Duration'!T175*'Modelled ICPs'!T175)/'Total ICPs'!T$18</f>
        <v>1.017469411187786</v>
      </c>
      <c r="U175" s="40">
        <f>('Modelled Faults'!U175*'Modelled Duration'!U175*'Modelled ICPs'!U175)/'Total ICPs'!U$18</f>
        <v>1.0205584453909815</v>
      </c>
      <c r="V175" s="40">
        <f>('Modelled Faults'!V175*'Modelled Duration'!V175*'Modelled ICPs'!V175)/'Total ICPs'!V$18</f>
        <v>1.0204822177471644</v>
      </c>
      <c r="AL175" s="201">
        <f t="shared" ref="AL175:AL187" si="99">B175</f>
        <v>2.1972597078505278</v>
      </c>
      <c r="AM175" s="201">
        <f t="shared" ref="AM175:AM187" si="100">C175</f>
        <v>0.86875526520750901</v>
      </c>
      <c r="AN175" s="201">
        <f t="shared" ref="AN175:AN187" si="101">D175</f>
        <v>1.59702304553754</v>
      </c>
      <c r="AO175" s="201">
        <f t="shared" ref="AO175:AO187" si="102">E175</f>
        <v>15.942938618922703</v>
      </c>
      <c r="AP175" s="201">
        <f t="shared" ref="AP175:AP187" si="103">F175</f>
        <v>2.2900264194079001</v>
      </c>
      <c r="AQ175" s="201">
        <f t="shared" ref="AQ175:AQ187" si="104">G175</f>
        <v>0.51337314524444499</v>
      </c>
      <c r="AR175" s="201">
        <f t="shared" ref="AR175:AR187" si="105">H175</f>
        <v>2.9396801543243298</v>
      </c>
      <c r="AS175" s="201">
        <f t="shared" ref="AS175:AS187" si="106">I175</f>
        <v>9.4844297250723546</v>
      </c>
      <c r="AT175" s="201">
        <f t="shared" ref="AT175:AT187" si="107">J175</f>
        <v>1.3930350191807219</v>
      </c>
      <c r="AU175" s="201">
        <f t="shared" ref="AU175:AU187" si="108">K175</f>
        <v>2.2122793541463901</v>
      </c>
      <c r="AV175" s="41">
        <f>LINEST($B175:$K175)*(AV$6-$AL$6+1)+INDEX(LINEST($B175:$K175,,TRUE,TRUE),1,2)</f>
        <v>4.0257380396291333</v>
      </c>
      <c r="AW175" s="41">
        <f t="shared" ref="AW175:BF175" si="109">LINEST($B175:$K175)*(AW$6-$AL$6+1)+INDEX(LINEST($B175:$K175,,TRUE,TRUE),1,2)</f>
        <v>4.040621311290896</v>
      </c>
      <c r="AX175" s="41">
        <f t="shared" si="109"/>
        <v>4.0555045829526577</v>
      </c>
      <c r="AY175" s="41">
        <f t="shared" si="109"/>
        <v>4.0703878546144194</v>
      </c>
      <c r="AZ175" s="41">
        <f t="shared" si="109"/>
        <v>4.0852711262761821</v>
      </c>
      <c r="BA175" s="41">
        <f t="shared" si="109"/>
        <v>4.1001543979379438</v>
      </c>
      <c r="BB175" s="41">
        <f t="shared" si="109"/>
        <v>4.1150376695997064</v>
      </c>
      <c r="BC175" s="41">
        <f t="shared" si="109"/>
        <v>4.1299209412614681</v>
      </c>
      <c r="BD175" s="41">
        <f t="shared" si="109"/>
        <v>4.1448042129232299</v>
      </c>
      <c r="BE175" s="41">
        <f t="shared" si="109"/>
        <v>4.1596874845849925</v>
      </c>
      <c r="BF175" s="41">
        <f t="shared" si="109"/>
        <v>4.1745707562467542</v>
      </c>
    </row>
    <row r="176" spans="1:58">
      <c r="A176" s="53" t="s">
        <v>56</v>
      </c>
      <c r="B176" s="80">
        <f>('Modelled Faults'!B176*'Modelled Duration'!B176*'Modelled ICPs'!B176)/'Total ICPs'!B$18</f>
        <v>1.0280864050355252E-2</v>
      </c>
      <c r="C176" s="80">
        <f>('Modelled Faults'!C176*'Modelled Duration'!C176*'Modelled ICPs'!C176)/'Total ICPs'!C$18</f>
        <v>0.24103762338467399</v>
      </c>
      <c r="D176" s="80">
        <f>('Modelled Faults'!D176*'Modelled Duration'!D176*'Modelled ICPs'!D176)/'Total ICPs'!D$18</f>
        <v>0</v>
      </c>
      <c r="E176" s="80">
        <f>('Modelled Faults'!E176*'Modelled Duration'!E176*'Modelled ICPs'!E176)/'Total ICPs'!E$18</f>
        <v>1.8105323036008696</v>
      </c>
      <c r="F176" s="40">
        <f>('Modelled Faults'!F176*'Modelled Duration'!F176*'Modelled ICPs'!F176)/'Total ICPs'!F$18</f>
        <v>17.914922811569305</v>
      </c>
      <c r="G176" s="40">
        <f>('Modelled Faults'!G176*'Modelled Duration'!G176*'Modelled ICPs'!G176)/'Total ICPs'!G$18</f>
        <v>0.450610456919253</v>
      </c>
      <c r="H176" s="40">
        <f>('Modelled Faults'!H176*'Modelled Duration'!H176*'Modelled ICPs'!H176)/'Total ICPs'!H$18</f>
        <v>0.92440198790781791</v>
      </c>
      <c r="I176" s="40">
        <f>('Modelled Faults'!I176*'Modelled Duration'!I176*'Modelled ICPs'!I176)/'Total ICPs'!I$18</f>
        <v>0.91907388473147733</v>
      </c>
      <c r="J176" s="40">
        <f>('Modelled Faults'!J176*'Modelled Duration'!J176*'Modelled ICPs'!J176)/'Total ICPs'!J$18</f>
        <v>0.35838110875257795</v>
      </c>
      <c r="K176" s="40">
        <f>('Modelled Faults'!K176*'Modelled Duration'!K176*'Modelled ICPs'!K176)/'Total ICPs'!K$18</f>
        <v>0.47068448503905608</v>
      </c>
      <c r="L176" s="40">
        <f>('Modelled Faults'!L176*'Modelled Duration'!L176*'Modelled ICPs'!L176)/'Total ICPs'!L$18</f>
        <v>1.8666980699493581</v>
      </c>
      <c r="M176" s="40">
        <f>('Modelled Faults'!M176*'Modelled Duration'!M176*'Modelled ICPs'!M176)/'Total ICPs'!M$18</f>
        <v>1.8524845644113361</v>
      </c>
      <c r="N176" s="40">
        <f>('Modelled Faults'!N176*'Modelled Duration'!N176*'Modelled ICPs'!N176)/'Total ICPs'!N$18</f>
        <v>1.2844729600427998</v>
      </c>
      <c r="O176" s="40">
        <f>('Modelled Faults'!O176*'Modelled Duration'!O176*'Modelled ICPs'!O176)/'Total ICPs'!O$18</f>
        <v>0.73333396519038618</v>
      </c>
      <c r="P176" s="40">
        <f>('Modelled Faults'!P176*'Modelled Duration'!P176*'Modelled ICPs'!P176)/'Total ICPs'!P$18</f>
        <v>0.50958642055646108</v>
      </c>
      <c r="Q176" s="40">
        <f>('Modelled Faults'!Q176*'Modelled Duration'!Q176*'Modelled ICPs'!Q176)/'Total ICPs'!Q$18</f>
        <v>0.5062966137225019</v>
      </c>
      <c r="R176" s="40">
        <f>('Modelled Faults'!R176*'Modelled Duration'!R176*'Modelled ICPs'!R176)/'Total ICPs'!R$18</f>
        <v>0.50442863141773964</v>
      </c>
      <c r="S176" s="40">
        <f>('Modelled Faults'!S176*'Modelled Duration'!S176*'Modelled ICPs'!S176)/'Total ICPs'!S$18</f>
        <v>0.5041331504715536</v>
      </c>
      <c r="T176" s="40">
        <f>('Modelled Faults'!T176*'Modelled Duration'!T176*'Modelled ICPs'!T176)/'Total ICPs'!T$18</f>
        <v>0.50163970957792092</v>
      </c>
      <c r="U176" s="40">
        <f>('Modelled Faults'!U176*'Modelled Duration'!U176*'Modelled ICPs'!U176)/'Total ICPs'!U$18</f>
        <v>0.50064043719420626</v>
      </c>
      <c r="V176" s="40">
        <f>('Modelled Faults'!V176*'Modelled Duration'!V176*'Modelled ICPs'!V176)/'Total ICPs'!V$18</f>
        <v>0.49988160355094391</v>
      </c>
      <c r="AL176" s="201">
        <f t="shared" si="99"/>
        <v>1.0280864050355252E-2</v>
      </c>
      <c r="AM176" s="201">
        <f t="shared" si="100"/>
        <v>0.24103762338467399</v>
      </c>
      <c r="AN176" s="201">
        <f t="shared" si="101"/>
        <v>0</v>
      </c>
      <c r="AO176" s="201">
        <f t="shared" si="102"/>
        <v>1.8105323036008696</v>
      </c>
      <c r="AP176" s="201">
        <f t="shared" si="103"/>
        <v>17.914922811569305</v>
      </c>
      <c r="AQ176" s="201">
        <f t="shared" si="104"/>
        <v>0.450610456919253</v>
      </c>
      <c r="AR176" s="201">
        <f t="shared" si="105"/>
        <v>0.92440198790781791</v>
      </c>
      <c r="AS176" s="201">
        <f t="shared" si="106"/>
        <v>0.91907388473147733</v>
      </c>
      <c r="AT176" s="201">
        <f t="shared" si="107"/>
        <v>0.35838110875257795</v>
      </c>
      <c r="AU176" s="201">
        <f t="shared" si="108"/>
        <v>0.47068448503905608</v>
      </c>
      <c r="AV176" s="41">
        <f t="shared" ref="AV176:BF187" si="110">LINEST($B176:$K176)*(AV$6-$AL$6+1)+INDEX(LINEST($B176:$K176,,TRUE,TRUE),1,2)</f>
        <v>1.9579159895422662</v>
      </c>
      <c r="AW176" s="41">
        <f t="shared" si="110"/>
        <v>1.893902068987126</v>
      </c>
      <c r="AX176" s="41">
        <f t="shared" si="110"/>
        <v>1.8298881484319853</v>
      </c>
      <c r="AY176" s="41">
        <f t="shared" si="110"/>
        <v>1.7658742278768451</v>
      </c>
      <c r="AZ176" s="41">
        <f t="shared" si="110"/>
        <v>1.7018603073217047</v>
      </c>
      <c r="BA176" s="41">
        <f t="shared" si="110"/>
        <v>1.6378463867665642</v>
      </c>
      <c r="BB176" s="41">
        <f t="shared" si="110"/>
        <v>1.5738324662114238</v>
      </c>
      <c r="BC176" s="41">
        <f t="shared" si="110"/>
        <v>1.5098185456562834</v>
      </c>
      <c r="BD176" s="41">
        <f t="shared" si="110"/>
        <v>1.4458046251011429</v>
      </c>
      <c r="BE176" s="41">
        <f t="shared" si="110"/>
        <v>1.3817907045460025</v>
      </c>
      <c r="BF176" s="41">
        <f t="shared" si="110"/>
        <v>1.3177767839908623</v>
      </c>
    </row>
    <row r="177" spans="1:58">
      <c r="A177" s="53" t="s">
        <v>51</v>
      </c>
      <c r="B177" s="80">
        <f>('Modelled Faults'!B177*'Modelled Duration'!B177*'Modelled ICPs'!B177)/'Total ICPs'!B$18</f>
        <v>0.48653537424697635</v>
      </c>
      <c r="C177" s="80">
        <f>('Modelled Faults'!C177*'Modelled Duration'!C177*'Modelled ICPs'!C177)/'Total ICPs'!C$18</f>
        <v>0.11504140638659702</v>
      </c>
      <c r="D177" s="80">
        <f>('Modelled Faults'!D177*'Modelled Duration'!D177*'Modelled ICPs'!D177)/'Total ICPs'!D$18</f>
        <v>0.152487018879571</v>
      </c>
      <c r="E177" s="80">
        <f>('Modelled Faults'!E177*'Modelled Duration'!E177*'Modelled ICPs'!E177)/'Total ICPs'!E$18</f>
        <v>0.194975850001359</v>
      </c>
      <c r="F177" s="40">
        <f>('Modelled Faults'!F177*'Modelled Duration'!F177*'Modelled ICPs'!F177)/'Total ICPs'!F$18</f>
        <v>0.26753489208273201</v>
      </c>
      <c r="G177" s="40">
        <f>('Modelled Faults'!G177*'Modelled Duration'!G177*'Modelled ICPs'!G177)/'Total ICPs'!G$18</f>
        <v>0.12533056318857999</v>
      </c>
      <c r="H177" s="40">
        <f>('Modelled Faults'!H177*'Modelled Duration'!H177*'Modelled ICPs'!H177)/'Total ICPs'!H$18</f>
        <v>0.29174168919032101</v>
      </c>
      <c r="I177" s="40">
        <f>('Modelled Faults'!I177*'Modelled Duration'!I177*'Modelled ICPs'!I177)/'Total ICPs'!I$18</f>
        <v>5.1225931780706384E-2</v>
      </c>
      <c r="J177" s="40">
        <f>('Modelled Faults'!J177*'Modelled Duration'!J177*'Modelled ICPs'!J177)/'Total ICPs'!J$18</f>
        <v>8.4781160358093799E-2</v>
      </c>
      <c r="K177" s="40">
        <f>('Modelled Faults'!K177*'Modelled Duration'!K177*'Modelled ICPs'!K177)/'Total ICPs'!K$18</f>
        <v>4.2595992113997803E-2</v>
      </c>
      <c r="L177" s="40">
        <f>('Modelled Faults'!L177*'Modelled Duration'!L177*'Modelled ICPs'!L177)/'Total ICPs'!L$18</f>
        <v>0.19849692758433515</v>
      </c>
      <c r="M177" s="40">
        <f>('Modelled Faults'!M177*'Modelled Duration'!M177*'Modelled ICPs'!M177)/'Total ICPs'!M$18</f>
        <v>0.19721314842316962</v>
      </c>
      <c r="N177" s="40">
        <f>('Modelled Faults'!N177*'Modelled Duration'!N177*'Modelled ICPs'!N177)/'Total ICPs'!N$18</f>
        <v>0.19602020206877049</v>
      </c>
      <c r="O177" s="40">
        <f>('Modelled Faults'!O177*'Modelled Duration'!O177*'Modelled ICPs'!O177)/'Total ICPs'!O$18</f>
        <v>0.1970552262644549</v>
      </c>
      <c r="P177" s="40">
        <f>('Modelled Faults'!P177*'Modelled Duration'!P177*'Modelled ICPs'!P177)/'Total ICPs'!P$18</f>
        <v>0.19829250943904336</v>
      </c>
      <c r="Q177" s="40">
        <f>('Modelled Faults'!Q177*'Modelled Duration'!Q177*'Modelled ICPs'!Q177)/'Total ICPs'!Q$18</f>
        <v>0.13818039205697608</v>
      </c>
      <c r="R177" s="40">
        <f>('Modelled Faults'!R177*'Modelled Duration'!R177*'Modelled ICPs'!R177)/'Total ICPs'!R$18</f>
        <v>7.921155868944954E-2</v>
      </c>
      <c r="S177" s="40">
        <f>('Modelled Faults'!S177*'Modelled Duration'!S177*'Modelled ICPs'!S177)/'Total ICPs'!S$18</f>
        <v>5.5740608461814917E-2</v>
      </c>
      <c r="T177" s="40">
        <f>('Modelled Faults'!T177*'Modelled Duration'!T177*'Modelled ICPs'!T177)/'Total ICPs'!T$18</f>
        <v>5.5395991192344174E-2</v>
      </c>
      <c r="U177" s="40">
        <f>('Modelled Faults'!U177*'Modelled Duration'!U177*'Modelled ICPs'!U177)/'Total ICPs'!U$18</f>
        <v>5.55462917622222E-2</v>
      </c>
      <c r="V177" s="40">
        <f>('Modelled Faults'!V177*'Modelled Duration'!V177*'Modelled ICPs'!V177)/'Total ICPs'!V$18</f>
        <v>5.5719519036558335E-2</v>
      </c>
      <c r="AL177" s="201">
        <f t="shared" si="99"/>
        <v>0.48653537424697635</v>
      </c>
      <c r="AM177" s="201">
        <f t="shared" si="100"/>
        <v>0.11504140638659702</v>
      </c>
      <c r="AN177" s="201">
        <f t="shared" si="101"/>
        <v>0.152487018879571</v>
      </c>
      <c r="AO177" s="201">
        <f t="shared" si="102"/>
        <v>0.194975850001359</v>
      </c>
      <c r="AP177" s="201">
        <f t="shared" si="103"/>
        <v>0.26753489208273201</v>
      </c>
      <c r="AQ177" s="201">
        <f t="shared" si="104"/>
        <v>0.12533056318857999</v>
      </c>
      <c r="AR177" s="201">
        <f t="shared" si="105"/>
        <v>0.29174168919032101</v>
      </c>
      <c r="AS177" s="201">
        <f t="shared" si="106"/>
        <v>5.1225931780706384E-2</v>
      </c>
      <c r="AT177" s="201">
        <f t="shared" si="107"/>
        <v>8.4781160358093799E-2</v>
      </c>
      <c r="AU177" s="201">
        <f t="shared" si="108"/>
        <v>4.2595992113997803E-2</v>
      </c>
      <c r="AV177" s="41">
        <f t="shared" si="110"/>
        <v>2.9042040882296172E-2</v>
      </c>
      <c r="AW177" s="41">
        <f t="shared" si="110"/>
        <v>1.3724141658239541E-3</v>
      </c>
      <c r="AX177" s="41">
        <f t="shared" si="110"/>
        <v>-2.6297212550648263E-2</v>
      </c>
      <c r="AY177" s="41">
        <f t="shared" si="110"/>
        <v>-5.3966839267120537E-2</v>
      </c>
      <c r="AZ177" s="41">
        <f t="shared" si="110"/>
        <v>-8.1636465983592754E-2</v>
      </c>
      <c r="BA177" s="41">
        <f t="shared" si="110"/>
        <v>-0.10930609270006497</v>
      </c>
      <c r="BB177" s="41">
        <f t="shared" si="110"/>
        <v>-0.13697571941653719</v>
      </c>
      <c r="BC177" s="41">
        <f t="shared" si="110"/>
        <v>-0.16464534613300941</v>
      </c>
      <c r="BD177" s="41">
        <f t="shared" si="110"/>
        <v>-0.19231497284948162</v>
      </c>
      <c r="BE177" s="41">
        <f t="shared" si="110"/>
        <v>-0.21998459956595384</v>
      </c>
      <c r="BF177" s="41">
        <f t="shared" si="110"/>
        <v>-0.24765422628242617</v>
      </c>
    </row>
    <row r="178" spans="1:58">
      <c r="A178" s="53" t="s">
        <v>54</v>
      </c>
      <c r="B178" s="80">
        <f>('Modelled Faults'!B178*'Modelled Duration'!B178*'Modelled ICPs'!B178)/'Total ICPs'!B$18</f>
        <v>0.75679112425094941</v>
      </c>
      <c r="C178" s="80">
        <f>('Modelled Faults'!C178*'Modelled Duration'!C178*'Modelled ICPs'!C178)/'Total ICPs'!C$18</f>
        <v>0.90551714272089989</v>
      </c>
      <c r="D178" s="80">
        <f>('Modelled Faults'!D178*'Modelled Duration'!D178*'Modelled ICPs'!D178)/'Total ICPs'!D$18</f>
        <v>2.1854418689653405</v>
      </c>
      <c r="E178" s="80">
        <f>('Modelled Faults'!E178*'Modelled Duration'!E178*'Modelled ICPs'!E178)/'Total ICPs'!E$18</f>
        <v>1.3530201296250501</v>
      </c>
      <c r="F178" s="40">
        <f>('Modelled Faults'!F178*'Modelled Duration'!F178*'Modelled ICPs'!F178)/'Total ICPs'!F$18</f>
        <v>5.1991233551279512</v>
      </c>
      <c r="G178" s="40">
        <f>('Modelled Faults'!G178*'Modelled Duration'!G178*'Modelled ICPs'!G178)/'Total ICPs'!G$18</f>
        <v>0.92071042960305993</v>
      </c>
      <c r="H178" s="40">
        <f>('Modelled Faults'!H178*'Modelled Duration'!H178*'Modelled ICPs'!H178)/'Total ICPs'!H$18</f>
        <v>2.4018260934201301</v>
      </c>
      <c r="I178" s="40">
        <f>('Modelled Faults'!I178*'Modelled Duration'!I178*'Modelled ICPs'!I178)/'Total ICPs'!I$18</f>
        <v>2.4426657144599768</v>
      </c>
      <c r="J178" s="40">
        <f>('Modelled Faults'!J178*'Modelled Duration'!J178*'Modelled ICPs'!J178)/'Total ICPs'!J$18</f>
        <v>1.2948253878981031</v>
      </c>
      <c r="K178" s="40">
        <f>('Modelled Faults'!K178*'Modelled Duration'!K178*'Modelled ICPs'!K178)/'Total ICPs'!K$18</f>
        <v>1.29434039579746</v>
      </c>
      <c r="L178" s="40">
        <f>('Modelled Faults'!L178*'Modelled Duration'!L178*'Modelled ICPs'!L178)/'Total ICPs'!L$18</f>
        <v>1.8294514615437463</v>
      </c>
      <c r="M178" s="40">
        <f>('Modelled Faults'!M178*'Modelled Duration'!M178*'Modelled ICPs'!M178)/'Total ICPs'!M$18</f>
        <v>1.8339339110330655</v>
      </c>
      <c r="N178" s="40">
        <f>('Modelled Faults'!N178*'Modelled Duration'!N178*'Modelled ICPs'!N178)/'Total ICPs'!N$18</f>
        <v>1.2855149702249664</v>
      </c>
      <c r="O178" s="40">
        <f>('Modelled Faults'!O178*'Modelled Duration'!O178*'Modelled ICPs'!O178)/'Total ICPs'!O$18</f>
        <v>0.73471814863773266</v>
      </c>
      <c r="P178" s="40">
        <f>('Modelled Faults'!P178*'Modelled Duration'!P178*'Modelled ICPs'!P178)/'Total ICPs'!P$18</f>
        <v>0.51432591116449033</v>
      </c>
      <c r="Q178" s="40">
        <f>('Modelled Faults'!Q178*'Modelled Duration'!Q178*'Modelled ICPs'!Q178)/'Total ICPs'!Q$18</f>
        <v>0.51473186941832916</v>
      </c>
      <c r="R178" s="40">
        <f>('Modelled Faults'!R178*'Modelled Duration'!R178*'Modelled ICPs'!R178)/'Total ICPs'!R$18</f>
        <v>0.51489456688263047</v>
      </c>
      <c r="S178" s="40">
        <f>('Modelled Faults'!S178*'Modelled Duration'!S178*'Modelled ICPs'!S178)/'Total ICPs'!S$18</f>
        <v>0.51540673221965538</v>
      </c>
      <c r="T178" s="40">
        <f>('Modelled Faults'!T178*'Modelled Duration'!T178*'Modelled ICPs'!T178)/'Total ICPs'!T$18</f>
        <v>0.51526496500782226</v>
      </c>
      <c r="U178" s="40">
        <f>('Modelled Faults'!U178*'Modelled Duration'!U178*'Modelled ICPs'!U178)/'Total ICPs'!U$18</f>
        <v>0.51464911662866164</v>
      </c>
      <c r="V178" s="40">
        <f>('Modelled Faults'!V178*'Modelled Duration'!V178*'Modelled ICPs'!V178)/'Total ICPs'!V$18</f>
        <v>0.51425642575577568</v>
      </c>
      <c r="AL178" s="201">
        <f t="shared" si="99"/>
        <v>0.75679112425094941</v>
      </c>
      <c r="AM178" s="201">
        <f t="shared" si="100"/>
        <v>0.90551714272089989</v>
      </c>
      <c r="AN178" s="201">
        <f t="shared" si="101"/>
        <v>2.1854418689653405</v>
      </c>
      <c r="AO178" s="201">
        <f t="shared" si="102"/>
        <v>1.3530201296250501</v>
      </c>
      <c r="AP178" s="201">
        <f t="shared" si="103"/>
        <v>5.1991233551279512</v>
      </c>
      <c r="AQ178" s="201">
        <f t="shared" si="104"/>
        <v>0.92071042960305993</v>
      </c>
      <c r="AR178" s="201">
        <f t="shared" si="105"/>
        <v>2.4018260934201301</v>
      </c>
      <c r="AS178" s="201">
        <f t="shared" si="106"/>
        <v>2.4426657144599768</v>
      </c>
      <c r="AT178" s="201">
        <f t="shared" si="107"/>
        <v>1.2948253878981031</v>
      </c>
      <c r="AU178" s="201">
        <f t="shared" si="108"/>
        <v>1.29434039579746</v>
      </c>
      <c r="AV178" s="41">
        <f t="shared" si="110"/>
        <v>2.1326670093033107</v>
      </c>
      <c r="AW178" s="41">
        <f t="shared" si="110"/>
        <v>2.1794380720517501</v>
      </c>
      <c r="AX178" s="41">
        <f t="shared" si="110"/>
        <v>2.22620913480019</v>
      </c>
      <c r="AY178" s="41">
        <f t="shared" si="110"/>
        <v>2.2729801975486295</v>
      </c>
      <c r="AZ178" s="41">
        <f t="shared" si="110"/>
        <v>2.3197512602970694</v>
      </c>
      <c r="BA178" s="41">
        <f t="shared" si="110"/>
        <v>2.3665223230455092</v>
      </c>
      <c r="BB178" s="41">
        <f t="shared" si="110"/>
        <v>2.4132933857939487</v>
      </c>
      <c r="BC178" s="41">
        <f t="shared" si="110"/>
        <v>2.4600644485423881</v>
      </c>
      <c r="BD178" s="41">
        <f t="shared" si="110"/>
        <v>2.506835511290828</v>
      </c>
      <c r="BE178" s="41">
        <f t="shared" si="110"/>
        <v>2.5536065740392679</v>
      </c>
      <c r="BF178" s="41">
        <f t="shared" si="110"/>
        <v>2.6003776367877074</v>
      </c>
    </row>
    <row r="179" spans="1:58">
      <c r="A179" s="53" t="s">
        <v>49</v>
      </c>
      <c r="B179" s="80">
        <f>('Modelled Faults'!B179*'Modelled Duration'!B179*'Modelled ICPs'!B179)/'Total ICPs'!B$18</f>
        <v>0.62872220367809506</v>
      </c>
      <c r="C179" s="80">
        <f>('Modelled Faults'!C179*'Modelled Duration'!C179*'Modelled ICPs'!C179)/'Total ICPs'!C$18</f>
        <v>1.1332697534690803</v>
      </c>
      <c r="D179" s="80">
        <f>('Modelled Faults'!D179*'Modelled Duration'!D179*'Modelled ICPs'!D179)/'Total ICPs'!D$18</f>
        <v>0.120463322903494</v>
      </c>
      <c r="E179" s="80">
        <f>('Modelled Faults'!E179*'Modelled Duration'!E179*'Modelled ICPs'!E179)/'Total ICPs'!E$18</f>
        <v>2.3167676415352698</v>
      </c>
      <c r="F179" s="40">
        <f>('Modelled Faults'!F179*'Modelled Duration'!F179*'Modelled ICPs'!F179)/'Total ICPs'!F$18</f>
        <v>1.6701642450776193</v>
      </c>
      <c r="G179" s="40">
        <f>('Modelled Faults'!G179*'Modelled Duration'!G179*'Modelled ICPs'!G179)/'Total ICPs'!G$18</f>
        <v>0.86068310937453008</v>
      </c>
      <c r="H179" s="40">
        <f>('Modelled Faults'!H179*'Modelled Duration'!H179*'Modelled ICPs'!H179)/'Total ICPs'!H$18</f>
        <v>0.68898906086504508</v>
      </c>
      <c r="I179" s="40">
        <f>('Modelled Faults'!I179*'Modelled Duration'!I179*'Modelled ICPs'!I179)/'Total ICPs'!I$18</f>
        <v>7.4387274805176453</v>
      </c>
      <c r="J179" s="40">
        <f>('Modelled Faults'!J179*'Modelled Duration'!J179*'Modelled ICPs'!J179)/'Total ICPs'!J$18</f>
        <v>0.63948734152974107</v>
      </c>
      <c r="K179" s="40">
        <f>('Modelled Faults'!K179*'Modelled Duration'!K179*'Modelled ICPs'!K179)/'Total ICPs'!K$18</f>
        <v>0.96116298570038228</v>
      </c>
      <c r="L179" s="40">
        <f>('Modelled Faults'!L179*'Modelled Duration'!L179*'Modelled ICPs'!L179)/'Total ICPs'!L$18</f>
        <v>1.3948946809961427</v>
      </c>
      <c r="M179" s="40">
        <f>('Modelled Faults'!M179*'Modelled Duration'!M179*'Modelled ICPs'!M179)/'Total ICPs'!M$18</f>
        <v>1.402208679524402</v>
      </c>
      <c r="N179" s="40">
        <f>('Modelled Faults'!N179*'Modelled Duration'!N179*'Modelled ICPs'!N179)/'Total ICPs'!N$18</f>
        <v>1.4098892151036413</v>
      </c>
      <c r="O179" s="40">
        <f>('Modelled Faults'!O179*'Modelled Duration'!O179*'Modelled ICPs'!O179)/'Total ICPs'!O$18</f>
        <v>1.4145978274643372</v>
      </c>
      <c r="P179" s="40">
        <f>('Modelled Faults'!P179*'Modelled Duration'!P179*'Modelled ICPs'!P179)/'Total ICPs'!P$18</f>
        <v>1.4239830238987279</v>
      </c>
      <c r="Q179" s="40">
        <f>('Modelled Faults'!Q179*'Modelled Duration'!Q179*'Modelled ICPs'!Q179)/'Total ICPs'!Q$18</f>
        <v>0.99898061808013616</v>
      </c>
      <c r="R179" s="40">
        <f>('Modelled Faults'!R179*'Modelled Duration'!R179*'Modelled ICPs'!R179)/'Total ICPs'!R$18</f>
        <v>0.57615355423830605</v>
      </c>
      <c r="S179" s="40">
        <f>('Modelled Faults'!S179*'Modelled Duration'!S179*'Modelled ICPs'!S179)/'Total ICPs'!S$18</f>
        <v>0.40215112352609866</v>
      </c>
      <c r="T179" s="40">
        <f>('Modelled Faults'!T179*'Modelled Duration'!T179*'Modelled ICPs'!T179)/'Total ICPs'!T$18</f>
        <v>0.4038244199586733</v>
      </c>
      <c r="U179" s="40">
        <f>('Modelled Faults'!U179*'Modelled Duration'!U179*'Modelled ICPs'!U179)/'Total ICPs'!U$18</f>
        <v>0.40403062488482766</v>
      </c>
      <c r="V179" s="40">
        <f>('Modelled Faults'!V179*'Modelled Duration'!V179*'Modelled ICPs'!V179)/'Total ICPs'!V$18</f>
        <v>0.40439429450796288</v>
      </c>
      <c r="AL179" s="201">
        <f t="shared" si="99"/>
        <v>0.62872220367809506</v>
      </c>
      <c r="AM179" s="201">
        <f t="shared" si="100"/>
        <v>1.1332697534690803</v>
      </c>
      <c r="AN179" s="201">
        <f t="shared" si="101"/>
        <v>0.120463322903494</v>
      </c>
      <c r="AO179" s="201">
        <f t="shared" si="102"/>
        <v>2.3167676415352698</v>
      </c>
      <c r="AP179" s="201">
        <f t="shared" si="103"/>
        <v>1.6701642450776193</v>
      </c>
      <c r="AQ179" s="201">
        <f t="shared" si="104"/>
        <v>0.86068310937453008</v>
      </c>
      <c r="AR179" s="201">
        <f t="shared" si="105"/>
        <v>0.68898906086504508</v>
      </c>
      <c r="AS179" s="201">
        <f t="shared" si="106"/>
        <v>7.4387274805176453</v>
      </c>
      <c r="AT179" s="201">
        <f t="shared" si="107"/>
        <v>0.63948734152974107</v>
      </c>
      <c r="AU179" s="201">
        <f t="shared" si="108"/>
        <v>0.96116298570038228</v>
      </c>
      <c r="AV179" s="41">
        <f t="shared" si="110"/>
        <v>2.6603101832978306</v>
      </c>
      <c r="AW179" s="41">
        <f t="shared" si="110"/>
        <v>2.8447586321765108</v>
      </c>
      <c r="AX179" s="41">
        <f t="shared" si="110"/>
        <v>3.029207081055191</v>
      </c>
      <c r="AY179" s="41">
        <f t="shared" si="110"/>
        <v>3.2136555299338707</v>
      </c>
      <c r="AZ179" s="41">
        <f t="shared" si="110"/>
        <v>3.3981039788125509</v>
      </c>
      <c r="BA179" s="41">
        <f t="shared" si="110"/>
        <v>3.5825524276912311</v>
      </c>
      <c r="BB179" s="41">
        <f t="shared" si="110"/>
        <v>3.7670008765699112</v>
      </c>
      <c r="BC179" s="41">
        <f t="shared" si="110"/>
        <v>3.9514493254485914</v>
      </c>
      <c r="BD179" s="41">
        <f t="shared" si="110"/>
        <v>4.1358977743272707</v>
      </c>
      <c r="BE179" s="41">
        <f t="shared" si="110"/>
        <v>4.3203462232059513</v>
      </c>
      <c r="BF179" s="41">
        <f t="shared" si="110"/>
        <v>4.5047946720846319</v>
      </c>
    </row>
    <row r="180" spans="1:58">
      <c r="A180" s="53" t="s">
        <v>59</v>
      </c>
      <c r="B180" s="80">
        <f>('Modelled Faults'!B180*'Modelled Duration'!B180*'Modelled ICPs'!B180)/'Total ICPs'!B$18</f>
        <v>0.63428226280736888</v>
      </c>
      <c r="C180" s="80">
        <f>('Modelled Faults'!C180*'Modelled Duration'!C180*'Modelled ICPs'!C180)/'Total ICPs'!C$18</f>
        <v>0.136525042519034</v>
      </c>
      <c r="D180" s="80">
        <f>('Modelled Faults'!D180*'Modelled Duration'!D180*'Modelled ICPs'!D180)/'Total ICPs'!D$18</f>
        <v>1.9101309883137003</v>
      </c>
      <c r="E180" s="80">
        <f>('Modelled Faults'!E180*'Modelled Duration'!E180*'Modelled ICPs'!E180)/'Total ICPs'!E$18</f>
        <v>2.1508757288454197</v>
      </c>
      <c r="F180" s="40">
        <f>('Modelled Faults'!F180*'Modelled Duration'!F180*'Modelled ICPs'!F180)/'Total ICPs'!F$18</f>
        <v>5.2096292050706099</v>
      </c>
      <c r="G180" s="40">
        <f>('Modelled Faults'!G180*'Modelled Duration'!G180*'Modelled ICPs'!G180)/'Total ICPs'!G$18</f>
        <v>1.5797383973040002</v>
      </c>
      <c r="H180" s="40">
        <f>('Modelled Faults'!H180*'Modelled Duration'!H180*'Modelled ICPs'!H180)/'Total ICPs'!H$18</f>
        <v>1.5306662795532402</v>
      </c>
      <c r="I180" s="40">
        <f>('Modelled Faults'!I180*'Modelled Duration'!I180*'Modelled ICPs'!I180)/'Total ICPs'!I$18</f>
        <v>2.7019079079932422</v>
      </c>
      <c r="J180" s="40">
        <f>('Modelled Faults'!J180*'Modelled Duration'!J180*'Modelled ICPs'!J180)/'Total ICPs'!J$18</f>
        <v>1.1032139048644249</v>
      </c>
      <c r="K180" s="40">
        <f>('Modelled Faults'!K180*'Modelled Duration'!K180*'Modelled ICPs'!K180)/'Total ICPs'!K$18</f>
        <v>0.87383424421651601</v>
      </c>
      <c r="L180" s="40">
        <f>('Modelled Faults'!L180*'Modelled Duration'!L180*'Modelled ICPs'!L180)/'Total ICPs'!L$18</f>
        <v>1.7370070276342338</v>
      </c>
      <c r="M180" s="40">
        <f>('Modelled Faults'!M180*'Modelled Duration'!M180*'Modelled ICPs'!M180)/'Total ICPs'!M$18</f>
        <v>1.735039417865234</v>
      </c>
      <c r="N180" s="40">
        <f>('Modelled Faults'!N180*'Modelled Duration'!N180*'Modelled ICPs'!N180)/'Total ICPs'!N$18</f>
        <v>1.2135060738721453</v>
      </c>
      <c r="O180" s="40">
        <f>('Modelled Faults'!O180*'Modelled Duration'!O180*'Modelled ICPs'!O180)/'Total ICPs'!O$18</f>
        <v>0.69300534995649143</v>
      </c>
      <c r="P180" s="40">
        <f>('Modelled Faults'!P180*'Modelled Duration'!P180*'Modelled ICPs'!P180)/'Total ICPs'!P$18</f>
        <v>0.4847568407795067</v>
      </c>
      <c r="Q180" s="40">
        <f>('Modelled Faults'!Q180*'Modelled Duration'!Q180*'Modelled ICPs'!Q180)/'Total ICPs'!Q$18</f>
        <v>0.48478233545587524</v>
      </c>
      <c r="R180" s="40">
        <f>('Modelled Faults'!R180*'Modelled Duration'!R180*'Modelled ICPs'!R180)/'Total ICPs'!R$18</f>
        <v>0.48471840334577693</v>
      </c>
      <c r="S180" s="40">
        <f>('Modelled Faults'!S180*'Modelled Duration'!S180*'Modelled ICPs'!S180)/'Total ICPs'!S$18</f>
        <v>0.48727016698098879</v>
      </c>
      <c r="T180" s="40">
        <f>('Modelled Faults'!T180*'Modelled Duration'!T180*'Modelled ICPs'!T180)/'Total ICPs'!T$18</f>
        <v>0.48686547676002934</v>
      </c>
      <c r="U180" s="40">
        <f>('Modelled Faults'!U180*'Modelled Duration'!U180*'Modelled ICPs'!U180)/'Total ICPs'!U$18</f>
        <v>0.48616686854927516</v>
      </c>
      <c r="V180" s="40">
        <f>('Modelled Faults'!V180*'Modelled Duration'!V180*'Modelled ICPs'!V180)/'Total ICPs'!V$18</f>
        <v>0.48569784561061285</v>
      </c>
      <c r="AL180" s="201">
        <f t="shared" si="99"/>
        <v>0.63428226280736888</v>
      </c>
      <c r="AM180" s="201">
        <f t="shared" si="100"/>
        <v>0.136525042519034</v>
      </c>
      <c r="AN180" s="201">
        <f t="shared" si="101"/>
        <v>1.9101309883137003</v>
      </c>
      <c r="AO180" s="201">
        <f t="shared" si="102"/>
        <v>2.1508757288454197</v>
      </c>
      <c r="AP180" s="201">
        <f t="shared" si="103"/>
        <v>5.2096292050706099</v>
      </c>
      <c r="AQ180" s="201">
        <f t="shared" si="104"/>
        <v>1.5797383973040002</v>
      </c>
      <c r="AR180" s="201">
        <f t="shared" si="105"/>
        <v>1.5306662795532402</v>
      </c>
      <c r="AS180" s="201">
        <f t="shared" si="106"/>
        <v>2.7019079079932422</v>
      </c>
      <c r="AT180" s="201">
        <f t="shared" si="107"/>
        <v>1.1032139048644249</v>
      </c>
      <c r="AU180" s="201">
        <f t="shared" si="108"/>
        <v>0.87383424421651601</v>
      </c>
      <c r="AV180" s="41">
        <f t="shared" si="110"/>
        <v>2.0294522398772434</v>
      </c>
      <c r="AW180" s="41">
        <f t="shared" si="110"/>
        <v>2.0742471205551505</v>
      </c>
      <c r="AX180" s="41">
        <f t="shared" si="110"/>
        <v>2.1190420012330575</v>
      </c>
      <c r="AY180" s="41">
        <f t="shared" si="110"/>
        <v>2.1638368819109641</v>
      </c>
      <c r="AZ180" s="41">
        <f t="shared" si="110"/>
        <v>2.2086317625888712</v>
      </c>
      <c r="BA180" s="41">
        <f t="shared" si="110"/>
        <v>2.2534266432667778</v>
      </c>
      <c r="BB180" s="41">
        <f t="shared" si="110"/>
        <v>2.2982215239446848</v>
      </c>
      <c r="BC180" s="41">
        <f t="shared" si="110"/>
        <v>2.3430164046225919</v>
      </c>
      <c r="BD180" s="41">
        <f t="shared" si="110"/>
        <v>2.3878112853004985</v>
      </c>
      <c r="BE180" s="41">
        <f t="shared" si="110"/>
        <v>2.4326061659784055</v>
      </c>
      <c r="BF180" s="41">
        <f t="shared" si="110"/>
        <v>2.4774010466563121</v>
      </c>
    </row>
    <row r="181" spans="1:58">
      <c r="A181" s="53" t="s">
        <v>57</v>
      </c>
      <c r="B181" s="80">
        <f>('Modelled Faults'!B181*'Modelled Duration'!B181*'Modelled ICPs'!B181)/'Total ICPs'!B$18</f>
        <v>2.5915120881216867</v>
      </c>
      <c r="C181" s="80">
        <f>('Modelled Faults'!C181*'Modelled Duration'!C181*'Modelled ICPs'!C181)/'Total ICPs'!C$18</f>
        <v>2.4197892327499906</v>
      </c>
      <c r="D181" s="80">
        <f>('Modelled Faults'!D181*'Modelled Duration'!D181*'Modelled ICPs'!D181)/'Total ICPs'!D$18</f>
        <v>3.474138089943799</v>
      </c>
      <c r="E181" s="80">
        <f>('Modelled Faults'!E181*'Modelled Duration'!E181*'Modelled ICPs'!E181)/'Total ICPs'!E$18</f>
        <v>5.1048414321405806</v>
      </c>
      <c r="F181" s="40">
        <f>('Modelled Faults'!F181*'Modelled Duration'!F181*'Modelled ICPs'!F181)/'Total ICPs'!F$18</f>
        <v>13.619189012754299</v>
      </c>
      <c r="G181" s="40">
        <f>('Modelled Faults'!G181*'Modelled Duration'!G181*'Modelled ICPs'!G181)/'Total ICPs'!G$18</f>
        <v>1.6436519568688297</v>
      </c>
      <c r="H181" s="40">
        <f>('Modelled Faults'!H181*'Modelled Duration'!H181*'Modelled ICPs'!H181)/'Total ICPs'!H$18</f>
        <v>7.1747290104704202</v>
      </c>
      <c r="I181" s="40">
        <f>('Modelled Faults'!I181*'Modelled Duration'!I181*'Modelled ICPs'!I181)/'Total ICPs'!I$18</f>
        <v>4.0389488849566693</v>
      </c>
      <c r="J181" s="40">
        <f>('Modelled Faults'!J181*'Modelled Duration'!J181*'Modelled ICPs'!J181)/'Total ICPs'!J$18</f>
        <v>1.3340955226167222</v>
      </c>
      <c r="K181" s="40">
        <f>('Modelled Faults'!K181*'Modelled Duration'!K181*'Modelled ICPs'!K181)/'Total ICPs'!K$18</f>
        <v>5.0940684784507502</v>
      </c>
      <c r="L181" s="40">
        <f>('Modelled Faults'!L181*'Modelled Duration'!L181*'Modelled ICPs'!L181)/'Total ICPs'!L$18</f>
        <v>4.3006691484418464</v>
      </c>
      <c r="M181" s="40">
        <f>('Modelled Faults'!M181*'Modelled Duration'!M181*'Modelled ICPs'!M181)/'Total ICPs'!M$18</f>
        <v>4.3062861096122624</v>
      </c>
      <c r="N181" s="40">
        <f>('Modelled Faults'!N181*'Modelled Duration'!N181*'Modelled ICPs'!N181)/'Total ICPs'!N$18</f>
        <v>3.0171386331745009</v>
      </c>
      <c r="O181" s="40">
        <f>('Modelled Faults'!O181*'Modelled Duration'!O181*'Modelled ICPs'!O181)/'Total ICPs'!O$18</f>
        <v>1.7275899563797397</v>
      </c>
      <c r="P181" s="40">
        <f>('Modelled Faults'!P181*'Modelled Duration'!P181*'Modelled ICPs'!P181)/'Total ICPs'!P$18</f>
        <v>1.2093381060013022</v>
      </c>
      <c r="Q181" s="40">
        <f>('Modelled Faults'!Q181*'Modelled Duration'!Q181*'Modelled ICPs'!Q181)/'Total ICPs'!Q$18</f>
        <v>1.2121549312260007</v>
      </c>
      <c r="R181" s="40">
        <f>('Modelled Faults'!R181*'Modelled Duration'!R181*'Modelled ICPs'!R181)/'Total ICPs'!R$18</f>
        <v>1.212192017568299</v>
      </c>
      <c r="S181" s="40">
        <f>('Modelled Faults'!S181*'Modelled Duration'!S181*'Modelled ICPs'!S181)/'Total ICPs'!S$18</f>
        <v>1.2135176494726252</v>
      </c>
      <c r="T181" s="40">
        <f>('Modelled Faults'!T181*'Modelled Duration'!T181*'Modelled ICPs'!T181)/'Total ICPs'!T$18</f>
        <v>1.2146648017538508</v>
      </c>
      <c r="U181" s="40">
        <f>('Modelled Faults'!U181*'Modelled Duration'!U181*'Modelled ICPs'!U181)/'Total ICPs'!U$18</f>
        <v>1.214186106014657</v>
      </c>
      <c r="V181" s="40">
        <f>('Modelled Faults'!V181*'Modelled Duration'!V181*'Modelled ICPs'!V181)/'Total ICPs'!V$18</f>
        <v>1.2125065132303874</v>
      </c>
      <c r="AL181" s="201">
        <f t="shared" si="99"/>
        <v>2.5915120881216867</v>
      </c>
      <c r="AM181" s="201">
        <f t="shared" si="100"/>
        <v>2.4197892327499906</v>
      </c>
      <c r="AN181" s="201">
        <f t="shared" si="101"/>
        <v>3.474138089943799</v>
      </c>
      <c r="AO181" s="201">
        <f t="shared" si="102"/>
        <v>5.1048414321405806</v>
      </c>
      <c r="AP181" s="201">
        <f t="shared" si="103"/>
        <v>13.619189012754299</v>
      </c>
      <c r="AQ181" s="201">
        <f t="shared" si="104"/>
        <v>1.6436519568688297</v>
      </c>
      <c r="AR181" s="201">
        <f t="shared" si="105"/>
        <v>7.1747290104704202</v>
      </c>
      <c r="AS181" s="201">
        <f t="shared" si="106"/>
        <v>4.0389488849566693</v>
      </c>
      <c r="AT181" s="201">
        <f t="shared" si="107"/>
        <v>1.3340955226167222</v>
      </c>
      <c r="AU181" s="201">
        <f t="shared" si="108"/>
        <v>5.0940684784507502</v>
      </c>
      <c r="AV181" s="41">
        <f t="shared" si="110"/>
        <v>5.0488740774472785</v>
      </c>
      <c r="AW181" s="41">
        <f t="shared" si="110"/>
        <v>5.1214882059090794</v>
      </c>
      <c r="AX181" s="41">
        <f t="shared" si="110"/>
        <v>5.1941023343708803</v>
      </c>
      <c r="AY181" s="41">
        <f t="shared" si="110"/>
        <v>5.2667164628326812</v>
      </c>
      <c r="AZ181" s="41">
        <f t="shared" si="110"/>
        <v>5.3393305912944813</v>
      </c>
      <c r="BA181" s="41">
        <f t="shared" si="110"/>
        <v>5.4119447197562822</v>
      </c>
      <c r="BB181" s="41">
        <f t="shared" si="110"/>
        <v>5.4845588482180831</v>
      </c>
      <c r="BC181" s="41">
        <f t="shared" si="110"/>
        <v>5.5571729766798832</v>
      </c>
      <c r="BD181" s="41">
        <f t="shared" si="110"/>
        <v>5.6297871051416841</v>
      </c>
      <c r="BE181" s="41">
        <f t="shared" si="110"/>
        <v>5.7024012336034851</v>
      </c>
      <c r="BF181" s="41">
        <f t="shared" si="110"/>
        <v>5.775015362065286</v>
      </c>
    </row>
    <row r="182" spans="1:58">
      <c r="A182" s="53" t="s">
        <v>55</v>
      </c>
      <c r="B182" s="80">
        <f>('Modelled Faults'!B182*'Modelled Duration'!B182*'Modelled ICPs'!B182)/'Total ICPs'!B$18</f>
        <v>0.23070589544291287</v>
      </c>
      <c r="C182" s="80">
        <f>('Modelled Faults'!C182*'Modelled Duration'!C182*'Modelled ICPs'!C182)/'Total ICPs'!C$18</f>
        <v>0.17847821594900898</v>
      </c>
      <c r="D182" s="80">
        <f>('Modelled Faults'!D182*'Modelled Duration'!D182*'Modelled ICPs'!D182)/'Total ICPs'!D$18</f>
        <v>0.39645992903636607</v>
      </c>
      <c r="E182" s="80">
        <f>('Modelled Faults'!E182*'Modelled Duration'!E182*'Modelled ICPs'!E182)/'Total ICPs'!E$18</f>
        <v>0.28527319032139098</v>
      </c>
      <c r="F182" s="40">
        <f>('Modelled Faults'!F182*'Modelled Duration'!F182*'Modelled ICPs'!F182)/'Total ICPs'!F$18</f>
        <v>0.88873076037469301</v>
      </c>
      <c r="G182" s="40">
        <f>('Modelled Faults'!G182*'Modelled Duration'!G182*'Modelled ICPs'!G182)/'Total ICPs'!G$18</f>
        <v>0.14130331399034704</v>
      </c>
      <c r="H182" s="40">
        <f>('Modelled Faults'!H182*'Modelled Duration'!H182*'Modelled ICPs'!H182)/'Total ICPs'!H$18</f>
        <v>0.48785029574528105</v>
      </c>
      <c r="I182" s="40">
        <f>('Modelled Faults'!I182*'Modelled Duration'!I182*'Modelled ICPs'!I182)/'Total ICPs'!I$18</f>
        <v>1.3463336116471225</v>
      </c>
      <c r="J182" s="40">
        <f>('Modelled Faults'!J182*'Modelled Duration'!J182*'Modelled ICPs'!J182)/'Total ICPs'!J$18</f>
        <v>0.31477374206514791</v>
      </c>
      <c r="K182" s="40">
        <f>('Modelled Faults'!K182*'Modelled Duration'!K182*'Modelled ICPs'!K182)/'Total ICPs'!K$18</f>
        <v>1.00687025529685</v>
      </c>
      <c r="L182" s="40">
        <f>('Modelled Faults'!L182*'Modelled Duration'!L182*'Modelled ICPs'!L182)/'Total ICPs'!L$18</f>
        <v>0.48546895117830596</v>
      </c>
      <c r="M182" s="40">
        <f>('Modelled Faults'!M182*'Modelled Duration'!M182*'Modelled ICPs'!M182)/'Total ICPs'!M$18</f>
        <v>0.48544445573136219</v>
      </c>
      <c r="N182" s="40">
        <f>('Modelled Faults'!N182*'Modelled Duration'!N182*'Modelled ICPs'!N182)/'Total ICPs'!N$18</f>
        <v>0.33990778533050536</v>
      </c>
      <c r="O182" s="40">
        <f>('Modelled Faults'!O182*'Modelled Duration'!O182*'Modelled ICPs'!O182)/'Total ICPs'!O$18</f>
        <v>0.19880844998778749</v>
      </c>
      <c r="P182" s="40">
        <f>('Modelled Faults'!P182*'Modelled Duration'!P182*'Modelled ICPs'!P182)/'Total ICPs'!P$18</f>
        <v>0.13920927571796435</v>
      </c>
      <c r="Q182" s="40">
        <f>('Modelled Faults'!Q182*'Modelled Duration'!Q182*'Modelled ICPs'!Q182)/'Total ICPs'!Q$18</f>
        <v>0.13935300670753839</v>
      </c>
      <c r="R182" s="40">
        <f>('Modelled Faults'!R182*'Modelled Duration'!R182*'Modelled ICPs'!R182)/'Total ICPs'!R$18</f>
        <v>0.13896333208555581</v>
      </c>
      <c r="S182" s="40">
        <f>('Modelled Faults'!S182*'Modelled Duration'!S182*'Modelled ICPs'!S182)/'Total ICPs'!S$18</f>
        <v>0.13877278554163361</v>
      </c>
      <c r="T182" s="40">
        <f>('Modelled Faults'!T182*'Modelled Duration'!T182*'Modelled ICPs'!T182)/'Total ICPs'!T$18</f>
        <v>0.14146905164011578</v>
      </c>
      <c r="U182" s="40">
        <f>('Modelled Faults'!U182*'Modelled Duration'!U182*'Modelled ICPs'!U182)/'Total ICPs'!U$18</f>
        <v>0.14041411070865814</v>
      </c>
      <c r="V182" s="40">
        <f>('Modelled Faults'!V182*'Modelled Duration'!V182*'Modelled ICPs'!V182)/'Total ICPs'!V$18</f>
        <v>0.13943772878643351</v>
      </c>
      <c r="AL182" s="201">
        <f t="shared" si="99"/>
        <v>0.23070589544291287</v>
      </c>
      <c r="AM182" s="201">
        <f t="shared" si="100"/>
        <v>0.17847821594900898</v>
      </c>
      <c r="AN182" s="201">
        <f t="shared" si="101"/>
        <v>0.39645992903636607</v>
      </c>
      <c r="AO182" s="201">
        <f t="shared" si="102"/>
        <v>0.28527319032139098</v>
      </c>
      <c r="AP182" s="201">
        <f t="shared" si="103"/>
        <v>0.88873076037469301</v>
      </c>
      <c r="AQ182" s="201">
        <f t="shared" si="104"/>
        <v>0.14130331399034704</v>
      </c>
      <c r="AR182" s="201">
        <f t="shared" si="105"/>
        <v>0.48785029574528105</v>
      </c>
      <c r="AS182" s="201">
        <f t="shared" si="106"/>
        <v>1.3463336116471225</v>
      </c>
      <c r="AT182" s="201">
        <f t="shared" si="107"/>
        <v>0.31477374206514791</v>
      </c>
      <c r="AU182" s="201">
        <f t="shared" si="108"/>
        <v>1.00687025529685</v>
      </c>
      <c r="AV182" s="41">
        <f t="shared" si="110"/>
        <v>0.94598526113489578</v>
      </c>
      <c r="AW182" s="41">
        <f t="shared" si="110"/>
        <v>1.022041141161802</v>
      </c>
      <c r="AX182" s="41">
        <f t="shared" si="110"/>
        <v>1.0980970211887082</v>
      </c>
      <c r="AY182" s="41">
        <f t="shared" si="110"/>
        <v>1.1741529012156144</v>
      </c>
      <c r="AZ182" s="41">
        <f t="shared" si="110"/>
        <v>1.2502087812425204</v>
      </c>
      <c r="BA182" s="41">
        <f t="shared" si="110"/>
        <v>1.3262646612694267</v>
      </c>
      <c r="BB182" s="41">
        <f t="shared" si="110"/>
        <v>1.4023205412963329</v>
      </c>
      <c r="BC182" s="41">
        <f t="shared" si="110"/>
        <v>1.4783764213232389</v>
      </c>
      <c r="BD182" s="41">
        <f t="shared" si="110"/>
        <v>1.5544323013501451</v>
      </c>
      <c r="BE182" s="41">
        <f t="shared" si="110"/>
        <v>1.6304881813770513</v>
      </c>
      <c r="BF182" s="41">
        <f t="shared" si="110"/>
        <v>1.7065440614039573</v>
      </c>
    </row>
    <row r="183" spans="1:58">
      <c r="A183" s="53" t="s">
        <v>47</v>
      </c>
      <c r="B183" s="80">
        <f>('Modelled Faults'!B183*'Modelled Duration'!B183*'Modelled ICPs'!B183)/'Total ICPs'!B$18</f>
        <v>1.3851890706213306</v>
      </c>
      <c r="C183" s="80">
        <f>('Modelled Faults'!C183*'Modelled Duration'!C183*'Modelled ICPs'!C183)/'Total ICPs'!C$18</f>
        <v>2.6844277017468601</v>
      </c>
      <c r="D183" s="80">
        <f>('Modelled Faults'!D183*'Modelled Duration'!D183*'Modelled ICPs'!D183)/'Total ICPs'!D$18</f>
        <v>0.38272013920964593</v>
      </c>
      <c r="E183" s="80">
        <f>('Modelled Faults'!E183*'Modelled Duration'!E183*'Modelled ICPs'!E183)/'Total ICPs'!E$18</f>
        <v>1.2370851662126701</v>
      </c>
      <c r="F183" s="40">
        <f>('Modelled Faults'!F183*'Modelled Duration'!F183*'Modelled ICPs'!F183)/'Total ICPs'!F$18</f>
        <v>8.2772207567482123</v>
      </c>
      <c r="G183" s="40">
        <f>('Modelled Faults'!G183*'Modelled Duration'!G183*'Modelled ICPs'!G183)/'Total ICPs'!G$18</f>
        <v>1.7376603561942903</v>
      </c>
      <c r="H183" s="40">
        <f>('Modelled Faults'!H183*'Modelled Duration'!H183*'Modelled ICPs'!H183)/'Total ICPs'!H$18</f>
        <v>1.3340388362345199</v>
      </c>
      <c r="I183" s="40">
        <f>('Modelled Faults'!I183*'Modelled Duration'!I183*'Modelled ICPs'!I183)/'Total ICPs'!I$18</f>
        <v>8.7333489409960876</v>
      </c>
      <c r="J183" s="40">
        <f>('Modelled Faults'!J183*'Modelled Duration'!J183*'Modelled ICPs'!J183)/'Total ICPs'!J$18</f>
        <v>1.8274018739253053</v>
      </c>
      <c r="K183" s="40">
        <f>('Modelled Faults'!K183*'Modelled Duration'!K183*'Modelled ICPs'!K183)/'Total ICPs'!K$18</f>
        <v>1.9161956028050202</v>
      </c>
      <c r="L183" s="40">
        <f>('Modelled Faults'!L183*'Modelled Duration'!L183*'Modelled ICPs'!L183)/'Total ICPs'!L$18</f>
        <v>2.6995870601630889</v>
      </c>
      <c r="M183" s="40">
        <f>('Modelled Faults'!M183*'Modelled Duration'!M183*'Modelled ICPs'!M183)/'Total ICPs'!M$18</f>
        <v>2.7211086558646409</v>
      </c>
      <c r="N183" s="40">
        <f>('Modelled Faults'!N183*'Modelled Duration'!N183*'Modelled ICPs'!N183)/'Total ICPs'!N$18</f>
        <v>2.7433797316860238</v>
      </c>
      <c r="O183" s="40">
        <f>('Modelled Faults'!O183*'Modelled Duration'!O183*'Modelled ICPs'!O183)/'Total ICPs'!O$18</f>
        <v>2.7659319454003932</v>
      </c>
      <c r="P183" s="40">
        <f>('Modelled Faults'!P183*'Modelled Duration'!P183*'Modelled ICPs'!P183)/'Total ICPs'!P$18</f>
        <v>2.7880364763423824</v>
      </c>
      <c r="Q183" s="40">
        <f>('Modelled Faults'!Q183*'Modelled Duration'!Q183*'Modelled ICPs'!Q183)/'Total ICPs'!Q$18</f>
        <v>1.9651891495647262</v>
      </c>
      <c r="R183" s="40">
        <f>('Modelled Faults'!R183*'Modelled Duration'!R183*'Modelled ICPs'!R183)/'Total ICPs'!R$18</f>
        <v>1.1331516125369148</v>
      </c>
      <c r="S183" s="40">
        <f>('Modelled Faults'!S183*'Modelled Duration'!S183*'Modelled ICPs'!S183)/'Total ICPs'!S$18</f>
        <v>0.7941142541049695</v>
      </c>
      <c r="T183" s="40">
        <f>('Modelled Faults'!T183*'Modelled Duration'!T183*'Modelled ICPs'!T183)/'Total ICPs'!T$18</f>
        <v>0.79846521627368183</v>
      </c>
      <c r="U183" s="40">
        <f>('Modelled Faults'!U183*'Modelled Duration'!U183*'Modelled ICPs'!U183)/'Total ICPs'!U$18</f>
        <v>0.79908847661008475</v>
      </c>
      <c r="V183" s="40">
        <f>('Modelled Faults'!V183*'Modelled Duration'!V183*'Modelled ICPs'!V183)/'Total ICPs'!V$18</f>
        <v>0.80003544319498054</v>
      </c>
      <c r="AL183" s="201">
        <f t="shared" si="99"/>
        <v>1.3851890706213306</v>
      </c>
      <c r="AM183" s="201">
        <f t="shared" si="100"/>
        <v>2.6844277017468601</v>
      </c>
      <c r="AN183" s="201">
        <f t="shared" si="101"/>
        <v>0.38272013920964593</v>
      </c>
      <c r="AO183" s="201">
        <f t="shared" si="102"/>
        <v>1.2370851662126701</v>
      </c>
      <c r="AP183" s="201">
        <f t="shared" si="103"/>
        <v>8.2772207567482123</v>
      </c>
      <c r="AQ183" s="201">
        <f t="shared" si="104"/>
        <v>1.7376603561942903</v>
      </c>
      <c r="AR183" s="201">
        <f t="shared" si="105"/>
        <v>1.3340388362345199</v>
      </c>
      <c r="AS183" s="201">
        <f t="shared" si="106"/>
        <v>8.7333489409960876</v>
      </c>
      <c r="AT183" s="201">
        <f t="shared" si="107"/>
        <v>1.8274018739253053</v>
      </c>
      <c r="AU183" s="201">
        <f t="shared" si="108"/>
        <v>1.9161956028050202</v>
      </c>
      <c r="AV183" s="41">
        <f t="shared" si="110"/>
        <v>4.0943395982475987</v>
      </c>
      <c r="AW183" s="41">
        <f t="shared" si="110"/>
        <v>4.3021233716618177</v>
      </c>
      <c r="AX183" s="41">
        <f t="shared" si="110"/>
        <v>4.5099071450760366</v>
      </c>
      <c r="AY183" s="41">
        <f t="shared" si="110"/>
        <v>4.7176909184902556</v>
      </c>
      <c r="AZ183" s="41">
        <f t="shared" si="110"/>
        <v>4.9254746919044754</v>
      </c>
      <c r="BA183" s="41">
        <f t="shared" si="110"/>
        <v>5.1332584653186943</v>
      </c>
      <c r="BB183" s="41">
        <f t="shared" si="110"/>
        <v>5.3410422387329133</v>
      </c>
      <c r="BC183" s="41">
        <f t="shared" si="110"/>
        <v>5.5488260121471331</v>
      </c>
      <c r="BD183" s="41">
        <f t="shared" si="110"/>
        <v>5.7566097855613521</v>
      </c>
      <c r="BE183" s="41">
        <f t="shared" si="110"/>
        <v>5.964393558975571</v>
      </c>
      <c r="BF183" s="41">
        <f t="shared" si="110"/>
        <v>6.1721773323897899</v>
      </c>
    </row>
    <row r="184" spans="1:58">
      <c r="A184" s="53" t="s">
        <v>52</v>
      </c>
      <c r="B184" s="80">
        <f>('Modelled Faults'!B184*'Modelled Duration'!B184*'Modelled ICPs'!B184)/'Total ICPs'!B$18</f>
        <v>1.3606313480520693</v>
      </c>
      <c r="C184" s="80">
        <f>('Modelled Faults'!C184*'Modelled Duration'!C184*'Modelled ICPs'!C184)/'Total ICPs'!C$18</f>
        <v>1.1731502233242701</v>
      </c>
      <c r="D184" s="80">
        <f>('Modelled Faults'!D184*'Modelled Duration'!D184*'Modelled ICPs'!D184)/'Total ICPs'!D$18</f>
        <v>0.81453127081995791</v>
      </c>
      <c r="E184" s="80">
        <f>('Modelled Faults'!E184*'Modelled Duration'!E184*'Modelled ICPs'!E184)/'Total ICPs'!E$18</f>
        <v>2.4983962722314503</v>
      </c>
      <c r="F184" s="40">
        <f>('Modelled Faults'!F184*'Modelled Duration'!F184*'Modelled ICPs'!F184)/'Total ICPs'!F$18</f>
        <v>2.0273069144854898</v>
      </c>
      <c r="G184" s="40">
        <f>('Modelled Faults'!G184*'Modelled Duration'!G184*'Modelled ICPs'!G184)/'Total ICPs'!G$18</f>
        <v>0.97943170429589099</v>
      </c>
      <c r="H184" s="40">
        <f>('Modelled Faults'!H184*'Modelled Duration'!H184*'Modelled ICPs'!H184)/'Total ICPs'!H$18</f>
        <v>0.49070641499136408</v>
      </c>
      <c r="I184" s="40">
        <f>('Modelled Faults'!I184*'Modelled Duration'!I184*'Modelled ICPs'!I184)/'Total ICPs'!I$18</f>
        <v>2.0168870491391817</v>
      </c>
      <c r="J184" s="40">
        <f>('Modelled Faults'!J184*'Modelled Duration'!J184*'Modelled ICPs'!J184)/'Total ICPs'!J$18</f>
        <v>0.81606866758992203</v>
      </c>
      <c r="K184" s="40">
        <f>('Modelled Faults'!K184*'Modelled Duration'!K184*'Modelled ICPs'!K184)/'Total ICPs'!K$18</f>
        <v>0.96543360535050304</v>
      </c>
      <c r="L184" s="40">
        <f>('Modelled Faults'!L184*'Modelled Duration'!L184*'Modelled ICPs'!L184)/'Total ICPs'!L$18</f>
        <v>1.3557385695651916</v>
      </c>
      <c r="M184" s="40">
        <f>('Modelled Faults'!M184*'Modelled Duration'!M184*'Modelled ICPs'!M184)/'Total ICPs'!M$18</f>
        <v>1.3668855614163113</v>
      </c>
      <c r="N184" s="40">
        <f>('Modelled Faults'!N184*'Modelled Duration'!N184*'Modelled ICPs'!N184)/'Total ICPs'!N$18</f>
        <v>1.3784142685105649</v>
      </c>
      <c r="O184" s="40">
        <f>('Modelled Faults'!O184*'Modelled Duration'!O184*'Modelled ICPs'!O184)/'Total ICPs'!O$18</f>
        <v>1.3900085421194386</v>
      </c>
      <c r="P184" s="40">
        <f>('Modelled Faults'!P184*'Modelled Duration'!P184*'Modelled ICPs'!P184)/'Total ICPs'!P$18</f>
        <v>1.3990981086771279</v>
      </c>
      <c r="Q184" s="40">
        <f>('Modelled Faults'!Q184*'Modelled Duration'!Q184*'Modelled ICPs'!Q184)/'Total ICPs'!Q$18</f>
        <v>0.98849777120791515</v>
      </c>
      <c r="R184" s="40">
        <f>('Modelled Faults'!R184*'Modelled Duration'!R184*'Modelled ICPs'!R184)/'Total ICPs'!R$18</f>
        <v>0.56610978559664338</v>
      </c>
      <c r="S184" s="40">
        <f>('Modelled Faults'!S184*'Modelled Duration'!S184*'Modelled ICPs'!S184)/'Total ICPs'!S$18</f>
        <v>0.39935794178421058</v>
      </c>
      <c r="T184" s="40">
        <f>('Modelled Faults'!T184*'Modelled Duration'!T184*'Modelled ICPs'!T184)/'Total ICPs'!T$18</f>
        <v>0.40068963337161007</v>
      </c>
      <c r="U184" s="40">
        <f>('Modelled Faults'!U184*'Modelled Duration'!U184*'Modelled ICPs'!U184)/'Total ICPs'!U$18</f>
        <v>0.40199434146711022</v>
      </c>
      <c r="V184" s="40">
        <f>('Modelled Faults'!V184*'Modelled Duration'!V184*'Modelled ICPs'!V184)/'Total ICPs'!V$18</f>
        <v>0.40236695504580872</v>
      </c>
      <c r="AL184" s="201">
        <f t="shared" si="99"/>
        <v>1.3606313480520693</v>
      </c>
      <c r="AM184" s="201">
        <f t="shared" si="100"/>
        <v>1.1731502233242701</v>
      </c>
      <c r="AN184" s="201">
        <f t="shared" si="101"/>
        <v>0.81453127081995791</v>
      </c>
      <c r="AO184" s="201">
        <f t="shared" si="102"/>
        <v>2.4983962722314503</v>
      </c>
      <c r="AP184" s="201">
        <f t="shared" si="103"/>
        <v>2.0273069144854898</v>
      </c>
      <c r="AQ184" s="201">
        <f t="shared" si="104"/>
        <v>0.97943170429589099</v>
      </c>
      <c r="AR184" s="201">
        <f t="shared" si="105"/>
        <v>0.49070641499136408</v>
      </c>
      <c r="AS184" s="201">
        <f t="shared" si="106"/>
        <v>2.0168870491391817</v>
      </c>
      <c r="AT184" s="201">
        <f t="shared" si="107"/>
        <v>0.81606866758992203</v>
      </c>
      <c r="AU184" s="201">
        <f t="shared" si="108"/>
        <v>0.96543360535050304</v>
      </c>
      <c r="AV184" s="41">
        <f t="shared" si="110"/>
        <v>1.0770704648690674</v>
      </c>
      <c r="AW184" s="41">
        <f t="shared" si="110"/>
        <v>1.0339461226583506</v>
      </c>
      <c r="AX184" s="41">
        <f t="shared" si="110"/>
        <v>0.9908217804476338</v>
      </c>
      <c r="AY184" s="41">
        <f t="shared" si="110"/>
        <v>0.9476974382369171</v>
      </c>
      <c r="AZ184" s="41">
        <f t="shared" si="110"/>
        <v>0.90457309602620029</v>
      </c>
      <c r="BA184" s="41">
        <f t="shared" si="110"/>
        <v>0.86144875381548347</v>
      </c>
      <c r="BB184" s="41">
        <f t="shared" si="110"/>
        <v>0.81832441160476665</v>
      </c>
      <c r="BC184" s="41">
        <f t="shared" si="110"/>
        <v>0.77520006939404984</v>
      </c>
      <c r="BD184" s="41">
        <f t="shared" si="110"/>
        <v>0.73207572718333314</v>
      </c>
      <c r="BE184" s="41">
        <f t="shared" si="110"/>
        <v>0.68895138497261632</v>
      </c>
      <c r="BF184" s="41">
        <f t="shared" si="110"/>
        <v>0.64582704276189951</v>
      </c>
    </row>
    <row r="185" spans="1:58">
      <c r="A185" s="53" t="s">
        <v>53</v>
      </c>
      <c r="B185" s="80">
        <f>('Modelled Faults'!B185*'Modelled Duration'!B185*'Modelled ICPs'!B185)/'Total ICPs'!B$18</f>
        <v>0.53211895792602459</v>
      </c>
      <c r="C185" s="80">
        <f>('Modelled Faults'!C185*'Modelled Duration'!C185*'Modelled ICPs'!C185)/'Total ICPs'!C$18</f>
        <v>0.43503568419881405</v>
      </c>
      <c r="D185" s="80">
        <f>('Modelled Faults'!D185*'Modelled Duration'!D185*'Modelled ICPs'!D185)/'Total ICPs'!D$18</f>
        <v>1.0428430957924799</v>
      </c>
      <c r="E185" s="80">
        <f>('Modelled Faults'!E185*'Modelled Duration'!E185*'Modelled ICPs'!E185)/'Total ICPs'!E$18</f>
        <v>0.82308942956357689</v>
      </c>
      <c r="F185" s="40">
        <f>('Modelled Faults'!F185*'Modelled Duration'!F185*'Modelled ICPs'!F185)/'Total ICPs'!F$18</f>
        <v>0.76183398946825487</v>
      </c>
      <c r="G185" s="40">
        <f>('Modelled Faults'!G185*'Modelled Duration'!G185*'Modelled ICPs'!G185)/'Total ICPs'!G$18</f>
        <v>0.89436889057618574</v>
      </c>
      <c r="H185" s="40">
        <f>('Modelled Faults'!H185*'Modelled Duration'!H185*'Modelled ICPs'!H185)/'Total ICPs'!H$18</f>
        <v>0.20667075085054504</v>
      </c>
      <c r="I185" s="40">
        <f>('Modelled Faults'!I185*'Modelled Duration'!I185*'Modelled ICPs'!I185)/'Total ICPs'!I$18</f>
        <v>3.3585144792042789</v>
      </c>
      <c r="J185" s="40">
        <f>('Modelled Faults'!J185*'Modelled Duration'!J185*'Modelled ICPs'!J185)/'Total ICPs'!J$18</f>
        <v>0.31610419677828322</v>
      </c>
      <c r="K185" s="40">
        <f>('Modelled Faults'!K185*'Modelled Duration'!K185*'Modelled ICPs'!K185)/'Total ICPs'!K$18</f>
        <v>1.1834998876993299</v>
      </c>
      <c r="L185" s="40">
        <f>('Modelled Faults'!L185*'Modelled Duration'!L185*'Modelled ICPs'!L185)/'Total ICPs'!L$18</f>
        <v>0.80369523517839891</v>
      </c>
      <c r="M185" s="40">
        <f>('Modelled Faults'!M185*'Modelled Duration'!M185*'Modelled ICPs'!M185)/'Total ICPs'!M$18</f>
        <v>0.82011708224017976</v>
      </c>
      <c r="N185" s="40">
        <f>('Modelled Faults'!N185*'Modelled Duration'!N185*'Modelled ICPs'!N185)/'Total ICPs'!N$18</f>
        <v>0.83208522462676249</v>
      </c>
      <c r="O185" s="40">
        <f>('Modelled Faults'!O185*'Modelled Duration'!O185*'Modelled ICPs'!O185)/'Total ICPs'!O$18</f>
        <v>0.84416631647368168</v>
      </c>
      <c r="P185" s="40">
        <f>('Modelled Faults'!P185*'Modelled Duration'!P185*'Modelled ICPs'!P185)/'Total ICPs'!P$18</f>
        <v>0.85717362010384968</v>
      </c>
      <c r="Q185" s="40">
        <f>('Modelled Faults'!Q185*'Modelled Duration'!Q185*'Modelled ICPs'!Q185)/'Total ICPs'!Q$18</f>
        <v>0.60910018941460464</v>
      </c>
      <c r="R185" s="40">
        <f>('Modelled Faults'!R185*'Modelled Duration'!R185*'Modelled ICPs'!R185)/'Total ICPs'!R$18</f>
        <v>0.35065606269423721</v>
      </c>
      <c r="S185" s="40">
        <f>('Modelled Faults'!S185*'Modelled Duration'!S185*'Modelled ICPs'!S185)/'Total ICPs'!S$18</f>
        <v>0.24843821978110736</v>
      </c>
      <c r="T185" s="40">
        <f>('Modelled Faults'!T185*'Modelled Duration'!T185*'Modelled ICPs'!T185)/'Total ICPs'!T$18</f>
        <v>0.25068762778869202</v>
      </c>
      <c r="U185" s="40">
        <f>('Modelled Faults'!U185*'Modelled Duration'!U185*'Modelled ICPs'!U185)/'Total ICPs'!U$18</f>
        <v>0.25004914496323277</v>
      </c>
      <c r="V185" s="40">
        <f>('Modelled Faults'!V185*'Modelled Duration'!V185*'Modelled ICPs'!V185)/'Total ICPs'!V$18</f>
        <v>0.25075509937151064</v>
      </c>
      <c r="AL185" s="201">
        <f t="shared" si="99"/>
        <v>0.53211895792602459</v>
      </c>
      <c r="AM185" s="201">
        <f t="shared" si="100"/>
        <v>0.43503568419881405</v>
      </c>
      <c r="AN185" s="201">
        <f t="shared" si="101"/>
        <v>1.0428430957924799</v>
      </c>
      <c r="AO185" s="201">
        <f t="shared" si="102"/>
        <v>0.82308942956357689</v>
      </c>
      <c r="AP185" s="201">
        <f t="shared" si="103"/>
        <v>0.76183398946825487</v>
      </c>
      <c r="AQ185" s="201">
        <f t="shared" si="104"/>
        <v>0.89436889057618574</v>
      </c>
      <c r="AR185" s="201">
        <f t="shared" si="105"/>
        <v>0.20667075085054504</v>
      </c>
      <c r="AS185" s="201">
        <f t="shared" si="106"/>
        <v>3.3585144792042789</v>
      </c>
      <c r="AT185" s="201">
        <f t="shared" si="107"/>
        <v>0.31610419677828322</v>
      </c>
      <c r="AU185" s="201">
        <f t="shared" si="108"/>
        <v>1.1834998876993299</v>
      </c>
      <c r="AV185" s="41">
        <f t="shared" si="110"/>
        <v>1.4517927274739066</v>
      </c>
      <c r="AW185" s="41">
        <f t="shared" si="110"/>
        <v>1.5420445077044755</v>
      </c>
      <c r="AX185" s="41">
        <f t="shared" si="110"/>
        <v>1.6322962879350444</v>
      </c>
      <c r="AY185" s="41">
        <f t="shared" si="110"/>
        <v>1.7225480681656133</v>
      </c>
      <c r="AZ185" s="41">
        <f t="shared" si="110"/>
        <v>1.8127998483961822</v>
      </c>
      <c r="BA185" s="41">
        <f t="shared" si="110"/>
        <v>1.9030516286267511</v>
      </c>
      <c r="BB185" s="41">
        <f t="shared" si="110"/>
        <v>1.99330340885732</v>
      </c>
      <c r="BC185" s="41">
        <f t="shared" si="110"/>
        <v>2.0835551890878889</v>
      </c>
      <c r="BD185" s="41">
        <f t="shared" si="110"/>
        <v>2.1738069693184578</v>
      </c>
      <c r="BE185" s="41">
        <f t="shared" si="110"/>
        <v>2.2640587495490268</v>
      </c>
      <c r="BF185" s="41">
        <f t="shared" si="110"/>
        <v>2.3543105297795957</v>
      </c>
    </row>
    <row r="186" spans="1:58">
      <c r="A186" s="53" t="s">
        <v>58</v>
      </c>
      <c r="B186" s="80">
        <f>('Modelled Faults'!B186*'Modelled Duration'!B186*'Modelled ICPs'!B186)/'Total ICPs'!B$18</f>
        <v>0.92188577877386269</v>
      </c>
      <c r="C186" s="80">
        <f>('Modelled Faults'!C186*'Modelled Duration'!C186*'Modelled ICPs'!C186)/'Total ICPs'!C$18</f>
        <v>1.9660165625546397</v>
      </c>
      <c r="D186" s="80">
        <f>('Modelled Faults'!D186*'Modelled Duration'!D186*'Modelled ICPs'!D186)/'Total ICPs'!D$18</f>
        <v>1.3271284481800603</v>
      </c>
      <c r="E186" s="80">
        <f>('Modelled Faults'!E186*'Modelled Duration'!E186*'Modelled ICPs'!E186)/'Total ICPs'!E$18</f>
        <v>3.9887677185294703</v>
      </c>
      <c r="F186" s="40">
        <f>('Modelled Faults'!F186*'Modelled Duration'!F186*'Modelled ICPs'!F186)/'Total ICPs'!F$18</f>
        <v>8.4588716294030704</v>
      </c>
      <c r="G186" s="40">
        <f>('Modelled Faults'!G186*'Modelled Duration'!G186*'Modelled ICPs'!G186)/'Total ICPs'!G$18</f>
        <v>1.3294431637235402</v>
      </c>
      <c r="H186" s="40">
        <f>('Modelled Faults'!H186*'Modelled Duration'!H186*'Modelled ICPs'!H186)/'Total ICPs'!H$18</f>
        <v>13.3177641471142</v>
      </c>
      <c r="I186" s="40">
        <f>('Modelled Faults'!I186*'Modelled Duration'!I186*'Modelled ICPs'!I186)/'Total ICPs'!I$18</f>
        <v>15.097651870761174</v>
      </c>
      <c r="J186" s="40">
        <f>('Modelled Faults'!J186*'Modelled Duration'!J186*'Modelled ICPs'!J186)/'Total ICPs'!J$18</f>
        <v>1.6714038413856092</v>
      </c>
      <c r="K186" s="40">
        <f>('Modelled Faults'!K186*'Modelled Duration'!K186*'Modelled ICPs'!K186)/'Total ICPs'!K$18</f>
        <v>3.39145042549475</v>
      </c>
      <c r="L186" s="40">
        <f>('Modelled Faults'!L186*'Modelled Duration'!L186*'Modelled ICPs'!L186)/'Total ICPs'!L$18</f>
        <v>5.0013784905342753</v>
      </c>
      <c r="M186" s="40">
        <f>('Modelled Faults'!M186*'Modelled Duration'!M186*'Modelled ICPs'!M186)/'Total ICPs'!M$18</f>
        <v>5.0197505527358102</v>
      </c>
      <c r="N186" s="40">
        <f>('Modelled Faults'!N186*'Modelled Duration'!N186*'Modelled ICPs'!N186)/'Total ICPs'!N$18</f>
        <v>3.5238724690221042</v>
      </c>
      <c r="O186" s="40">
        <f>('Modelled Faults'!O186*'Modelled Duration'!O186*'Modelled ICPs'!O186)/'Total ICPs'!O$18</f>
        <v>2.0219298125929264</v>
      </c>
      <c r="P186" s="40">
        <f>('Modelled Faults'!P186*'Modelled Duration'!P186*'Modelled ICPs'!P186)/'Total ICPs'!P$18</f>
        <v>1.4137307476904581</v>
      </c>
      <c r="Q186" s="40">
        <f>('Modelled Faults'!Q186*'Modelled Duration'!Q186*'Modelled ICPs'!Q186)/'Total ICPs'!Q$18</f>
        <v>1.4199735292261539</v>
      </c>
      <c r="R186" s="40">
        <f>('Modelled Faults'!R186*'Modelled Duration'!R186*'Modelled ICPs'!R186)/'Total ICPs'!R$18</f>
        <v>1.4221268897335191</v>
      </c>
      <c r="S186" s="40">
        <f>('Modelled Faults'!S186*'Modelled Duration'!S186*'Modelled ICPs'!S186)/'Total ICPs'!S$18</f>
        <v>1.423045539291905</v>
      </c>
      <c r="T186" s="40">
        <f>('Modelled Faults'!T186*'Modelled Duration'!T186*'Modelled ICPs'!T186)/'Total ICPs'!T$18</f>
        <v>1.4241847453064791</v>
      </c>
      <c r="U186" s="40">
        <f>('Modelled Faults'!U186*'Modelled Duration'!U186*'Modelled ICPs'!U186)/'Total ICPs'!U$18</f>
        <v>1.4245700652979283</v>
      </c>
      <c r="V186" s="40">
        <f>('Modelled Faults'!V186*'Modelled Duration'!V186*'Modelled ICPs'!V186)/'Total ICPs'!V$18</f>
        <v>1.4255425945622195</v>
      </c>
      <c r="AL186" s="201">
        <f t="shared" si="99"/>
        <v>0.92188577877386269</v>
      </c>
      <c r="AM186" s="201">
        <f t="shared" si="100"/>
        <v>1.9660165625546397</v>
      </c>
      <c r="AN186" s="201">
        <f t="shared" si="101"/>
        <v>1.3271284481800603</v>
      </c>
      <c r="AO186" s="201">
        <f t="shared" si="102"/>
        <v>3.9887677185294703</v>
      </c>
      <c r="AP186" s="201">
        <f t="shared" si="103"/>
        <v>8.4588716294030704</v>
      </c>
      <c r="AQ186" s="201">
        <f t="shared" si="104"/>
        <v>1.3294431637235402</v>
      </c>
      <c r="AR186" s="201">
        <f t="shared" si="105"/>
        <v>13.3177641471142</v>
      </c>
      <c r="AS186" s="201">
        <f t="shared" si="106"/>
        <v>15.097651870761174</v>
      </c>
      <c r="AT186" s="201">
        <f t="shared" si="107"/>
        <v>1.6714038413856092</v>
      </c>
      <c r="AU186" s="201">
        <f t="shared" si="108"/>
        <v>3.39145042549475</v>
      </c>
      <c r="AV186" s="41">
        <f t="shared" si="110"/>
        <v>8.8095040487682077</v>
      </c>
      <c r="AW186" s="41">
        <f t="shared" si="110"/>
        <v>9.47540690152751</v>
      </c>
      <c r="AX186" s="41">
        <f t="shared" si="110"/>
        <v>10.141309754286812</v>
      </c>
      <c r="AY186" s="41">
        <f t="shared" si="110"/>
        <v>10.807212607046118</v>
      </c>
      <c r="AZ186" s="41">
        <f t="shared" si="110"/>
        <v>11.47311545980542</v>
      </c>
      <c r="BA186" s="41">
        <f t="shared" si="110"/>
        <v>12.139018312564723</v>
      </c>
      <c r="BB186" s="41">
        <f t="shared" si="110"/>
        <v>12.804921165324028</v>
      </c>
      <c r="BC186" s="41">
        <f t="shared" si="110"/>
        <v>13.470824018083331</v>
      </c>
      <c r="BD186" s="41">
        <f t="shared" si="110"/>
        <v>14.136726870842633</v>
      </c>
      <c r="BE186" s="41">
        <f t="shared" si="110"/>
        <v>14.802629723601935</v>
      </c>
      <c r="BF186" s="41">
        <f t="shared" si="110"/>
        <v>15.468532576361241</v>
      </c>
    </row>
    <row r="187" spans="1:58">
      <c r="A187" s="53" t="s">
        <v>60</v>
      </c>
      <c r="B187" s="80">
        <f>('Modelled Faults'!B187*'Modelled Duration'!B187*'Modelled ICPs'!B187)/'Total ICPs'!B$18</f>
        <v>0.4911735253445233</v>
      </c>
      <c r="C187" s="80">
        <f>('Modelled Faults'!C187*'Modelled Duration'!C187*'Modelled ICPs'!C187)/'Total ICPs'!C$18</f>
        <v>0.24100901244575801</v>
      </c>
      <c r="D187" s="80">
        <f>('Modelled Faults'!D187*'Modelled Duration'!D187*'Modelled ICPs'!D187)/'Total ICPs'!D$18</f>
        <v>0.7130312594965339</v>
      </c>
      <c r="E187" s="80">
        <f>('Modelled Faults'!E187*'Modelled Duration'!E187*'Modelled ICPs'!E187)/'Total ICPs'!E$18</f>
        <v>1.7063699013211697</v>
      </c>
      <c r="F187" s="40">
        <f>('Modelled Faults'!F187*'Modelled Duration'!F187*'Modelled ICPs'!F187)/'Total ICPs'!F$18</f>
        <v>37.494339194868601</v>
      </c>
      <c r="G187" s="40">
        <f>('Modelled Faults'!G187*'Modelled Duration'!G187*'Modelled ICPs'!G187)/'Total ICPs'!G$18</f>
        <v>2.3146034631390799</v>
      </c>
      <c r="H187" s="40">
        <f>('Modelled Faults'!H187*'Modelled Duration'!H187*'Modelled ICPs'!H187)/'Total ICPs'!H$18</f>
        <v>2.5445068104758799</v>
      </c>
      <c r="I187" s="40">
        <f>('Modelled Faults'!I187*'Modelled Duration'!I187*'Modelled ICPs'!I187)/'Total ICPs'!I$18</f>
        <v>2.437743859269641</v>
      </c>
      <c r="J187" s="40">
        <f>('Modelled Faults'!J187*'Modelled Duration'!J187*'Modelled ICPs'!J187)/'Total ICPs'!J$18</f>
        <v>2.1143683565457398</v>
      </c>
      <c r="K187" s="40">
        <f>('Modelled Faults'!K187*'Modelled Duration'!K187*'Modelled ICPs'!K187)/'Total ICPs'!K$18</f>
        <v>3.5238688827331504</v>
      </c>
      <c r="L187" s="40">
        <f>('Modelled Faults'!L187*'Modelled Duration'!L187*'Modelled ICPs'!L187)/'Total ICPs'!L$18</f>
        <v>4.5178674109082202</v>
      </c>
      <c r="M187" s="40">
        <f>('Modelled Faults'!M187*'Modelled Duration'!M187*'Modelled ICPs'!M187)/'Total ICPs'!M$18</f>
        <v>4.5152278843708471</v>
      </c>
      <c r="N187" s="40">
        <f>('Modelled Faults'!N187*'Modelled Duration'!N187*'Modelled ICPs'!N187)/'Total ICPs'!N$18</f>
        <v>3.1554294574401598</v>
      </c>
      <c r="O187" s="40">
        <f>('Modelled Faults'!O187*'Modelled Duration'!O187*'Modelled ICPs'!O187)/'Total ICPs'!O$18</f>
        <v>1.8095259068866667</v>
      </c>
      <c r="P187" s="40">
        <f>('Modelled Faults'!P187*'Modelled Duration'!P187*'Modelled ICPs'!P187)/'Total ICPs'!P$18</f>
        <v>1.2612566139592152</v>
      </c>
      <c r="Q187" s="40">
        <f>('Modelled Faults'!Q187*'Modelled Duration'!Q187*'Modelled ICPs'!Q187)/'Total ICPs'!Q$18</f>
        <v>1.2617907977791252</v>
      </c>
      <c r="R187" s="40">
        <f>('Modelled Faults'!R187*'Modelled Duration'!R187*'Modelled ICPs'!R187)/'Total ICPs'!R$18</f>
        <v>1.2596808777315431</v>
      </c>
      <c r="S187" s="40">
        <f>('Modelled Faults'!S187*'Modelled Duration'!S187*'Modelled ICPs'!S187)/'Total ICPs'!S$18</f>
        <v>1.2594253716446737</v>
      </c>
      <c r="T187" s="40">
        <f>('Modelled Faults'!T187*'Modelled Duration'!T187*'Modelled ICPs'!T187)/'Total ICPs'!T$18</f>
        <v>1.2597698098958143</v>
      </c>
      <c r="U187" s="40">
        <f>('Modelled Faults'!U187*'Modelled Duration'!U187*'Modelled ICPs'!U187)/'Total ICPs'!U$18</f>
        <v>1.2573313542995361</v>
      </c>
      <c r="V187" s="40">
        <f>('Modelled Faults'!V187*'Modelled Duration'!V187*'Modelled ICPs'!V187)/'Total ICPs'!V$18</f>
        <v>1.2554480889699493</v>
      </c>
      <c r="AL187" s="201">
        <f t="shared" si="99"/>
        <v>0.4911735253445233</v>
      </c>
      <c r="AM187" s="201">
        <f t="shared" si="100"/>
        <v>0.24100901244575801</v>
      </c>
      <c r="AN187" s="201">
        <f t="shared" si="101"/>
        <v>0.7130312594965339</v>
      </c>
      <c r="AO187" s="201">
        <f t="shared" si="102"/>
        <v>1.7063699013211697</v>
      </c>
      <c r="AP187" s="201">
        <f t="shared" si="103"/>
        <v>37.494339194868601</v>
      </c>
      <c r="AQ187" s="201">
        <f t="shared" si="104"/>
        <v>2.3146034631390799</v>
      </c>
      <c r="AR187" s="201">
        <f t="shared" si="105"/>
        <v>2.5445068104758799</v>
      </c>
      <c r="AS187" s="201">
        <f t="shared" si="106"/>
        <v>2.437743859269641</v>
      </c>
      <c r="AT187" s="201">
        <f t="shared" si="107"/>
        <v>2.1143683565457398</v>
      </c>
      <c r="AU187" s="201">
        <f t="shared" si="108"/>
        <v>3.5238688827331504</v>
      </c>
      <c r="AV187" s="41">
        <f t="shared" si="110"/>
        <v>5.9036351472239303</v>
      </c>
      <c r="AW187" s="41">
        <f t="shared" si="110"/>
        <v>6.0028230964348257</v>
      </c>
      <c r="AX187" s="41">
        <f t="shared" si="110"/>
        <v>6.1020110456457211</v>
      </c>
      <c r="AY187" s="41">
        <f t="shared" si="110"/>
        <v>6.2011989948566164</v>
      </c>
      <c r="AZ187" s="41">
        <f t="shared" si="110"/>
        <v>6.3003869440675118</v>
      </c>
      <c r="BA187" s="41">
        <f t="shared" si="110"/>
        <v>6.3995748932784071</v>
      </c>
      <c r="BB187" s="41">
        <f t="shared" si="110"/>
        <v>6.4987628424893016</v>
      </c>
      <c r="BC187" s="41">
        <f t="shared" si="110"/>
        <v>6.5979507917001969</v>
      </c>
      <c r="BD187" s="41">
        <f t="shared" si="110"/>
        <v>6.6971387409110923</v>
      </c>
      <c r="BE187" s="41">
        <f t="shared" si="110"/>
        <v>6.7963266901219876</v>
      </c>
      <c r="BF187" s="41">
        <f t="shared" si="110"/>
        <v>6.8955146393328821</v>
      </c>
    </row>
    <row r="188" spans="1:58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O188" s="3"/>
      <c r="P188" s="3"/>
      <c r="Q188" s="3"/>
      <c r="R188" s="3"/>
      <c r="S188" s="3"/>
      <c r="T188" s="3"/>
      <c r="U188" s="3"/>
      <c r="V188" s="3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</row>
    <row r="189" spans="1:58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O189" s="3"/>
      <c r="P189" s="3"/>
      <c r="Q189" s="3"/>
      <c r="R189" s="3"/>
      <c r="S189" s="3"/>
      <c r="T189" s="3"/>
      <c r="U189" s="3"/>
      <c r="V189" s="3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</row>
    <row r="190" spans="1:58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O190" s="3"/>
      <c r="P190" s="3"/>
      <c r="Q190" s="3"/>
      <c r="R190" s="3"/>
      <c r="S190" s="3"/>
      <c r="T190" s="3"/>
      <c r="U190" s="3"/>
      <c r="V190" s="3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</row>
    <row r="191" spans="1:58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3" customFormat="1" ht="18">
      <c r="A192" s="1"/>
      <c r="B192" s="55"/>
      <c r="C192" s="55"/>
      <c r="D192" s="55"/>
      <c r="E192" s="55"/>
      <c r="F192" s="55"/>
      <c r="G192" s="55"/>
      <c r="H192" s="55"/>
      <c r="I192" s="39"/>
      <c r="J192" s="1"/>
      <c r="N192"/>
      <c r="O192"/>
      <c r="P192"/>
      <c r="Q192"/>
      <c r="R192"/>
      <c r="S192"/>
      <c r="T192"/>
      <c r="U192"/>
      <c r="V192"/>
    </row>
    <row r="193" spans="1:58" s="3" customFormat="1" ht="15.95" customHeight="1">
      <c r="B193" s="59"/>
      <c r="C193" s="59"/>
      <c r="D193" s="59"/>
      <c r="E193" s="59"/>
      <c r="F193" s="59"/>
      <c r="G193" s="59"/>
      <c r="H193" s="59"/>
      <c r="I193" s="59"/>
      <c r="J193" s="59"/>
      <c r="K193" s="69"/>
      <c r="L193" s="69" t="s">
        <v>32</v>
      </c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69" t="s">
        <v>48</v>
      </c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</row>
    <row r="194" spans="1:58" s="60" customFormat="1">
      <c r="A194" s="60" t="s">
        <v>6</v>
      </c>
      <c r="B194" s="61">
        <f>SUM(B198:B210)</f>
        <v>158.11653235420388</v>
      </c>
      <c r="C194" s="61">
        <f t="shared" ref="C194:K194" si="111">SUM(C198:C210)</f>
        <v>103.74442801964631</v>
      </c>
      <c r="D194" s="61">
        <f t="shared" si="111"/>
        <v>17.038950998014979</v>
      </c>
      <c r="E194" s="61">
        <f t="shared" si="111"/>
        <v>36.911755761537016</v>
      </c>
      <c r="F194" s="61">
        <f t="shared" si="111"/>
        <v>43.858351562553253</v>
      </c>
      <c r="G194" s="61">
        <f t="shared" si="111"/>
        <v>6.5270441627198288</v>
      </c>
      <c r="H194" s="61">
        <f t="shared" si="111"/>
        <v>24.430218529502941</v>
      </c>
      <c r="I194" s="61">
        <f t="shared" si="111"/>
        <v>40.488705402868284</v>
      </c>
      <c r="J194" s="61">
        <f t="shared" si="111"/>
        <v>9.4636222435901303</v>
      </c>
      <c r="K194" s="61">
        <f t="shared" si="111"/>
        <v>28.348484090738893</v>
      </c>
    </row>
    <row r="195" spans="1:58">
      <c r="B195" s="94"/>
      <c r="C195" s="94"/>
      <c r="D195" s="94"/>
      <c r="E195" s="94"/>
      <c r="F195" s="94"/>
      <c r="G195" s="94"/>
      <c r="H195" s="94"/>
      <c r="I195" s="94"/>
      <c r="J195" s="94"/>
      <c r="K195" s="61"/>
      <c r="L195" s="76">
        <f>SUM(L198:L210)</f>
        <v>29.296678574342273</v>
      </c>
      <c r="M195" s="76">
        <f t="shared" ref="M195:V195" si="112">SUM(M198:M210)</f>
        <v>28.873044875578213</v>
      </c>
      <c r="N195" s="76">
        <f t="shared" si="112"/>
        <v>28.442430883189502</v>
      </c>
      <c r="O195" s="76">
        <f t="shared" si="112"/>
        <v>28.043525882464841</v>
      </c>
      <c r="P195" s="76">
        <f t="shared" si="112"/>
        <v>27.60653375115368</v>
      </c>
      <c r="Q195" s="76">
        <f t="shared" si="112"/>
        <v>27.173879242612923</v>
      </c>
      <c r="R195" s="76">
        <f t="shared" si="112"/>
        <v>26.945777185782614</v>
      </c>
      <c r="S195" s="76">
        <f t="shared" si="112"/>
        <v>26.804670843436813</v>
      </c>
      <c r="T195" s="76">
        <f t="shared" si="112"/>
        <v>26.843650623097684</v>
      </c>
      <c r="U195" s="76">
        <f t="shared" si="112"/>
        <v>26.815010928235488</v>
      </c>
      <c r="V195" s="76">
        <f t="shared" si="112"/>
        <v>26.800093098661446</v>
      </c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72"/>
      <c r="AM195" s="201"/>
      <c r="AN195" s="201"/>
      <c r="AO195" s="201"/>
      <c r="AP195" s="201"/>
      <c r="AQ195" s="201"/>
      <c r="AR195" s="201"/>
      <c r="AS195" s="201"/>
      <c r="AT195" s="201"/>
      <c r="AU195" s="68"/>
      <c r="AV195" s="68">
        <f t="shared" ref="AV195:BF195" si="113">SUM(AV198:AV210)</f>
        <v>-12.620698083304015</v>
      </c>
      <c r="AW195" s="68">
        <f t="shared" si="113"/>
        <v>-23.441335791638842</v>
      </c>
      <c r="AX195" s="68">
        <f t="shared" si="113"/>
        <v>-34.261973499973678</v>
      </c>
      <c r="AY195" s="68">
        <f t="shared" si="113"/>
        <v>-45.082611208308506</v>
      </c>
      <c r="AZ195" s="68">
        <f t="shared" si="113"/>
        <v>-55.903248916643335</v>
      </c>
      <c r="BA195" s="68">
        <f t="shared" si="113"/>
        <v>-66.723886624978192</v>
      </c>
      <c r="BB195" s="68">
        <f t="shared" si="113"/>
        <v>-77.544524333312992</v>
      </c>
      <c r="BC195" s="68">
        <f t="shared" si="113"/>
        <v>-88.365162041647849</v>
      </c>
      <c r="BD195" s="68">
        <f t="shared" si="113"/>
        <v>-99.185799749982692</v>
      </c>
      <c r="BE195" s="68">
        <f t="shared" si="113"/>
        <v>-110.00643745831749</v>
      </c>
      <c r="BF195" s="68">
        <f t="shared" si="113"/>
        <v>-120.82707516665231</v>
      </c>
    </row>
    <row r="196" spans="1:58">
      <c r="B196" s="94"/>
      <c r="C196" s="94"/>
      <c r="D196" s="94"/>
      <c r="E196" s="94"/>
      <c r="F196" s="94"/>
      <c r="G196" s="94"/>
      <c r="H196" s="94"/>
      <c r="I196" s="94"/>
      <c r="J196" s="94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72"/>
      <c r="AM196" s="201"/>
      <c r="AN196" s="201"/>
      <c r="AO196" s="201"/>
      <c r="AP196" s="201"/>
      <c r="AQ196" s="201"/>
      <c r="AR196" s="201"/>
      <c r="AS196" s="201"/>
      <c r="AT196" s="201"/>
      <c r="AU196" s="68"/>
      <c r="AV196" s="68"/>
      <c r="AW196" s="68"/>
      <c r="AX196" s="68"/>
      <c r="AY196" s="68"/>
      <c r="AZ196" s="68"/>
      <c r="BA196" s="68"/>
      <c r="BB196" s="68"/>
      <c r="BC196" s="68"/>
      <c r="BD196" s="199"/>
      <c r="BE196" s="199"/>
      <c r="BF196" s="199"/>
    </row>
    <row r="197" spans="1:58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>
        <v>2018</v>
      </c>
      <c r="M197" s="1">
        <v>2019</v>
      </c>
      <c r="N197" s="1">
        <v>2020</v>
      </c>
      <c r="O197" s="1">
        <v>2021</v>
      </c>
      <c r="P197" s="1">
        <v>2022</v>
      </c>
      <c r="Q197" s="1">
        <v>2023</v>
      </c>
      <c r="R197" s="1">
        <v>2024</v>
      </c>
      <c r="S197" s="1">
        <v>2025</v>
      </c>
      <c r="T197" s="1">
        <v>2026</v>
      </c>
      <c r="U197" s="1">
        <v>2027</v>
      </c>
      <c r="V197" s="1">
        <v>2028</v>
      </c>
      <c r="AL197" s="200">
        <v>2008</v>
      </c>
      <c r="AM197" s="200">
        <v>2009</v>
      </c>
      <c r="AN197" s="200">
        <v>2010</v>
      </c>
      <c r="AO197" s="200">
        <v>2011</v>
      </c>
      <c r="AP197" s="200">
        <v>2012</v>
      </c>
      <c r="AQ197" s="200">
        <v>2013</v>
      </c>
      <c r="AR197" s="200">
        <v>2014</v>
      </c>
      <c r="AS197" s="200">
        <v>2015</v>
      </c>
      <c r="AT197" s="200">
        <v>2016</v>
      </c>
      <c r="AU197" s="200">
        <v>2017</v>
      </c>
      <c r="AV197" s="200">
        <v>2018</v>
      </c>
      <c r="AW197" s="200">
        <v>2019</v>
      </c>
      <c r="AX197" s="200">
        <v>2020</v>
      </c>
      <c r="AY197" s="200">
        <v>2021</v>
      </c>
      <c r="AZ197" s="200">
        <v>2022</v>
      </c>
      <c r="BA197" s="200">
        <v>2023</v>
      </c>
      <c r="BB197" s="200">
        <v>2024</v>
      </c>
      <c r="BC197" s="200">
        <v>2025</v>
      </c>
      <c r="BD197" s="200">
        <v>2026</v>
      </c>
      <c r="BE197" s="200">
        <v>2027</v>
      </c>
      <c r="BF197" s="200">
        <v>2028</v>
      </c>
    </row>
    <row r="198" spans="1:58">
      <c r="A198" s="53" t="s">
        <v>50</v>
      </c>
      <c r="B198" s="80">
        <f>('Modelled Faults'!B198*'Modelled Duration'!B198*'Modelled ICPs'!B198)/'Total ICPs'!B$18</f>
        <v>116.24918856198289</v>
      </c>
      <c r="C198" s="80">
        <f>('Modelled Faults'!C198*'Modelled Duration'!C198*'Modelled ICPs'!C198)/'Total ICPs'!C$18</f>
        <v>38.183497846232136</v>
      </c>
      <c r="D198" s="80">
        <f>('Modelled Faults'!D198*'Modelled Duration'!D198*'Modelled ICPs'!D198)/'Total ICPs'!D$18</f>
        <v>1.4168984457415728</v>
      </c>
      <c r="E198" s="40">
        <f>('Modelled Faults'!E198*'Modelled Duration'!E198*'Modelled ICPs'!E198)/'Total ICPs'!E$18</f>
        <v>0.95315536348696939</v>
      </c>
      <c r="F198" s="40">
        <f>('Modelled Faults'!F198*'Modelled Duration'!F198*'Modelled ICPs'!F198)/'Total ICPs'!F$18</f>
        <v>1.4310719123309503</v>
      </c>
      <c r="G198" s="40">
        <f>('Modelled Faults'!G198*'Modelled Duration'!G198*'Modelled ICPs'!G198)/'Total ICPs'!G$18</f>
        <v>2.0421402896679298E-2</v>
      </c>
      <c r="H198" s="40">
        <f>('Modelled Faults'!H198*'Modelled Duration'!H198*'Modelled ICPs'!H198)/'Total ICPs'!H$18</f>
        <v>2.9480465092986301</v>
      </c>
      <c r="I198" s="40">
        <f>('Modelled Faults'!I198*'Modelled Duration'!I198*'Modelled ICPs'!I198)/'Total ICPs'!I$18</f>
        <v>7.7803595176115135</v>
      </c>
      <c r="J198" s="40">
        <f>('Modelled Faults'!J198*'Modelled Duration'!J198*'Modelled ICPs'!J198)/'Total ICPs'!J$18</f>
        <v>8.0117563816469825E-2</v>
      </c>
      <c r="K198" s="40">
        <f>('Modelled Faults'!K198*'Modelled Duration'!K198*'Modelled ICPs'!K198)/'Total ICPs'!K$18</f>
        <v>1.3419945097451504</v>
      </c>
      <c r="L198" s="40">
        <f>('Modelled Faults'!L198*'Modelled Duration'!L198*'Modelled ICPs'!L198)/'Total ICPs'!L$18</f>
        <v>2.8882742765623051</v>
      </c>
      <c r="M198" s="40">
        <f>('Modelled Faults'!M198*'Modelled Duration'!M198*'Modelled ICPs'!M198)/'Total ICPs'!M$18</f>
        <v>2.4055700262601234</v>
      </c>
      <c r="N198" s="40">
        <f>('Modelled Faults'!N198*'Modelled Duration'!N198*'Modelled ICPs'!N198)/'Total ICPs'!N$18</f>
        <v>1.9212452330983605</v>
      </c>
      <c r="O198" s="40">
        <f>('Modelled Faults'!O198*'Modelled Duration'!O198*'Modelled ICPs'!O198)/'Total ICPs'!O$18</f>
        <v>1.4347073442754459</v>
      </c>
      <c r="P198" s="40">
        <f>('Modelled Faults'!P198*'Modelled Duration'!P198*'Modelled ICPs'!P198)/'Total ICPs'!P$18</f>
        <v>0.94690543438404184</v>
      </c>
      <c r="Q198" s="40">
        <f>IF((('Modelled Faults'!Q198*'Modelled Duration'!Q198*'Modelled ICPs'!Q198)/'Total ICPs'!Q$18)&lt;0,0,('Modelled Faults'!Q198*'Modelled Duration'!Q198*'Modelled ICPs'!Q198)/'Total ICPs'!Q$18)</f>
        <v>0.45545970952384207</v>
      </c>
      <c r="R198" s="96">
        <f>IF((('Modelled Faults'!R198*'Modelled Duration'!R198*'Modelled ICPs'!R198)/'Total ICPs'!R$18)&lt;0,0,('Modelled Faults'!R198*'Modelled Duration'!R198*'Modelled ICPs'!R198)/'Total ICPs'!R$18)</f>
        <v>0.20842987546975858</v>
      </c>
      <c r="S198" s="96">
        <f>IF((('Modelled Faults'!S198*'Modelled Duration'!S198*'Modelled ICPs'!S198)/'Total ICPs'!S$18)&lt;0,0,('Modelled Faults'!S198*'Modelled Duration'!S198*'Modelled ICPs'!S198)/'Total ICPs'!S$18)</f>
        <v>0</v>
      </c>
      <c r="T198" s="96">
        <f>IF((('Modelled Faults'!T198*'Modelled Duration'!T198*'Modelled ICPs'!T198)/'Total ICPs'!T$18)&lt;0,0,('Modelled Faults'!T198*'Modelled Duration'!T198*'Modelled ICPs'!T198)/'Total ICPs'!T$18)</f>
        <v>0</v>
      </c>
      <c r="U198" s="96">
        <f>IF((('Modelled Faults'!U198*'Modelled Duration'!U198*'Modelled ICPs'!U198)/'Total ICPs'!U$18)&lt;0,0,('Modelled Faults'!U198*'Modelled Duration'!U198*'Modelled ICPs'!U198)/'Total ICPs'!U$18)</f>
        <v>0</v>
      </c>
      <c r="V198" s="96">
        <f>IF((('Modelled Faults'!V198*'Modelled Duration'!V198*'Modelled ICPs'!V198)/'Total ICPs'!V$18)&lt;0,0,('Modelled Faults'!V198*'Modelled Duration'!V198*'Modelled ICPs'!V198)/'Total ICPs'!V$18)</f>
        <v>0</v>
      </c>
      <c r="AL198" s="201">
        <f t="shared" ref="AL198:AL210" si="114">B198</f>
        <v>116.24918856198289</v>
      </c>
      <c r="AM198" s="201">
        <f t="shared" ref="AM198:AM210" si="115">C198</f>
        <v>38.183497846232136</v>
      </c>
      <c r="AN198" s="201">
        <f t="shared" ref="AN198:AN210" si="116">D198</f>
        <v>1.4168984457415728</v>
      </c>
      <c r="AO198" s="201">
        <f t="shared" ref="AO198:AO210" si="117">E198</f>
        <v>0.95315536348696939</v>
      </c>
      <c r="AP198" s="201">
        <f t="shared" ref="AP198:AP210" si="118">F198</f>
        <v>1.4310719123309503</v>
      </c>
      <c r="AQ198" s="201">
        <f t="shared" ref="AQ198:AQ210" si="119">G198</f>
        <v>2.0421402896679298E-2</v>
      </c>
      <c r="AR198" s="201">
        <f t="shared" ref="AR198:AR210" si="120">H198</f>
        <v>2.9480465092986301</v>
      </c>
      <c r="AS198" s="201">
        <f t="shared" ref="AS198:AS210" si="121">I198</f>
        <v>7.7803595176115135</v>
      </c>
      <c r="AT198" s="201">
        <f t="shared" ref="AT198:AT210" si="122">J198</f>
        <v>8.0117563816469825E-2</v>
      </c>
      <c r="AU198" s="201">
        <f t="shared" ref="AU198:AU210" si="123">K198</f>
        <v>1.3419945097451504</v>
      </c>
      <c r="AV198" s="41">
        <f>LINEST($B198:$K198)*(AV$6-$AL$6+1)+INDEX(LINEST($B198:$K198,,TRUE,TRUE),1,2)</f>
        <v>-25.109427508675651</v>
      </c>
      <c r="AW198" s="41">
        <f t="shared" ref="AW198:BF198" si="124">LINEST($B198:$K198)*(AW$6-$AL$6+1)+INDEX(LINEST($B198:$K198,,TRUE,TRUE),1,2)</f>
        <v>-32.773046176310189</v>
      </c>
      <c r="AX198" s="41">
        <f t="shared" si="124"/>
        <v>-40.436664843944726</v>
      </c>
      <c r="AY198" s="41">
        <f t="shared" si="124"/>
        <v>-48.100283511579264</v>
      </c>
      <c r="AZ198" s="41">
        <f t="shared" si="124"/>
        <v>-55.763902179213801</v>
      </c>
      <c r="BA198" s="41">
        <f t="shared" si="124"/>
        <v>-63.427520846848338</v>
      </c>
      <c r="BB198" s="41">
        <f t="shared" si="124"/>
        <v>-71.091139514482876</v>
      </c>
      <c r="BC198" s="41">
        <f t="shared" si="124"/>
        <v>-78.754758182117399</v>
      </c>
      <c r="BD198" s="41">
        <f t="shared" si="124"/>
        <v>-86.418376849751951</v>
      </c>
      <c r="BE198" s="41">
        <f t="shared" si="124"/>
        <v>-94.081995517386474</v>
      </c>
      <c r="BF198" s="41">
        <f t="shared" si="124"/>
        <v>-101.74561418502103</v>
      </c>
    </row>
    <row r="199" spans="1:58">
      <c r="A199" s="53" t="s">
        <v>56</v>
      </c>
      <c r="B199" s="80">
        <f>('Modelled Faults'!B199*'Modelled Duration'!B199*'Modelled ICPs'!B199)/'Total ICPs'!B$18</f>
        <v>7.2143563333492251</v>
      </c>
      <c r="C199" s="80">
        <f>('Modelled Faults'!C199*'Modelled Duration'!C199*'Modelled ICPs'!C199)/'Total ICPs'!C$18</f>
        <v>2.1940139557802021</v>
      </c>
      <c r="D199" s="80">
        <f>('Modelled Faults'!D199*'Modelled Duration'!D199*'Modelled ICPs'!D199)/'Total ICPs'!D$18</f>
        <v>2.2586691342952818</v>
      </c>
      <c r="E199" s="40">
        <f>('Modelled Faults'!E199*'Modelled Duration'!E199*'Modelled ICPs'!E199)/'Total ICPs'!E$18</f>
        <v>2.6702146951835579</v>
      </c>
      <c r="F199" s="40">
        <f>('Modelled Faults'!F199*'Modelled Duration'!F199*'Modelled ICPs'!F199)/'Total ICPs'!F$18</f>
        <v>17.748717787198395</v>
      </c>
      <c r="G199" s="40">
        <f>('Modelled Faults'!G199*'Modelled Duration'!G199*'Modelled ICPs'!G199)/'Total ICPs'!G$18</f>
        <v>0.69720746906642284</v>
      </c>
      <c r="H199" s="40">
        <f>('Modelled Faults'!H199*'Modelled Duration'!H199*'Modelled ICPs'!H199)/'Total ICPs'!H$18</f>
        <v>1.0721895087578901</v>
      </c>
      <c r="I199" s="40">
        <f>('Modelled Faults'!I199*'Modelled Duration'!I199*'Modelled ICPs'!I199)/'Total ICPs'!I$18</f>
        <v>2.6353345408512778</v>
      </c>
      <c r="J199" s="40">
        <f>('Modelled Faults'!J199*'Modelled Duration'!J199*'Modelled ICPs'!J199)/'Total ICPs'!J$18</f>
        <v>0.52444836525416694</v>
      </c>
      <c r="K199" s="40">
        <f>('Modelled Faults'!K199*'Modelled Duration'!K199*'Modelled ICPs'!K199)/'Total ICPs'!K$18</f>
        <v>3.0608027251628447</v>
      </c>
      <c r="L199" s="40">
        <f>('Modelled Faults'!L199*'Modelled Duration'!L199*'Modelled ICPs'!L199)/'Total ICPs'!L$18</f>
        <v>4.0109917113758273</v>
      </c>
      <c r="M199" s="40">
        <f>('Modelled Faults'!M199*'Modelled Duration'!M199*'Modelled ICPs'!M199)/'Total ICPs'!M$18</f>
        <v>4.0000327247360214</v>
      </c>
      <c r="N199" s="40">
        <f>('Modelled Faults'!N199*'Modelled Duration'!N199*'Modelled ICPs'!N199)/'Total ICPs'!N$18</f>
        <v>3.9906855567875446</v>
      </c>
      <c r="O199" s="40">
        <f>('Modelled Faults'!O199*'Modelled Duration'!O199*'Modelled ICPs'!O199)/'Total ICPs'!O$18</f>
        <v>4.0057258644932388</v>
      </c>
      <c r="P199" s="40">
        <f>('Modelled Faults'!P199*'Modelled Duration'!P199*'Modelled ICPs'!P199)/'Total ICPs'!P$18</f>
        <v>4.0018028839736814</v>
      </c>
      <c r="Q199" s="96">
        <f>IF((('Modelled Faults'!Q199*'Modelled Duration'!Q199*'Modelled ICPs'!Q199)/'Total ICPs'!Q$18)&lt;0,0,('Modelled Faults'!Q199*'Modelled Duration'!Q199*'Modelled ICPs'!Q199)/'Total ICPs'!Q$18)</f>
        <v>3.9957064864416525</v>
      </c>
      <c r="R199" s="96">
        <f>IF((('Modelled Faults'!R199*'Modelled Duration'!R199*'Modelled ICPs'!R199)/'Total ICPs'!R$18)&lt;0,0,('Modelled Faults'!R199*'Modelled Duration'!R199*'Modelled ICPs'!R199)/'Total ICPs'!R$18)</f>
        <v>3.990850883604228</v>
      </c>
      <c r="S199" s="96">
        <f>IF((('Modelled Faults'!S199*'Modelled Duration'!S199*'Modelled ICPs'!S199)/'Total ICPs'!S$18)&lt;0,0,('Modelled Faults'!S199*'Modelled Duration'!S199*'Modelled ICPs'!S199)/'Total ICPs'!S$18)</f>
        <v>4.0043974044698034</v>
      </c>
      <c r="T199" s="96">
        <f>IF((('Modelled Faults'!T199*'Modelled Duration'!T199*'Modelled ICPs'!T199)/'Total ICPs'!T$18)&lt;0,0,('Modelled Faults'!T199*'Modelled Duration'!T199*'Modelled ICPs'!T199)/'Total ICPs'!T$18)</f>
        <v>3.9965066496627073</v>
      </c>
      <c r="U199" s="96">
        <f>IF((('Modelled Faults'!U199*'Modelled Duration'!U199*'Modelled ICPs'!U199)/'Total ICPs'!U$18)&lt;0,0,('Modelled Faults'!U199*'Modelled Duration'!U199*'Modelled ICPs'!U199)/'Total ICPs'!U$18)</f>
        <v>3.9885455599600999</v>
      </c>
      <c r="V199" s="96">
        <f>IF((('Modelled Faults'!V199*'Modelled Duration'!V199*'Modelled ICPs'!V199)/'Total ICPs'!V$18)&lt;0,0,('Modelled Faults'!V199*'Modelled Duration'!V199*'Modelled ICPs'!V199)/'Total ICPs'!V$18)</f>
        <v>3.9825000184222552</v>
      </c>
      <c r="AL199" s="201">
        <f t="shared" si="114"/>
        <v>7.2143563333492251</v>
      </c>
      <c r="AM199" s="201">
        <f t="shared" si="115"/>
        <v>2.1940139557802021</v>
      </c>
      <c r="AN199" s="201">
        <f t="shared" si="116"/>
        <v>2.2586691342952818</v>
      </c>
      <c r="AO199" s="201">
        <f t="shared" si="117"/>
        <v>2.6702146951835579</v>
      </c>
      <c r="AP199" s="201">
        <f t="shared" si="118"/>
        <v>17.748717787198395</v>
      </c>
      <c r="AQ199" s="201">
        <f t="shared" si="119"/>
        <v>0.69720746906642284</v>
      </c>
      <c r="AR199" s="201">
        <f t="shared" si="120"/>
        <v>1.0721895087578901</v>
      </c>
      <c r="AS199" s="201">
        <f t="shared" si="121"/>
        <v>2.6353345408512778</v>
      </c>
      <c r="AT199" s="201">
        <f t="shared" si="122"/>
        <v>0.52444836525416694</v>
      </c>
      <c r="AU199" s="201">
        <f t="shared" si="123"/>
        <v>3.0608027251628447</v>
      </c>
      <c r="AV199" s="41">
        <f t="shared" ref="AV199:BF210" si="125">LINEST($B199:$K199)*(AV$6-$AL$6+1)+INDEX(LINEST($B199:$K199,,TRUE,TRUE),1,2)</f>
        <v>1.7065554364236357</v>
      </c>
      <c r="AW199" s="41">
        <f t="shared" si="125"/>
        <v>1.2881845245934009</v>
      </c>
      <c r="AX199" s="41">
        <f t="shared" si="125"/>
        <v>0.86981361276316704</v>
      </c>
      <c r="AY199" s="41">
        <f t="shared" si="125"/>
        <v>0.45144270093293226</v>
      </c>
      <c r="AZ199" s="41">
        <f t="shared" si="125"/>
        <v>3.3071789102698368E-2</v>
      </c>
      <c r="BA199" s="41">
        <f t="shared" si="125"/>
        <v>-0.38529912272753641</v>
      </c>
      <c r="BB199" s="41">
        <f t="shared" si="125"/>
        <v>-0.8036700345577712</v>
      </c>
      <c r="BC199" s="41">
        <f t="shared" si="125"/>
        <v>-1.2220409463880051</v>
      </c>
      <c r="BD199" s="41">
        <f t="shared" si="125"/>
        <v>-1.6404118582182399</v>
      </c>
      <c r="BE199" s="41">
        <f t="shared" si="125"/>
        <v>-2.0587827700484738</v>
      </c>
      <c r="BF199" s="41">
        <f t="shared" si="125"/>
        <v>-2.4771536818787094</v>
      </c>
    </row>
    <row r="200" spans="1:58">
      <c r="A200" s="53" t="s">
        <v>51</v>
      </c>
      <c r="B200" s="80">
        <f>('Modelled Faults'!B200*'Modelled Duration'!B200*'Modelled ICPs'!B200)/'Total ICPs'!B$18</f>
        <v>0.20974679319059625</v>
      </c>
      <c r="C200" s="80">
        <f>('Modelled Faults'!C200*'Modelled Duration'!C200*'Modelled ICPs'!C200)/'Total ICPs'!C$18</f>
        <v>0</v>
      </c>
      <c r="D200" s="80">
        <f>('Modelled Faults'!D200*'Modelled Duration'!D200*'Modelled ICPs'!D200)/'Total ICPs'!D$18</f>
        <v>0.11184909404709169</v>
      </c>
      <c r="E200" s="40">
        <f>('Modelled Faults'!E200*'Modelled Duration'!E200*'Modelled ICPs'!E200)/'Total ICPs'!E$18</f>
        <v>0.32798067487188964</v>
      </c>
      <c r="F200" s="40">
        <f>('Modelled Faults'!F200*'Modelled Duration'!F200*'Modelled ICPs'!F200)/'Total ICPs'!F$18</f>
        <v>0</v>
      </c>
      <c r="G200" s="40">
        <f>('Modelled Faults'!G200*'Modelled Duration'!G200*'Modelled ICPs'!G200)/'Total ICPs'!G$18</f>
        <v>3.4625436891998401E-2</v>
      </c>
      <c r="H200" s="40">
        <f>('Modelled Faults'!H200*'Modelled Duration'!H200*'Modelled ICPs'!H200)/'Total ICPs'!H$18</f>
        <v>4.5019955739675002E-2</v>
      </c>
      <c r="I200" s="40">
        <f>('Modelled Faults'!I200*'Modelled Duration'!I200*'Modelled ICPs'!I200)/'Total ICPs'!I$18</f>
        <v>8.7678494163642623E-2</v>
      </c>
      <c r="J200" s="40">
        <f>('Modelled Faults'!J200*'Modelled Duration'!J200*'Modelled ICPs'!J200)/'Total ICPs'!J$18</f>
        <v>1.2037944165250501E-2</v>
      </c>
      <c r="K200" s="40">
        <f>('Modelled Faults'!K200*'Modelled Duration'!K200*'Modelled ICPs'!K200)/'Total ICPs'!K$18</f>
        <v>7.6100421751391307E-3</v>
      </c>
      <c r="L200" s="40">
        <f>('Modelled Faults'!L200*'Modelled Duration'!L200*'Modelled ICPs'!L200)/'Total ICPs'!L$18</f>
        <v>0.18638179447751024</v>
      </c>
      <c r="M200" s="40">
        <f>('Modelled Faults'!M200*'Modelled Duration'!M200*'Modelled ICPs'!M200)/'Total ICPs'!M$18</f>
        <v>0.19416229622754375</v>
      </c>
      <c r="N200" s="40">
        <f>('Modelled Faults'!N200*'Modelled Duration'!N200*'Modelled ICPs'!N200)/'Total ICPs'!N$18</f>
        <v>0.20185628220601781</v>
      </c>
      <c r="O200" s="40">
        <f>('Modelled Faults'!O200*'Modelled Duration'!O200*'Modelled ICPs'!O200)/'Total ICPs'!O$18</f>
        <v>0.21177467094612618</v>
      </c>
      <c r="P200" s="40">
        <f>('Modelled Faults'!P200*'Modelled Duration'!P200*'Modelled ICPs'!P200)/'Total ICPs'!P$18</f>
        <v>0.2219500228169814</v>
      </c>
      <c r="Q200" s="96">
        <f>IF((('Modelled Faults'!Q200*'Modelled Duration'!Q200*'Modelled ICPs'!Q200)/'Total ICPs'!Q$18)&lt;0,0,('Modelled Faults'!Q200*'Modelled Duration'!Q200*'Modelled ICPs'!Q200)/'Total ICPs'!Q$18)</f>
        <v>0.22956650955592059</v>
      </c>
      <c r="R200" s="96">
        <f>IF((('Modelled Faults'!R200*'Modelled Duration'!R200*'Modelled ICPs'!R200)/'Total ICPs'!R$18)&lt;0,0,('Modelled Faults'!R200*'Modelled Duration'!R200*'Modelled ICPs'!R200)/'Total ICPs'!R$18)</f>
        <v>0.23502214489996726</v>
      </c>
      <c r="S200" s="96">
        <f>IF((('Modelled Faults'!S200*'Modelled Duration'!S200*'Modelled ICPs'!S200)/'Total ICPs'!S$18)&lt;0,0,('Modelled Faults'!S200*'Modelled Duration'!S200*'Modelled ICPs'!S200)/'Total ICPs'!S$18)</f>
        <v>0.24301492829717963</v>
      </c>
      <c r="T200" s="96">
        <f>IF((('Modelled Faults'!T200*'Modelled Duration'!T200*'Modelled ICPs'!T200)/'Total ICPs'!T$18)&lt;0,0,('Modelled Faults'!T200*'Modelled Duration'!T200*'Modelled ICPs'!T200)/'Total ICPs'!T$18)</f>
        <v>0.2466943353107949</v>
      </c>
      <c r="U200" s="96">
        <f>IF((('Modelled Faults'!U200*'Modelled Duration'!U200*'Modelled ICPs'!U200)/'Total ICPs'!U$18)&lt;0,0,('Modelled Faults'!U200*'Modelled Duration'!U200*'Modelled ICPs'!U200)/'Total ICPs'!U$18)</f>
        <v>0.24736366712316649</v>
      </c>
      <c r="V200" s="96">
        <f>IF((('Modelled Faults'!V200*'Modelled Duration'!V200*'Modelled ICPs'!V200)/'Total ICPs'!V$18)&lt;0,0,('Modelled Faults'!V200*'Modelled Duration'!V200*'Modelled ICPs'!V200)/'Total ICPs'!V$18)</f>
        <v>0.24813509816682588</v>
      </c>
      <c r="AL200" s="201">
        <f t="shared" si="114"/>
        <v>0.20974679319059625</v>
      </c>
      <c r="AM200" s="201">
        <f t="shared" si="115"/>
        <v>0</v>
      </c>
      <c r="AN200" s="201">
        <f t="shared" si="116"/>
        <v>0.11184909404709169</v>
      </c>
      <c r="AO200" s="201">
        <f t="shared" si="117"/>
        <v>0.32798067487188964</v>
      </c>
      <c r="AP200" s="201">
        <f t="shared" si="118"/>
        <v>0</v>
      </c>
      <c r="AQ200" s="201">
        <f t="shared" si="119"/>
        <v>3.4625436891998401E-2</v>
      </c>
      <c r="AR200" s="201">
        <f t="shared" si="120"/>
        <v>4.5019955739675002E-2</v>
      </c>
      <c r="AS200" s="201">
        <f t="shared" si="121"/>
        <v>8.7678494163642623E-2</v>
      </c>
      <c r="AT200" s="201">
        <f t="shared" si="122"/>
        <v>1.2037944165250501E-2</v>
      </c>
      <c r="AU200" s="201">
        <f t="shared" si="123"/>
        <v>7.6100421751391307E-3</v>
      </c>
      <c r="AV200" s="41">
        <f t="shared" si="125"/>
        <v>-5.3476521389466958E-3</v>
      </c>
      <c r="AW200" s="41">
        <f t="shared" si="125"/>
        <v>-2.1529924077760332E-2</v>
      </c>
      <c r="AX200" s="41">
        <f t="shared" si="125"/>
        <v>-3.7712196016573968E-2</v>
      </c>
      <c r="AY200" s="41">
        <f t="shared" si="125"/>
        <v>-5.3894467955387604E-2</v>
      </c>
      <c r="AZ200" s="41">
        <f t="shared" si="125"/>
        <v>-7.007673989420124E-2</v>
      </c>
      <c r="BA200" s="41">
        <f t="shared" si="125"/>
        <v>-8.6259011833014876E-2</v>
      </c>
      <c r="BB200" s="41">
        <f t="shared" si="125"/>
        <v>-0.10244128377182848</v>
      </c>
      <c r="BC200" s="41">
        <f t="shared" si="125"/>
        <v>-0.11862355571064215</v>
      </c>
      <c r="BD200" s="41">
        <f t="shared" si="125"/>
        <v>-0.13480582764945581</v>
      </c>
      <c r="BE200" s="41">
        <f t="shared" si="125"/>
        <v>-0.15098809958826942</v>
      </c>
      <c r="BF200" s="41">
        <f t="shared" si="125"/>
        <v>-0.16717037152708303</v>
      </c>
    </row>
    <row r="201" spans="1:58">
      <c r="A201" s="53" t="s">
        <v>54</v>
      </c>
      <c r="B201" s="80">
        <f>('Modelled Faults'!B201*'Modelled Duration'!B201*'Modelled ICPs'!B201)/'Total ICPs'!B$18</f>
        <v>0.95595822802918295</v>
      </c>
      <c r="C201" s="80">
        <f>('Modelled Faults'!C201*'Modelled Duration'!C201*'Modelled ICPs'!C201)/'Total ICPs'!C$18</f>
        <v>13.200473669988749</v>
      </c>
      <c r="D201" s="80">
        <f>('Modelled Faults'!D201*'Modelled Duration'!D201*'Modelled ICPs'!D201)/'Total ICPs'!D$18</f>
        <v>1.7738011785840881</v>
      </c>
      <c r="E201" s="40">
        <f>('Modelled Faults'!E201*'Modelled Duration'!E201*'Modelled ICPs'!E201)/'Total ICPs'!E$18</f>
        <v>2.0798366125827714</v>
      </c>
      <c r="F201" s="40">
        <f>('Modelled Faults'!F201*'Modelled Duration'!F201*'Modelled ICPs'!F201)/'Total ICPs'!F$18</f>
        <v>2.3394656795605577</v>
      </c>
      <c r="G201" s="40">
        <f>('Modelled Faults'!G201*'Modelled Duration'!G201*'Modelled ICPs'!G201)/'Total ICPs'!G$18</f>
        <v>0.21036345966811998</v>
      </c>
      <c r="H201" s="40">
        <f>('Modelled Faults'!H201*'Modelled Duration'!H201*'Modelled ICPs'!H201)/'Total ICPs'!H$18</f>
        <v>1.8256501441013102</v>
      </c>
      <c r="I201" s="40">
        <f>('Modelled Faults'!I201*'Modelled Duration'!I201*'Modelled ICPs'!I201)/'Total ICPs'!I$18</f>
        <v>1.5784248587262855</v>
      </c>
      <c r="J201" s="40">
        <f>('Modelled Faults'!J201*'Modelled Duration'!J201*'Modelled ICPs'!J201)/'Total ICPs'!J$18</f>
        <v>1.0725192563161328</v>
      </c>
      <c r="K201" s="40">
        <f>('Modelled Faults'!K201*'Modelled Duration'!K201*'Modelled ICPs'!K201)/'Total ICPs'!K$18</f>
        <v>4.5020128272316624</v>
      </c>
      <c r="L201" s="40">
        <f>('Modelled Faults'!L201*'Modelled Duration'!L201*'Modelled ICPs'!L201)/'Total ICPs'!L$18</f>
        <v>2.2249269067728648</v>
      </c>
      <c r="M201" s="40">
        <f>('Modelled Faults'!M201*'Modelled Duration'!M201*'Modelled ICPs'!M201)/'Total ICPs'!M$18</f>
        <v>2.2537187191114265</v>
      </c>
      <c r="N201" s="40">
        <f>('Modelled Faults'!N201*'Modelled Duration'!N201*'Modelled ICPs'!N201)/'Total ICPs'!N$18</f>
        <v>2.2800516868631577</v>
      </c>
      <c r="O201" s="40">
        <f>('Modelled Faults'!O201*'Modelled Duration'!O201*'Modelled ICPs'!O201)/'Total ICPs'!O$18</f>
        <v>2.3035955867643656</v>
      </c>
      <c r="P201" s="40">
        <f>('Modelled Faults'!P201*'Modelled Duration'!P201*'Modelled ICPs'!P201)/'Total ICPs'!P$18</f>
        <v>2.3297680928611046</v>
      </c>
      <c r="Q201" s="96">
        <f>IF((('Modelled Faults'!Q201*'Modelled Duration'!Q201*'Modelled ICPs'!Q201)/'Total ICPs'!Q$18)&lt;0,0,('Modelled Faults'!Q201*'Modelled Duration'!Q201*'Modelled ICPs'!Q201)/'Total ICPs'!Q$18)</f>
        <v>2.3545140254724788</v>
      </c>
      <c r="R201" s="96">
        <f>IF((('Modelled Faults'!R201*'Modelled Duration'!R201*'Modelled ICPs'!R201)/'Total ICPs'!R$18)&lt;0,0,('Modelled Faults'!R201*'Modelled Duration'!R201*'Modelled ICPs'!R201)/'Total ICPs'!R$18)</f>
        <v>2.3666675466233271</v>
      </c>
      <c r="S201" s="96">
        <f>IF((('Modelled Faults'!S201*'Modelled Duration'!S201*'Modelled ICPs'!S201)/'Total ICPs'!S$18)&lt;0,0,('Modelled Faults'!S201*'Modelled Duration'!S201*'Modelled ICPs'!S201)/'Total ICPs'!S$18)</f>
        <v>2.3872287304253685</v>
      </c>
      <c r="T201" s="96">
        <f>IF((('Modelled Faults'!T201*'Modelled Duration'!T201*'Modelled ICPs'!T201)/'Total ICPs'!T$18)&lt;0,0,('Modelled Faults'!T201*'Modelled Duration'!T201*'Modelled ICPs'!T201)/'Total ICPs'!T$18)</f>
        <v>2.4001706454362495</v>
      </c>
      <c r="U201" s="96">
        <f>IF((('Modelled Faults'!U201*'Modelled Duration'!U201*'Modelled ICPs'!U201)/'Total ICPs'!U$18)&lt;0,0,('Modelled Faults'!U201*'Modelled Duration'!U201*'Modelled ICPs'!U201)/'Total ICPs'!U$18)</f>
        <v>2.397301944278432</v>
      </c>
      <c r="V201" s="96">
        <f>IF((('Modelled Faults'!V201*'Modelled Duration'!V201*'Modelled ICPs'!V201)/'Total ICPs'!V$18)&lt;0,0,('Modelled Faults'!V201*'Modelled Duration'!V201*'Modelled ICPs'!V201)/'Total ICPs'!V$18)</f>
        <v>2.3954727395588424</v>
      </c>
      <c r="AL201" s="201">
        <f t="shared" si="114"/>
        <v>0.95595822802918295</v>
      </c>
      <c r="AM201" s="201">
        <f t="shared" si="115"/>
        <v>13.200473669988749</v>
      </c>
      <c r="AN201" s="201">
        <f t="shared" si="116"/>
        <v>1.7738011785840881</v>
      </c>
      <c r="AO201" s="201">
        <f t="shared" si="117"/>
        <v>2.0798366125827714</v>
      </c>
      <c r="AP201" s="201">
        <f t="shared" si="118"/>
        <v>2.3394656795605577</v>
      </c>
      <c r="AQ201" s="201">
        <f t="shared" si="119"/>
        <v>0.21036345966811998</v>
      </c>
      <c r="AR201" s="201">
        <f t="shared" si="120"/>
        <v>1.8256501441013102</v>
      </c>
      <c r="AS201" s="201">
        <f t="shared" si="121"/>
        <v>1.5784248587262855</v>
      </c>
      <c r="AT201" s="201">
        <f t="shared" si="122"/>
        <v>1.0725192563161328</v>
      </c>
      <c r="AU201" s="201">
        <f t="shared" si="123"/>
        <v>4.5020128272316624</v>
      </c>
      <c r="AV201" s="41">
        <f t="shared" si="125"/>
        <v>1.0588595005618227</v>
      </c>
      <c r="AW201" s="41">
        <f t="shared" si="125"/>
        <v>0.7143156658496288</v>
      </c>
      <c r="AX201" s="41">
        <f t="shared" si="125"/>
        <v>0.36977183113743539</v>
      </c>
      <c r="AY201" s="41">
        <f t="shared" si="125"/>
        <v>2.5227996425241983E-2</v>
      </c>
      <c r="AZ201" s="41">
        <f t="shared" si="125"/>
        <v>-0.31931583828695143</v>
      </c>
      <c r="BA201" s="41">
        <f t="shared" si="125"/>
        <v>-0.66385967299914483</v>
      </c>
      <c r="BB201" s="41">
        <f t="shared" si="125"/>
        <v>-1.0084035077113382</v>
      </c>
      <c r="BC201" s="41">
        <f t="shared" si="125"/>
        <v>-1.3529473424235317</v>
      </c>
      <c r="BD201" s="41">
        <f t="shared" si="125"/>
        <v>-1.6974911771357251</v>
      </c>
      <c r="BE201" s="41">
        <f t="shared" si="125"/>
        <v>-2.0420350118479185</v>
      </c>
      <c r="BF201" s="41">
        <f t="shared" si="125"/>
        <v>-2.3865788465601119</v>
      </c>
    </row>
    <row r="202" spans="1:58">
      <c r="A202" s="53" t="s">
        <v>49</v>
      </c>
      <c r="B202" s="80">
        <f>('Modelled Faults'!B202*'Modelled Duration'!B202*'Modelled ICPs'!B202)/'Total ICPs'!B$18</f>
        <v>2.499982515537333</v>
      </c>
      <c r="C202" s="80">
        <f>('Modelled Faults'!C202*'Modelled Duration'!C202*'Modelled ICPs'!C202)/'Total ICPs'!C$18</f>
        <v>2.0967399424602204</v>
      </c>
      <c r="D202" s="80">
        <f>('Modelled Faults'!D202*'Modelled Duration'!D202*'Modelled ICPs'!D202)/'Total ICPs'!D$18</f>
        <v>1.265131912621088</v>
      </c>
      <c r="E202" s="40">
        <f>('Modelled Faults'!E202*'Modelled Duration'!E202*'Modelled ICPs'!E202)/'Total ICPs'!E$18</f>
        <v>2.19966020294394</v>
      </c>
      <c r="F202" s="40">
        <f>('Modelled Faults'!F202*'Modelled Duration'!F202*'Modelled ICPs'!F202)/'Total ICPs'!F$18</f>
        <v>0.41465177507222395</v>
      </c>
      <c r="G202" s="40">
        <f>('Modelled Faults'!G202*'Modelled Duration'!G202*'Modelled ICPs'!G202)/'Total ICPs'!G$18</f>
        <v>0.12377605961456574</v>
      </c>
      <c r="H202" s="40">
        <f>('Modelled Faults'!H202*'Modelled Duration'!H202*'Modelled ICPs'!H202)/'Total ICPs'!H$18</f>
        <v>0.10503667064992901</v>
      </c>
      <c r="I202" s="40">
        <f>('Modelled Faults'!I202*'Modelled Duration'!I202*'Modelled ICPs'!I202)/'Total ICPs'!I$18</f>
        <v>2.0900443942458962</v>
      </c>
      <c r="J202" s="40">
        <f>('Modelled Faults'!J202*'Modelled Duration'!J202*'Modelled ICPs'!J202)/'Total ICPs'!J$18</f>
        <v>0.27481902792140667</v>
      </c>
      <c r="K202" s="40">
        <f>('Modelled Faults'!K202*'Modelled Duration'!K202*'Modelled ICPs'!K202)/'Total ICPs'!K$18</f>
        <v>0.22663691946794423</v>
      </c>
      <c r="L202" s="40">
        <f>('Modelled Faults'!L202*'Modelled Duration'!L202*'Modelled ICPs'!L202)/'Total ICPs'!L$18</f>
        <v>0.73136760647958809</v>
      </c>
      <c r="M202" s="40">
        <f>('Modelled Faults'!M202*'Modelled Duration'!M202*'Modelled ICPs'!M202)/'Total ICPs'!M$18</f>
        <v>0.721869244398885</v>
      </c>
      <c r="N202" s="40">
        <f>('Modelled Faults'!N202*'Modelled Duration'!N202*'Modelled ICPs'!N202)/'Total ICPs'!N$18</f>
        <v>0.7125221914909533</v>
      </c>
      <c r="O202" s="40">
        <f>('Modelled Faults'!O202*'Modelled Duration'!O202*'Modelled ICPs'!O202)/'Total ICPs'!O$18</f>
        <v>0.70166062900769666</v>
      </c>
      <c r="P202" s="40">
        <f>('Modelled Faults'!P202*'Modelled Duration'!P202*'Modelled ICPs'!P202)/'Total ICPs'!P$18</f>
        <v>0.69309056670478231</v>
      </c>
      <c r="Q202" s="96">
        <f>IF((('Modelled Faults'!Q202*'Modelled Duration'!Q202*'Modelled ICPs'!Q202)/'Total ICPs'!Q$18)&lt;0,0,('Modelled Faults'!Q202*'Modelled Duration'!Q202*'Modelled ICPs'!Q202)/'Total ICPs'!Q$18)</f>
        <v>0.6825632381014396</v>
      </c>
      <c r="R202" s="96">
        <f>IF((('Modelled Faults'!R202*'Modelled Duration'!R202*'Modelled ICPs'!R202)/'Total ICPs'!R$18)&lt;0,0,('Modelled Faults'!R202*'Modelled Duration'!R202*'Modelled ICPs'!R202)/'Total ICPs'!R$18)</f>
        <v>0.67928580673064887</v>
      </c>
      <c r="S202" s="96">
        <f>IF((('Modelled Faults'!S202*'Modelled Duration'!S202*'Modelled ICPs'!S202)/'Total ICPs'!S$18)&lt;0,0,('Modelled Faults'!S202*'Modelled Duration'!S202*'Modelled ICPs'!S202)/'Total ICPs'!S$18)</f>
        <v>0.67039377340501294</v>
      </c>
      <c r="T202" s="96">
        <f>IF((('Modelled Faults'!T202*'Modelled Duration'!T202*'Modelled ICPs'!T202)/'Total ICPs'!T$18)&lt;0,0,('Modelled Faults'!T202*'Modelled Duration'!T202*'Modelled ICPs'!T202)/'Total ICPs'!T$18)</f>
        <v>0.66531824506725001</v>
      </c>
      <c r="U202" s="96">
        <f>IF((('Modelled Faults'!U202*'Modelled Duration'!U202*'Modelled ICPs'!U202)/'Total ICPs'!U$18)&lt;0,0,('Modelled Faults'!U202*'Modelled Duration'!U202*'Modelled ICPs'!U202)/'Total ICPs'!U$18)</f>
        <v>0.66565797662585002</v>
      </c>
      <c r="V202" s="96">
        <f>IF((('Modelled Faults'!V202*'Modelled Duration'!V202*'Modelled ICPs'!V202)/'Total ICPs'!V$18)&lt;0,0,('Modelled Faults'!V202*'Modelled Duration'!V202*'Modelled ICPs'!V202)/'Total ICPs'!V$18)</f>
        <v>0.66625713810170473</v>
      </c>
      <c r="AL202" s="201">
        <f t="shared" si="114"/>
        <v>2.499982515537333</v>
      </c>
      <c r="AM202" s="201">
        <f t="shared" si="115"/>
        <v>2.0967399424602204</v>
      </c>
      <c r="AN202" s="201">
        <f t="shared" si="116"/>
        <v>1.265131912621088</v>
      </c>
      <c r="AO202" s="201">
        <f t="shared" si="117"/>
        <v>2.19966020294394</v>
      </c>
      <c r="AP202" s="201">
        <f t="shared" si="118"/>
        <v>0.41465177507222395</v>
      </c>
      <c r="AQ202" s="201">
        <f t="shared" si="119"/>
        <v>0.12377605961456574</v>
      </c>
      <c r="AR202" s="201">
        <f t="shared" si="120"/>
        <v>0.10503667064992901</v>
      </c>
      <c r="AS202" s="201">
        <f t="shared" si="121"/>
        <v>2.0900443942458962</v>
      </c>
      <c r="AT202" s="201">
        <f t="shared" si="122"/>
        <v>0.27481902792140667</v>
      </c>
      <c r="AU202" s="201">
        <f t="shared" si="123"/>
        <v>0.22663691946794423</v>
      </c>
      <c r="AV202" s="41">
        <f t="shared" si="125"/>
        <v>-5.9143413633607089E-2</v>
      </c>
      <c r="AW202" s="41">
        <f t="shared" si="125"/>
        <v>-0.27528729648579997</v>
      </c>
      <c r="AX202" s="41">
        <f t="shared" si="125"/>
        <v>-0.4914311793379933</v>
      </c>
      <c r="AY202" s="41">
        <f t="shared" si="125"/>
        <v>-0.70757506219018618</v>
      </c>
      <c r="AZ202" s="41">
        <f t="shared" si="125"/>
        <v>-0.9237189450423795</v>
      </c>
      <c r="BA202" s="41">
        <f t="shared" si="125"/>
        <v>-1.1398628278945724</v>
      </c>
      <c r="BB202" s="41">
        <f t="shared" si="125"/>
        <v>-1.3560067107467653</v>
      </c>
      <c r="BC202" s="41">
        <f t="shared" si="125"/>
        <v>-1.5721505935989586</v>
      </c>
      <c r="BD202" s="41">
        <f t="shared" si="125"/>
        <v>-1.7882944764511519</v>
      </c>
      <c r="BE202" s="41">
        <f t="shared" si="125"/>
        <v>-2.0044383593033448</v>
      </c>
      <c r="BF202" s="41">
        <f t="shared" si="125"/>
        <v>-2.2205822421555377</v>
      </c>
    </row>
    <row r="203" spans="1:58">
      <c r="A203" s="53" t="s">
        <v>59</v>
      </c>
      <c r="B203" s="80">
        <f>('Modelled Faults'!B203*'Modelled Duration'!B203*'Modelled ICPs'!B203)/'Total ICPs'!B$18</f>
        <v>1.3983850714478749</v>
      </c>
      <c r="C203" s="80">
        <f>('Modelled Faults'!C203*'Modelled Duration'!C203*'Modelled ICPs'!C203)/'Total ICPs'!C$18</f>
        <v>1.831468853813994</v>
      </c>
      <c r="D203" s="80">
        <f>('Modelled Faults'!D203*'Modelled Duration'!D203*'Modelled ICPs'!D203)/'Total ICPs'!D$18</f>
        <v>2.2149154245572928</v>
      </c>
      <c r="E203" s="40">
        <f>('Modelled Faults'!E203*'Modelled Duration'!E203*'Modelled ICPs'!E203)/'Total ICPs'!E$18</f>
        <v>3.1488205055448972</v>
      </c>
      <c r="F203" s="40">
        <f>('Modelled Faults'!F203*'Modelled Duration'!F203*'Modelled ICPs'!F203)/'Total ICPs'!F$18</f>
        <v>2.6725079817739217</v>
      </c>
      <c r="G203" s="40">
        <f>('Modelled Faults'!G203*'Modelled Duration'!G203*'Modelled ICPs'!G203)/'Total ICPs'!G$18</f>
        <v>0.47325257817238198</v>
      </c>
      <c r="H203" s="40">
        <f>('Modelled Faults'!H203*'Modelled Duration'!H203*'Modelled ICPs'!H203)/'Total ICPs'!H$18</f>
        <v>3.0535933457874704</v>
      </c>
      <c r="I203" s="40">
        <f>('Modelled Faults'!I203*'Modelled Duration'!I203*'Modelled ICPs'!I203)/'Total ICPs'!I$18</f>
        <v>2.5294643109315893</v>
      </c>
      <c r="J203" s="40">
        <f>('Modelled Faults'!J203*'Modelled Duration'!J203*'Modelled ICPs'!J203)/'Total ICPs'!J$18</f>
        <v>0.14038408816479875</v>
      </c>
      <c r="K203" s="40">
        <f>('Modelled Faults'!K203*'Modelled Duration'!K203*'Modelled ICPs'!K203)/'Total ICPs'!K$18</f>
        <v>2.0821615133138689</v>
      </c>
      <c r="L203" s="40">
        <f>('Modelled Faults'!L203*'Modelled Duration'!L203*'Modelled ICPs'!L203)/'Total ICPs'!L$18</f>
        <v>2.6523792384099942</v>
      </c>
      <c r="M203" s="40">
        <f>('Modelled Faults'!M203*'Modelled Duration'!M203*'Modelled ICPs'!M203)/'Total ICPs'!M$18</f>
        <v>2.6922499210925794</v>
      </c>
      <c r="N203" s="40">
        <f>('Modelled Faults'!N203*'Modelled Duration'!N203*'Modelled ICPs'!N203)/'Total ICPs'!N$18</f>
        <v>2.7326268900787496</v>
      </c>
      <c r="O203" s="40">
        <f>('Modelled Faults'!O203*'Modelled Duration'!O203*'Modelled ICPs'!O203)/'Total ICPs'!O$18</f>
        <v>2.7733642834808734</v>
      </c>
      <c r="P203" s="40">
        <f>('Modelled Faults'!P203*'Modelled Duration'!P203*'Modelled ICPs'!P203)/'Total ICPs'!P$18</f>
        <v>2.817301367054752</v>
      </c>
      <c r="Q203" s="96">
        <f>IF((('Modelled Faults'!Q203*'Modelled Duration'!Q203*'Modelled ICPs'!Q203)/'Total ICPs'!Q$18)&lt;0,0,('Modelled Faults'!Q203*'Modelled Duration'!Q203*'Modelled ICPs'!Q203)/'Total ICPs'!Q$18)</f>
        <v>2.8595077091194727</v>
      </c>
      <c r="R203" s="96">
        <f>IF((('Modelled Faults'!R203*'Modelled Duration'!R203*'Modelled ICPs'!R203)/'Total ICPs'!R$18)&lt;0,0,('Modelled Faults'!R203*'Modelled Duration'!R203*'Modelled ICPs'!R203)/'Total ICPs'!R$18)</f>
        <v>2.8800847039624347</v>
      </c>
      <c r="S203" s="96">
        <f>IF((('Modelled Faults'!S203*'Modelled Duration'!S203*'Modelled ICPs'!S203)/'Total ICPs'!S$18)&lt;0,0,('Modelled Faults'!S203*'Modelled Duration'!S203*'Modelled ICPs'!S203)/'Total ICPs'!S$18)</f>
        <v>2.9288496210110226</v>
      </c>
      <c r="T203" s="96">
        <f>IF((('Modelled Faults'!T203*'Modelled Duration'!T203*'Modelled ICPs'!T203)/'Total ICPs'!T$18)&lt;0,0,('Modelled Faults'!T203*'Modelled Duration'!T203*'Modelled ICPs'!T203)/'Total ICPs'!T$18)</f>
        <v>2.9515179433046743</v>
      </c>
      <c r="U203" s="96">
        <f>IF((('Modelled Faults'!U203*'Modelled Duration'!U203*'Modelled ICPs'!U203)/'Total ICPs'!U$18)&lt;0,0,('Modelled Faults'!U203*'Modelled Duration'!U203*'Modelled ICPs'!U203)/'Total ICPs'!U$18)</f>
        <v>2.9472827802713395</v>
      </c>
      <c r="V203" s="96">
        <f>IF((('Modelled Faults'!V203*'Modelled Duration'!V203*'Modelled ICPs'!V203)/'Total ICPs'!V$18)&lt;0,0,('Modelled Faults'!V203*'Modelled Duration'!V203*'Modelled ICPs'!V203)/'Total ICPs'!V$18)</f>
        <v>2.9444394289035327</v>
      </c>
      <c r="AL203" s="201">
        <f t="shared" si="114"/>
        <v>1.3983850714478749</v>
      </c>
      <c r="AM203" s="201">
        <f t="shared" si="115"/>
        <v>1.831468853813994</v>
      </c>
      <c r="AN203" s="201">
        <f t="shared" si="116"/>
        <v>2.2149154245572928</v>
      </c>
      <c r="AO203" s="201">
        <f t="shared" si="117"/>
        <v>3.1488205055448972</v>
      </c>
      <c r="AP203" s="201">
        <f t="shared" si="118"/>
        <v>2.6725079817739217</v>
      </c>
      <c r="AQ203" s="201">
        <f t="shared" si="119"/>
        <v>0.47325257817238198</v>
      </c>
      <c r="AR203" s="201">
        <f t="shared" si="120"/>
        <v>3.0535933457874704</v>
      </c>
      <c r="AS203" s="201">
        <f t="shared" si="121"/>
        <v>2.5294643109315893</v>
      </c>
      <c r="AT203" s="201">
        <f t="shared" si="122"/>
        <v>0.14038408816479875</v>
      </c>
      <c r="AU203" s="201">
        <f t="shared" si="123"/>
        <v>2.0821615133138689</v>
      </c>
      <c r="AV203" s="41">
        <f t="shared" si="125"/>
        <v>1.7346354395590502</v>
      </c>
      <c r="AW203" s="41">
        <f t="shared" si="125"/>
        <v>1.6946609072332759</v>
      </c>
      <c r="AX203" s="41">
        <f t="shared" si="125"/>
        <v>1.6546863749075014</v>
      </c>
      <c r="AY203" s="41">
        <f t="shared" si="125"/>
        <v>1.6147118425817273</v>
      </c>
      <c r="AZ203" s="41">
        <f t="shared" si="125"/>
        <v>1.5747373102559528</v>
      </c>
      <c r="BA203" s="41">
        <f t="shared" si="125"/>
        <v>1.5347627779301787</v>
      </c>
      <c r="BB203" s="41">
        <f t="shared" si="125"/>
        <v>1.4947882456044042</v>
      </c>
      <c r="BC203" s="41">
        <f t="shared" si="125"/>
        <v>1.4548137132786301</v>
      </c>
      <c r="BD203" s="41">
        <f t="shared" si="125"/>
        <v>1.4148391809528555</v>
      </c>
      <c r="BE203" s="41">
        <f t="shared" si="125"/>
        <v>1.3748646486270815</v>
      </c>
      <c r="BF203" s="41">
        <f t="shared" si="125"/>
        <v>1.3348901163013069</v>
      </c>
    </row>
    <row r="204" spans="1:58">
      <c r="A204" s="53" t="s">
        <v>57</v>
      </c>
      <c r="B204" s="80">
        <f>('Modelled Faults'!B204*'Modelled Duration'!B204*'Modelled ICPs'!B204)/'Total ICPs'!B$18</f>
        <v>7.8671403366553845</v>
      </c>
      <c r="C204" s="80">
        <f>('Modelled Faults'!C204*'Modelled Duration'!C204*'Modelled ICPs'!C204)/'Total ICPs'!C$18</f>
        <v>3.0035318614594733</v>
      </c>
      <c r="D204" s="80">
        <f>('Modelled Faults'!D204*'Modelled Duration'!D204*'Modelled ICPs'!D204)/'Total ICPs'!D$18</f>
        <v>2.5931830881768168</v>
      </c>
      <c r="E204" s="40">
        <f>('Modelled Faults'!E204*'Modelled Duration'!E204*'Modelled ICPs'!E204)/'Total ICPs'!E$18</f>
        <v>3.4058423598521959</v>
      </c>
      <c r="F204" s="40">
        <f>('Modelled Faults'!F204*'Modelled Duration'!F204*'Modelled ICPs'!F204)/'Total ICPs'!F$18</f>
        <v>7.9745056215604508</v>
      </c>
      <c r="G204" s="40">
        <f>('Modelled Faults'!G204*'Modelled Duration'!G204*'Modelled ICPs'!G204)/'Total ICPs'!G$18</f>
        <v>0.94592492466559897</v>
      </c>
      <c r="H204" s="40">
        <f>('Modelled Faults'!H204*'Modelled Duration'!H204*'Modelled ICPs'!H204)/'Total ICPs'!H$18</f>
        <v>1.2137171412705501</v>
      </c>
      <c r="I204" s="40">
        <f>('Modelled Faults'!I204*'Modelled Duration'!I204*'Modelled ICPs'!I204)/'Total ICPs'!I$18</f>
        <v>2.1292538725990595</v>
      </c>
      <c r="J204" s="40">
        <f>('Modelled Faults'!J204*'Modelled Duration'!J204*'Modelled ICPs'!J204)/'Total ICPs'!J$18</f>
        <v>0.61383541872030345</v>
      </c>
      <c r="K204" s="40">
        <f>('Modelled Faults'!K204*'Modelled Duration'!K204*'Modelled ICPs'!K204)/'Total ICPs'!K$18</f>
        <v>7.0270066631728803</v>
      </c>
      <c r="L204" s="40">
        <f>('Modelled Faults'!L204*'Modelled Duration'!L204*'Modelled ICPs'!L204)/'Total ICPs'!L$18</f>
        <v>3.3199295933079882</v>
      </c>
      <c r="M204" s="40">
        <f>('Modelled Faults'!M204*'Modelled Duration'!M204*'Modelled ICPs'!M204)/'Total ICPs'!M$18</f>
        <v>3.3415227907285381</v>
      </c>
      <c r="N204" s="40">
        <f>('Modelled Faults'!N204*'Modelled Duration'!N204*'Modelled ICPs'!N204)/'Total ICPs'!N$18</f>
        <v>3.3692688829708666</v>
      </c>
      <c r="O204" s="40">
        <f>('Modelled Faults'!O204*'Modelled Duration'!O204*'Modelled ICPs'!O204)/'Total ICPs'!O$18</f>
        <v>3.3922786456971732</v>
      </c>
      <c r="P204" s="40">
        <f>('Modelled Faults'!P204*'Modelled Duration'!P204*'Modelled ICPs'!P204)/'Total ICPs'!P$18</f>
        <v>3.4141243716358769</v>
      </c>
      <c r="Q204" s="96">
        <f>IF((('Modelled Faults'!Q204*'Modelled Duration'!Q204*'Modelled ICPs'!Q204)/'Total ICPs'!Q$18)&lt;0,0,('Modelled Faults'!Q204*'Modelled Duration'!Q204*'Modelled ICPs'!Q204)/'Total ICPs'!Q$18)</f>
        <v>3.4389985779279182</v>
      </c>
      <c r="R204" s="96">
        <f>IF((('Modelled Faults'!R204*'Modelled Duration'!R204*'Modelled ICPs'!R204)/'Total ICPs'!R$18)&lt;0,0,('Modelled Faults'!R204*'Modelled Duration'!R204*'Modelled ICPs'!R204)/'Total ICPs'!R$18)</f>
        <v>3.4475206295796625</v>
      </c>
      <c r="S204" s="96">
        <f>IF((('Modelled Faults'!S204*'Modelled Duration'!S204*'Modelled ICPs'!S204)/'Total ICPs'!S$18)&lt;0,0,('Modelled Faults'!S204*'Modelled Duration'!S204*'Modelled ICPs'!S204)/'Total ICPs'!S$18)</f>
        <v>3.4647113132979408</v>
      </c>
      <c r="T204" s="96">
        <f>IF((('Modelled Faults'!T204*'Modelled Duration'!T204*'Modelled ICPs'!T204)/'Total ICPs'!T$18)&lt;0,0,('Modelled Faults'!T204*'Modelled Duration'!T204*'Modelled ICPs'!T204)/'Total ICPs'!T$18)</f>
        <v>3.4780123706849264</v>
      </c>
      <c r="U204" s="96">
        <f>IF((('Modelled Faults'!U204*'Modelled Duration'!U204*'Modelled ICPs'!U204)/'Total ICPs'!U$18)&lt;0,0,('Modelled Faults'!U204*'Modelled Duration'!U204*'Modelled ICPs'!U204)/'Total ICPs'!U$18)</f>
        <v>3.4766416964871505</v>
      </c>
      <c r="V204" s="96">
        <f>IF((('Modelled Faults'!V204*'Modelled Duration'!V204*'Modelled ICPs'!V204)/'Total ICPs'!V$18)&lt;0,0,('Modelled Faults'!V204*'Modelled Duration'!V204*'Modelled ICPs'!V204)/'Total ICPs'!V$18)</f>
        <v>3.4718324318464298</v>
      </c>
      <c r="AL204" s="201">
        <f t="shared" si="114"/>
        <v>7.8671403366553845</v>
      </c>
      <c r="AM204" s="201">
        <f t="shared" si="115"/>
        <v>3.0035318614594733</v>
      </c>
      <c r="AN204" s="201">
        <f t="shared" si="116"/>
        <v>2.5931830881768168</v>
      </c>
      <c r="AO204" s="201">
        <f t="shared" si="117"/>
        <v>3.4058423598521959</v>
      </c>
      <c r="AP204" s="201">
        <f t="shared" si="118"/>
        <v>7.9745056215604508</v>
      </c>
      <c r="AQ204" s="201">
        <f t="shared" si="119"/>
        <v>0.94592492466559897</v>
      </c>
      <c r="AR204" s="201">
        <f t="shared" si="120"/>
        <v>1.2137171412705501</v>
      </c>
      <c r="AS204" s="201">
        <f t="shared" si="121"/>
        <v>2.1292538725990595</v>
      </c>
      <c r="AT204" s="201">
        <f t="shared" si="122"/>
        <v>0.61383541872030345</v>
      </c>
      <c r="AU204" s="201">
        <f t="shared" si="123"/>
        <v>7.0270066631728803</v>
      </c>
      <c r="AV204" s="41">
        <f t="shared" si="125"/>
        <v>2.3369381091117609</v>
      </c>
      <c r="AW204" s="41">
        <f t="shared" si="125"/>
        <v>2.0932188328023953</v>
      </c>
      <c r="AX204" s="41">
        <f t="shared" si="125"/>
        <v>1.8494995564930301</v>
      </c>
      <c r="AY204" s="41">
        <f t="shared" si="125"/>
        <v>1.6057802801836645</v>
      </c>
      <c r="AZ204" s="41">
        <f t="shared" si="125"/>
        <v>1.3620610038742993</v>
      </c>
      <c r="BA204" s="41">
        <f t="shared" si="125"/>
        <v>1.1183417275649337</v>
      </c>
      <c r="BB204" s="41">
        <f t="shared" si="125"/>
        <v>0.87462245125556848</v>
      </c>
      <c r="BC204" s="41">
        <f t="shared" si="125"/>
        <v>0.63090317494620241</v>
      </c>
      <c r="BD204" s="41">
        <f t="shared" si="125"/>
        <v>0.38718389863683722</v>
      </c>
      <c r="BE204" s="41">
        <f t="shared" si="125"/>
        <v>0.14346462232747204</v>
      </c>
      <c r="BF204" s="41">
        <f t="shared" si="125"/>
        <v>-0.10025465398189404</v>
      </c>
    </row>
    <row r="205" spans="1:58">
      <c r="A205" s="53" t="s">
        <v>55</v>
      </c>
      <c r="B205" s="80">
        <f>('Modelled Faults'!B205*'Modelled Duration'!B205*'Modelled ICPs'!B205)/'Total ICPs'!B$18</f>
        <v>0.30278956654427563</v>
      </c>
      <c r="C205" s="80">
        <f>('Modelled Faults'!C205*'Modelled Duration'!C205*'Modelled ICPs'!C205)/'Total ICPs'!C$18</f>
        <v>0.69200324257307677</v>
      </c>
      <c r="D205" s="80">
        <f>('Modelled Faults'!D205*'Modelled Duration'!D205*'Modelled ICPs'!D205)/'Total ICPs'!D$18</f>
        <v>0.27649589012381498</v>
      </c>
      <c r="E205" s="40">
        <f>('Modelled Faults'!E205*'Modelled Duration'!E205*'Modelled ICPs'!E205)/'Total ICPs'!E$18</f>
        <v>0.61688031408614485</v>
      </c>
      <c r="F205" s="40">
        <f>('Modelled Faults'!F205*'Modelled Duration'!F205*'Modelled ICPs'!F205)/'Total ICPs'!F$18</f>
        <v>1.1162688485256771</v>
      </c>
      <c r="G205" s="40">
        <f>('Modelled Faults'!G205*'Modelled Duration'!G205*'Modelled ICPs'!G205)/'Total ICPs'!G$18</f>
        <v>0.47347124173895305</v>
      </c>
      <c r="H205" s="40">
        <f>('Modelled Faults'!H205*'Modelled Duration'!H205*'Modelled ICPs'!H205)/'Total ICPs'!H$18</f>
        <v>2.2749033971363195</v>
      </c>
      <c r="I205" s="40">
        <f>('Modelled Faults'!I205*'Modelled Duration'!I205*'Modelled ICPs'!I205)/'Total ICPs'!I$18</f>
        <v>1.4514799415082531</v>
      </c>
      <c r="J205" s="40">
        <f>('Modelled Faults'!J205*'Modelled Duration'!J205*'Modelled ICPs'!J205)/'Total ICPs'!J$18</f>
        <v>0.3805439140768152</v>
      </c>
      <c r="K205" s="40">
        <f>('Modelled Faults'!K205*'Modelled Duration'!K205*'Modelled ICPs'!K205)/'Total ICPs'!K$18</f>
        <v>0.74250734945471741</v>
      </c>
      <c r="L205" s="40">
        <f>('Modelled Faults'!L205*'Modelled Duration'!L205*'Modelled ICPs'!L205)/'Total ICPs'!L$18</f>
        <v>0.87223752104996621</v>
      </c>
      <c r="M205" s="40">
        <f>('Modelled Faults'!M205*'Modelled Duration'!M205*'Modelled ICPs'!M205)/'Total ICPs'!M$18</f>
        <v>0.879529653642939</v>
      </c>
      <c r="N205" s="40">
        <f>('Modelled Faults'!N205*'Modelled Duration'!N205*'Modelled ICPs'!N205)/'Total ICPs'!N$18</f>
        <v>0.88697364854999972</v>
      </c>
      <c r="O205" s="40">
        <f>('Modelled Faults'!O205*'Modelled Duration'!O205*'Modelled ICPs'!O205)/'Total ICPs'!O$18</f>
        <v>0.91508728879586343</v>
      </c>
      <c r="P205" s="40">
        <f>('Modelled Faults'!P205*'Modelled Duration'!P205*'Modelled ICPs'!P205)/'Total ICPs'!P$18</f>
        <v>0.92367678639390394</v>
      </c>
      <c r="Q205" s="96">
        <f>IF((('Modelled Faults'!Q205*'Modelled Duration'!Q205*'Modelled ICPs'!Q205)/'Total ICPs'!Q$18)&lt;0,0,('Modelled Faults'!Q205*'Modelled Duration'!Q205*'Modelled ICPs'!Q205)/'Total ICPs'!Q$18)</f>
        <v>0.93159402701977478</v>
      </c>
      <c r="R205" s="96">
        <f>IF((('Modelled Faults'!R205*'Modelled Duration'!R205*'Modelled ICPs'!R205)/'Total ICPs'!R$18)&lt;0,0,('Modelled Faults'!R205*'Modelled Duration'!R205*'Modelled ICPs'!R205)/'Total ICPs'!R$18)</f>
        <v>0.93241149553420721</v>
      </c>
      <c r="S205" s="96">
        <f>IF((('Modelled Faults'!S205*'Modelled Duration'!S205*'Modelled ICPs'!S205)/'Total ICPs'!S$18)&lt;0,0,('Modelled Faults'!S205*'Modelled Duration'!S205*'Modelled ICPs'!S205)/'Total ICPs'!S$18)</f>
        <v>0.93653433738811265</v>
      </c>
      <c r="T205" s="96">
        <f>IF((('Modelled Faults'!T205*'Modelled Duration'!T205*'Modelled ICPs'!T205)/'Total ICPs'!T$18)&lt;0,0,('Modelled Faults'!T205*'Modelled Duration'!T205*'Modelled ICPs'!T205)/'Total ICPs'!T$18)</f>
        <v>0.95880604909767531</v>
      </c>
      <c r="U205" s="96">
        <f>IF((('Modelled Faults'!U205*'Modelled Duration'!U205*'Modelled ICPs'!U205)/'Total ICPs'!U$18)&lt;0,0,('Modelled Faults'!U205*'Modelled Duration'!U205*'Modelled ICPs'!U205)/'Total ICPs'!U$18)</f>
        <v>0.95165619027840898</v>
      </c>
      <c r="V205" s="96">
        <f>IF((('Modelled Faults'!V205*'Modelled Duration'!V205*'Modelled ICPs'!V205)/'Total ICPs'!V$18)&lt;0,0,('Modelled Faults'!V205*'Modelled Duration'!V205*'Modelled ICPs'!V205)/'Total ICPs'!V$18)</f>
        <v>0.94503876489522276</v>
      </c>
      <c r="AL205" s="201">
        <f t="shared" si="114"/>
        <v>0.30278956654427563</v>
      </c>
      <c r="AM205" s="201">
        <f t="shared" si="115"/>
        <v>0.69200324257307677</v>
      </c>
      <c r="AN205" s="201">
        <f t="shared" si="116"/>
        <v>0.27649589012381498</v>
      </c>
      <c r="AO205" s="201">
        <f t="shared" si="117"/>
        <v>0.61688031408614485</v>
      </c>
      <c r="AP205" s="201">
        <f t="shared" si="118"/>
        <v>1.1162688485256771</v>
      </c>
      <c r="AQ205" s="201">
        <f t="shared" si="119"/>
        <v>0.47347124173895305</v>
      </c>
      <c r="AR205" s="201">
        <f t="shared" si="120"/>
        <v>2.2749033971363195</v>
      </c>
      <c r="AS205" s="201">
        <f t="shared" si="121"/>
        <v>1.4514799415082531</v>
      </c>
      <c r="AT205" s="201">
        <f t="shared" si="122"/>
        <v>0.3805439140768152</v>
      </c>
      <c r="AU205" s="201">
        <f t="shared" si="123"/>
        <v>0.74250734945471741</v>
      </c>
      <c r="AV205" s="41">
        <f t="shared" si="125"/>
        <v>1.2321822587770095</v>
      </c>
      <c r="AW205" s="41">
        <f t="shared" si="125"/>
        <v>1.3048091475406829</v>
      </c>
      <c r="AX205" s="41">
        <f t="shared" si="125"/>
        <v>1.3774360363043567</v>
      </c>
      <c r="AY205" s="41">
        <f t="shared" si="125"/>
        <v>1.4500629250680301</v>
      </c>
      <c r="AZ205" s="41">
        <f t="shared" si="125"/>
        <v>1.5226898138317035</v>
      </c>
      <c r="BA205" s="41">
        <f t="shared" si="125"/>
        <v>1.5953167025953774</v>
      </c>
      <c r="BB205" s="41">
        <f t="shared" si="125"/>
        <v>1.6679435913590508</v>
      </c>
      <c r="BC205" s="41">
        <f t="shared" si="125"/>
        <v>1.7405704801227246</v>
      </c>
      <c r="BD205" s="41">
        <f t="shared" si="125"/>
        <v>1.813197368886398</v>
      </c>
      <c r="BE205" s="41">
        <f t="shared" si="125"/>
        <v>1.8858242576500714</v>
      </c>
      <c r="BF205" s="41">
        <f t="shared" si="125"/>
        <v>1.9584511464137453</v>
      </c>
    </row>
    <row r="206" spans="1:58">
      <c r="A206" s="53" t="s">
        <v>47</v>
      </c>
      <c r="B206" s="80">
        <f>('Modelled Faults'!B206*'Modelled Duration'!B206*'Modelled ICPs'!B206)/'Total ICPs'!B$18</f>
        <v>1.8534356969147827</v>
      </c>
      <c r="C206" s="80">
        <f>('Modelled Faults'!C206*'Modelled Duration'!C206*'Modelled ICPs'!C206)/'Total ICPs'!C$18</f>
        <v>6.0622860140193557</v>
      </c>
      <c r="D206" s="80">
        <f>('Modelled Faults'!D206*'Modelled Duration'!D206*'Modelled ICPs'!D206)/'Total ICPs'!D$18</f>
        <v>2.9761844696345281</v>
      </c>
      <c r="E206" s="40">
        <f>('Modelled Faults'!E206*'Modelled Duration'!E206*'Modelled ICPs'!E206)/'Total ICPs'!E$18</f>
        <v>9.5929035831195524</v>
      </c>
      <c r="F206" s="40">
        <f>('Modelled Faults'!F206*'Modelled Duration'!F206*'Modelled ICPs'!F206)/'Total ICPs'!F$18</f>
        <v>0.65043606243362495</v>
      </c>
      <c r="G206" s="40">
        <f>('Modelled Faults'!G206*'Modelled Duration'!G206*'Modelled ICPs'!G206)/'Total ICPs'!G$18</f>
        <v>6.2840754084098643E-2</v>
      </c>
      <c r="H206" s="40">
        <f>('Modelled Faults'!H206*'Modelled Duration'!H206*'Modelled ICPs'!H206)/'Total ICPs'!H$18</f>
        <v>4.4478174398514305</v>
      </c>
      <c r="I206" s="40">
        <f>('Modelled Faults'!I206*'Modelled Duration'!I206*'Modelled ICPs'!I206)/'Total ICPs'!I$18</f>
        <v>6.3584970299970349</v>
      </c>
      <c r="J206" s="40">
        <f>('Modelled Faults'!J206*'Modelled Duration'!J206*'Modelled ICPs'!J206)/'Total ICPs'!J$18</f>
        <v>0.67419119440563957</v>
      </c>
      <c r="K206" s="40">
        <f>('Modelled Faults'!K206*'Modelled Duration'!K206*'Modelled ICPs'!K206)/'Total ICPs'!K$18</f>
        <v>0.50573367273090297</v>
      </c>
      <c r="L206" s="40">
        <f>('Modelled Faults'!L206*'Modelled Duration'!L206*'Modelled ICPs'!L206)/'Total ICPs'!L$18</f>
        <v>3.1385996999016426</v>
      </c>
      <c r="M206" s="40">
        <f>('Modelled Faults'!M206*'Modelled Duration'!M206*'Modelled ICPs'!M206)/'Total ICPs'!M$18</f>
        <v>3.1621041108426389</v>
      </c>
      <c r="N206" s="40">
        <f>('Modelled Faults'!N206*'Modelled Duration'!N206*'Modelled ICPs'!N206)/'Total ICPs'!N$18</f>
        <v>3.1864770071359145</v>
      </c>
      <c r="O206" s="40">
        <f>('Modelled Faults'!O206*'Modelled Duration'!O206*'Modelled ICPs'!O206)/'Total ICPs'!O$18</f>
        <v>3.2111734817241429</v>
      </c>
      <c r="P206" s="40">
        <f>('Modelled Faults'!P206*'Modelled Duration'!P206*'Modelled ICPs'!P206)/'Total ICPs'!P$18</f>
        <v>3.2353473917535078</v>
      </c>
      <c r="Q206" s="96">
        <f>IF((('Modelled Faults'!Q206*'Modelled Duration'!Q206*'Modelled ICPs'!Q206)/'Total ICPs'!Q$18)&lt;0,0,('Modelled Faults'!Q206*'Modelled Duration'!Q206*'Modelled ICPs'!Q206)/'Total ICPs'!Q$18)</f>
        <v>3.2616096232369882</v>
      </c>
      <c r="R206" s="96">
        <f>IF((('Modelled Faults'!R206*'Modelled Duration'!R206*'Modelled ICPs'!R206)/'Total ICPs'!R$18)&lt;0,0,('Modelled Faults'!R206*'Modelled Duration'!R206*'Modelled ICPs'!R206)/'Total ICPs'!R$18)</f>
        <v>3.2759183544386392</v>
      </c>
      <c r="S206" s="96">
        <f>IF((('Modelled Faults'!S206*'Modelled Duration'!S206*'Modelled ICPs'!S206)/'Total ICPs'!S$18)&lt;0,0,('Modelled Faults'!S206*'Modelled Duration'!S206*'Modelled ICPs'!S206)/'Total ICPs'!S$18)</f>
        <v>3.2957096385537414</v>
      </c>
      <c r="T206" s="96">
        <f>IF((('Modelled Faults'!T206*'Modelled Duration'!T206*'Modelled ICPs'!T206)/'Total ICPs'!T$18)&lt;0,0,('Modelled Faults'!T206*'Modelled Duration'!T206*'Modelled ICPs'!T206)/'Total ICPs'!T$18)</f>
        <v>3.3128899956391566</v>
      </c>
      <c r="U206" s="96">
        <f>IF((('Modelled Faults'!U206*'Modelled Duration'!U206*'Modelled ICPs'!U206)/'Total ICPs'!U$18)&lt;0,0,('Modelled Faults'!U206*'Modelled Duration'!U206*'Modelled ICPs'!U206)/'Total ICPs'!U$18)</f>
        <v>3.3154759479024052</v>
      </c>
      <c r="V206" s="96">
        <f>IF((('Modelled Faults'!V206*'Modelled Duration'!V206*'Modelled ICPs'!V206)/'Total ICPs'!V$18)&lt;0,0,('Modelled Faults'!V206*'Modelled Duration'!V206*'Modelled ICPs'!V206)/'Total ICPs'!V$18)</f>
        <v>3.3194049808287813</v>
      </c>
      <c r="AL206" s="201">
        <f t="shared" si="114"/>
        <v>1.8534356969147827</v>
      </c>
      <c r="AM206" s="201">
        <f t="shared" si="115"/>
        <v>6.0622860140193557</v>
      </c>
      <c r="AN206" s="201">
        <f t="shared" si="116"/>
        <v>2.9761844696345281</v>
      </c>
      <c r="AO206" s="201">
        <f t="shared" si="117"/>
        <v>9.5929035831195524</v>
      </c>
      <c r="AP206" s="201">
        <f t="shared" si="118"/>
        <v>0.65043606243362495</v>
      </c>
      <c r="AQ206" s="201">
        <f t="shared" si="119"/>
        <v>6.2840754084098643E-2</v>
      </c>
      <c r="AR206" s="201">
        <f t="shared" si="120"/>
        <v>4.4478174398514305</v>
      </c>
      <c r="AS206" s="201">
        <f t="shared" si="121"/>
        <v>6.3584970299970349</v>
      </c>
      <c r="AT206" s="201">
        <f t="shared" si="122"/>
        <v>0.67419119440563957</v>
      </c>
      <c r="AU206" s="201">
        <f t="shared" si="123"/>
        <v>0.50573367273090297</v>
      </c>
      <c r="AV206" s="41">
        <f t="shared" si="125"/>
        <v>1.6865234953426849</v>
      </c>
      <c r="AW206" s="41">
        <f t="shared" si="125"/>
        <v>1.389812750546974</v>
      </c>
      <c r="AX206" s="41">
        <f t="shared" si="125"/>
        <v>1.093102005751263</v>
      </c>
      <c r="AY206" s="41">
        <f t="shared" si="125"/>
        <v>0.79639126095555213</v>
      </c>
      <c r="AZ206" s="41">
        <f t="shared" si="125"/>
        <v>0.49968051615984077</v>
      </c>
      <c r="BA206" s="41">
        <f t="shared" si="125"/>
        <v>0.2029697713641303</v>
      </c>
      <c r="BB206" s="41">
        <f t="shared" si="125"/>
        <v>-9.3740973431580166E-2</v>
      </c>
      <c r="BC206" s="41">
        <f t="shared" si="125"/>
        <v>-0.39045171822729152</v>
      </c>
      <c r="BD206" s="41">
        <f t="shared" si="125"/>
        <v>-0.68716246302300288</v>
      </c>
      <c r="BE206" s="41">
        <f t="shared" si="125"/>
        <v>-0.98387320781871335</v>
      </c>
      <c r="BF206" s="41">
        <f t="shared" si="125"/>
        <v>-1.2805839526144238</v>
      </c>
    </row>
    <row r="207" spans="1:58">
      <c r="A207" s="53" t="s">
        <v>52</v>
      </c>
      <c r="B207" s="80">
        <f>('Modelled Faults'!B207*'Modelled Duration'!B207*'Modelled ICPs'!B207)/'Total ICPs'!B$18</f>
        <v>5.625816603881546</v>
      </c>
      <c r="C207" s="80">
        <f>('Modelled Faults'!C207*'Modelled Duration'!C207*'Modelled ICPs'!C207)/'Total ICPs'!C$18</f>
        <v>18.854605566417145</v>
      </c>
      <c r="D207" s="80">
        <f>('Modelled Faults'!D207*'Modelled Duration'!D207*'Modelled ICPs'!D207)/'Total ICPs'!D$18</f>
        <v>0.1112866095509657</v>
      </c>
      <c r="E207" s="40">
        <f>('Modelled Faults'!E207*'Modelled Duration'!E207*'Modelled ICPs'!E207)/'Total ICPs'!E$18</f>
        <v>1.8333426957152408</v>
      </c>
      <c r="F207" s="40">
        <f>('Modelled Faults'!F207*'Modelled Duration'!F207*'Modelled ICPs'!F207)/'Total ICPs'!F$18</f>
        <v>0.8139367524395088</v>
      </c>
      <c r="G207" s="40">
        <f>('Modelled Faults'!G207*'Modelled Duration'!G207*'Modelled ICPs'!G207)/'Total ICPs'!G$18</f>
        <v>1.357385300287677</v>
      </c>
      <c r="H207" s="40">
        <f>('Modelled Faults'!H207*'Modelled Duration'!H207*'Modelled ICPs'!H207)/'Total ICPs'!H$18</f>
        <v>1.1152783610216499</v>
      </c>
      <c r="I207" s="40">
        <f>('Modelled Faults'!I207*'Modelled Duration'!I207*'Modelled ICPs'!I207)/'Total ICPs'!I$18</f>
        <v>3.753289261117545</v>
      </c>
      <c r="J207" s="40">
        <f>('Modelled Faults'!J207*'Modelled Duration'!J207*'Modelled ICPs'!J207)/'Total ICPs'!J$18</f>
        <v>0.16123271668773209</v>
      </c>
      <c r="K207" s="40">
        <f>('Modelled Faults'!K207*'Modelled Duration'!K207*'Modelled ICPs'!K207)/'Total ICPs'!K$18</f>
        <v>0.25415437598263063</v>
      </c>
      <c r="L207" s="40">
        <f>('Modelled Faults'!L207*'Modelled Duration'!L207*'Modelled ICPs'!L207)/'Total ICPs'!L$18</f>
        <v>1.4180157623389562</v>
      </c>
      <c r="M207" s="40">
        <f>('Modelled Faults'!M207*'Modelled Duration'!M207*'Modelled ICPs'!M207)/'Total ICPs'!M$18</f>
        <v>1.3685540875177953</v>
      </c>
      <c r="N207" s="40">
        <f>('Modelled Faults'!N207*'Modelled Duration'!N207*'Modelled ICPs'!N207)/'Total ICPs'!N$18</f>
        <v>1.319188842444863</v>
      </c>
      <c r="O207" s="40">
        <f>('Modelled Faults'!O207*'Modelled Duration'!O207*'Modelled ICPs'!O207)/'Total ICPs'!O$18</f>
        <v>1.2695859985816471</v>
      </c>
      <c r="P207" s="40">
        <f>('Modelled Faults'!P207*'Modelled Duration'!P207*'Modelled ICPs'!P207)/'Total ICPs'!P$18</f>
        <v>1.2175056059027713</v>
      </c>
      <c r="Q207" s="96">
        <f>IF((('Modelled Faults'!Q207*'Modelled Duration'!Q207*'Modelled ICPs'!Q207)/'Total ICPs'!Q$18)&lt;0,0,('Modelled Faults'!Q207*'Modelled Duration'!Q207*'Modelled ICPs'!Q207)/'Total ICPs'!Q$18)</f>
        <v>1.1679580085904115</v>
      </c>
      <c r="R207" s="96">
        <f>IF((('Modelled Faults'!R207*'Modelled Duration'!R207*'Modelled ICPs'!R207)/'Total ICPs'!R$18)&lt;0,0,('Modelled Faults'!R207*'Modelled Duration'!R207*'Modelled ICPs'!R207)/'Total ICPs'!R$18)</f>
        <v>1.1424144840452031</v>
      </c>
      <c r="S207" s="96">
        <f>IF((('Modelled Faults'!S207*'Modelled Duration'!S207*'Modelled ICPs'!S207)/'Total ICPs'!S$18)&lt;0,0,('Modelled Faults'!S207*'Modelled Duration'!S207*'Modelled ICPs'!S207)/'Total ICPs'!S$18)</f>
        <v>1.1022718565213767</v>
      </c>
      <c r="T207" s="96">
        <f>IF((('Modelled Faults'!T207*'Modelled Duration'!T207*'Modelled ICPs'!T207)/'Total ICPs'!T$18)&lt;0,0,('Modelled Faults'!T207*'Modelled Duration'!T207*'Modelled ICPs'!T207)/'Total ICPs'!T$18)</f>
        <v>1.0702006978553003</v>
      </c>
      <c r="U207" s="96">
        <f>IF((('Modelled Faults'!U207*'Modelled Duration'!U207*'Modelled ICPs'!U207)/'Total ICPs'!U$18)&lt;0,0,('Modelled Faults'!U207*'Modelled Duration'!U207*'Modelled ICPs'!U207)/'Total ICPs'!U$18)</f>
        <v>1.0736854386571837</v>
      </c>
      <c r="V207" s="96">
        <f>IF((('Modelled Faults'!V207*'Modelled Duration'!V207*'Modelled ICPs'!V207)/'Total ICPs'!V$18)&lt;0,0,('Modelled Faults'!V207*'Modelled Duration'!V207*'Modelled ICPs'!V207)/'Total ICPs'!V$18)</f>
        <v>1.0746806511077729</v>
      </c>
      <c r="AL207" s="201">
        <f t="shared" si="114"/>
        <v>5.625816603881546</v>
      </c>
      <c r="AM207" s="201">
        <f t="shared" si="115"/>
        <v>18.854605566417145</v>
      </c>
      <c r="AN207" s="201">
        <f t="shared" si="116"/>
        <v>0.1112866095509657</v>
      </c>
      <c r="AO207" s="201">
        <f t="shared" si="117"/>
        <v>1.8333426957152408</v>
      </c>
      <c r="AP207" s="201">
        <f t="shared" si="118"/>
        <v>0.8139367524395088</v>
      </c>
      <c r="AQ207" s="201">
        <f t="shared" si="119"/>
        <v>1.357385300287677</v>
      </c>
      <c r="AR207" s="201">
        <f t="shared" si="120"/>
        <v>1.1152783610216499</v>
      </c>
      <c r="AS207" s="201">
        <f t="shared" si="121"/>
        <v>3.753289261117545</v>
      </c>
      <c r="AT207" s="201">
        <f t="shared" si="122"/>
        <v>0.16123271668773209</v>
      </c>
      <c r="AU207" s="201">
        <f t="shared" si="123"/>
        <v>0.25415437598263063</v>
      </c>
      <c r="AV207" s="41">
        <f t="shared" si="125"/>
        <v>-2.031943882276364</v>
      </c>
      <c r="AW207" s="41">
        <f t="shared" si="125"/>
        <v>-3.017394192564824</v>
      </c>
      <c r="AX207" s="41">
        <f t="shared" si="125"/>
        <v>-4.002844502853284</v>
      </c>
      <c r="AY207" s="41">
        <f t="shared" si="125"/>
        <v>-4.9882948131417439</v>
      </c>
      <c r="AZ207" s="41">
        <f t="shared" si="125"/>
        <v>-5.9737451234302039</v>
      </c>
      <c r="BA207" s="41">
        <f t="shared" si="125"/>
        <v>-6.9591954337186639</v>
      </c>
      <c r="BB207" s="41">
        <f t="shared" si="125"/>
        <v>-7.9446457440071221</v>
      </c>
      <c r="BC207" s="41">
        <f t="shared" si="125"/>
        <v>-8.9300960542955821</v>
      </c>
      <c r="BD207" s="41">
        <f t="shared" si="125"/>
        <v>-9.915546364584042</v>
      </c>
      <c r="BE207" s="41">
        <f t="shared" si="125"/>
        <v>-10.900996674872502</v>
      </c>
      <c r="BF207" s="41">
        <f t="shared" si="125"/>
        <v>-11.886446985160962</v>
      </c>
    </row>
    <row r="208" spans="1:58">
      <c r="A208" s="53" t="s">
        <v>53</v>
      </c>
      <c r="B208" s="80">
        <f>('Modelled Faults'!B208*'Modelled Duration'!B208*'Modelled ICPs'!B208)/'Total ICPs'!B$18</f>
        <v>6.9813615627930607</v>
      </c>
      <c r="C208" s="80">
        <f>('Modelled Faults'!C208*'Modelled Duration'!C208*'Modelled ICPs'!C208)/'Total ICPs'!C$18</f>
        <v>14.701333587652822</v>
      </c>
      <c r="D208" s="80">
        <f>('Modelled Faults'!D208*'Modelled Duration'!D208*'Modelled ICPs'!D208)/'Total ICPs'!D$18</f>
        <v>0</v>
      </c>
      <c r="E208" s="40">
        <f>('Modelled Faults'!E208*'Modelled Duration'!E208*'Modelled ICPs'!E208)/'Total ICPs'!E$18</f>
        <v>6.3495903953554906</v>
      </c>
      <c r="F208" s="40">
        <f>('Modelled Faults'!F208*'Modelled Duration'!F208*'Modelled ICPs'!F208)/'Total ICPs'!F$18</f>
        <v>0.135802762052674</v>
      </c>
      <c r="G208" s="40">
        <f>('Modelled Faults'!G208*'Modelled Duration'!G208*'Modelled ICPs'!G208)/'Total ICPs'!G$18</f>
        <v>0.52930404598558511</v>
      </c>
      <c r="H208" s="40">
        <f>('Modelled Faults'!H208*'Modelled Duration'!H208*'Modelled ICPs'!H208)/'Total ICPs'!H$18</f>
        <v>0.64098522017167503</v>
      </c>
      <c r="I208" s="40">
        <f>('Modelled Faults'!I208*'Modelled Duration'!I208*'Modelled ICPs'!I208)/'Total ICPs'!I$18</f>
        <v>4.8872688996128311</v>
      </c>
      <c r="J208" s="40">
        <f>('Modelled Faults'!J208*'Modelled Duration'!J208*'Modelled ICPs'!J208)/'Total ICPs'!J$18</f>
        <v>0.16826069252183662</v>
      </c>
      <c r="K208" s="40">
        <f>('Modelled Faults'!K208*'Modelled Duration'!K208*'Modelled ICPs'!K208)/'Total ICPs'!K$18</f>
        <v>2.2149173716652912</v>
      </c>
      <c r="L208" s="40">
        <f>('Modelled Faults'!L208*'Modelled Duration'!L208*'Modelled ICPs'!L208)/'Total ICPs'!L$18</f>
        <v>2.4093271855443641</v>
      </c>
      <c r="M208" s="40">
        <f>('Modelled Faults'!M208*'Modelled Duration'!M208*'Modelled ICPs'!M208)/'Total ICPs'!M$18</f>
        <v>2.3564818075978682</v>
      </c>
      <c r="N208" s="40">
        <f>('Modelled Faults'!N208*'Modelled Duration'!N208*'Modelled ICPs'!N208)/'Total ICPs'!N$18</f>
        <v>2.2899762016521543</v>
      </c>
      <c r="O208" s="40">
        <f>('Modelled Faults'!O208*'Modelled Duration'!O208*'Modelled ICPs'!O208)/'Total ICPs'!O$18</f>
        <v>2.2234710308175862</v>
      </c>
      <c r="P208" s="40">
        <f>('Modelled Faults'!P208*'Modelled Duration'!P208*'Modelled ICPs'!P208)/'Total ICPs'!P$18</f>
        <v>2.1589868474342224</v>
      </c>
      <c r="Q208" s="96">
        <f>IF((('Modelled Faults'!Q208*'Modelled Duration'!Q208*'Modelled ICPs'!Q208)/'Total ICPs'!Q$18)&lt;0,0,('Modelled Faults'!Q208*'Modelled Duration'!Q208*'Modelled ICPs'!Q208)/'Total ICPs'!Q$18)</f>
        <v>2.0927232332910393</v>
      </c>
      <c r="R208" s="96">
        <f>IF((('Modelled Faults'!R208*'Modelled Duration'!R208*'Modelled ICPs'!R208)/'Total ICPs'!R$18)&lt;0,0,('Modelled Faults'!R208*'Modelled Duration'!R208*'Modelled ICPs'!R208)/'Total ICPs'!R$18)</f>
        <v>2.0632449111668612</v>
      </c>
      <c r="S208" s="96">
        <f>IF((('Modelled Faults'!S208*'Modelled Duration'!S208*'Modelled ICPs'!S208)/'Total ICPs'!S$18)&lt;0,0,('Modelled Faults'!S208*'Modelled Duration'!S208*'Modelled ICPs'!S208)/'Total ICPs'!S$18)</f>
        <v>2.0092024316782786</v>
      </c>
      <c r="T208" s="96">
        <f>IF((('Modelled Faults'!T208*'Modelled Duration'!T208*'Modelled ICPs'!T208)/'Total ICPs'!T$18)&lt;0,0,('Modelled Faults'!T208*'Modelled Duration'!T208*'Modelled ICPs'!T208)/'Total ICPs'!T$18)</f>
        <v>1.9700942408200603</v>
      </c>
      <c r="U208" s="96">
        <f>IF((('Modelled Faults'!U208*'Modelled Duration'!U208*'Modelled ICPs'!U208)/'Total ICPs'!U$18)&lt;0,0,('Modelled Faults'!U208*'Modelled Duration'!U208*'Modelled ICPs'!U208)/'Total ICPs'!U$18)</f>
        <v>1.9650765566670951</v>
      </c>
      <c r="V208" s="96">
        <f>IF((('Modelled Faults'!V208*'Modelled Duration'!V208*'Modelled ICPs'!V208)/'Total ICPs'!V$18)&lt;0,0,('Modelled Faults'!V208*'Modelled Duration'!V208*'Modelled ICPs'!V208)/'Total ICPs'!V$18)</f>
        <v>1.9706244838875078</v>
      </c>
      <c r="AL208" s="201">
        <f t="shared" si="114"/>
        <v>6.9813615627930607</v>
      </c>
      <c r="AM208" s="201">
        <f t="shared" si="115"/>
        <v>14.701333587652822</v>
      </c>
      <c r="AN208" s="201">
        <f t="shared" si="116"/>
        <v>0</v>
      </c>
      <c r="AO208" s="201">
        <f t="shared" si="117"/>
        <v>6.3495903953554906</v>
      </c>
      <c r="AP208" s="201">
        <f t="shared" si="118"/>
        <v>0.135802762052674</v>
      </c>
      <c r="AQ208" s="201">
        <f t="shared" si="119"/>
        <v>0.52930404598558511</v>
      </c>
      <c r="AR208" s="201">
        <f t="shared" si="120"/>
        <v>0.64098522017167503</v>
      </c>
      <c r="AS208" s="201">
        <f t="shared" si="121"/>
        <v>4.8872688996128311</v>
      </c>
      <c r="AT208" s="201">
        <f t="shared" si="122"/>
        <v>0.16826069252183662</v>
      </c>
      <c r="AU208" s="201">
        <f t="shared" si="123"/>
        <v>2.2149173716652912</v>
      </c>
      <c r="AV208" s="41">
        <f t="shared" si="125"/>
        <v>-0.90330013720624969</v>
      </c>
      <c r="AW208" s="41">
        <f t="shared" si="125"/>
        <v>-1.733151517385771</v>
      </c>
      <c r="AX208" s="41">
        <f t="shared" si="125"/>
        <v>-2.5630028975652941</v>
      </c>
      <c r="AY208" s="41">
        <f t="shared" si="125"/>
        <v>-3.3928542777448172</v>
      </c>
      <c r="AZ208" s="41">
        <f t="shared" si="125"/>
        <v>-4.2227056579243403</v>
      </c>
      <c r="BA208" s="41">
        <f t="shared" si="125"/>
        <v>-5.0525570381038634</v>
      </c>
      <c r="BB208" s="41">
        <f t="shared" si="125"/>
        <v>-5.8824084182833865</v>
      </c>
      <c r="BC208" s="41">
        <f t="shared" si="125"/>
        <v>-6.7122597984629095</v>
      </c>
      <c r="BD208" s="41">
        <f t="shared" si="125"/>
        <v>-7.5421111786424326</v>
      </c>
      <c r="BE208" s="41">
        <f t="shared" si="125"/>
        <v>-8.3719625588219557</v>
      </c>
      <c r="BF208" s="41">
        <f t="shared" si="125"/>
        <v>-9.2018139390014788</v>
      </c>
    </row>
    <row r="209" spans="1:58">
      <c r="A209" s="53" t="s">
        <v>58</v>
      </c>
      <c r="B209" s="80">
        <f>('Modelled Faults'!B209*'Modelled Duration'!B209*'Modelled ICPs'!B209)/'Total ICPs'!B$18</f>
        <v>5.7149142466580871</v>
      </c>
      <c r="C209" s="80">
        <f>('Modelled Faults'!C209*'Modelled Duration'!C209*'Modelled ICPs'!C209)/'Total ICPs'!C$18</f>
        <v>2.7134487307869586</v>
      </c>
      <c r="D209" s="80">
        <f>('Modelled Faults'!D209*'Modelled Duration'!D209*'Modelled ICPs'!D209)/'Total ICPs'!D$18</f>
        <v>1.0544972689481693</v>
      </c>
      <c r="E209" s="40">
        <f>('Modelled Faults'!E209*'Modelled Duration'!E209*'Modelled ICPs'!E209)/'Total ICPs'!E$18</f>
        <v>1.22739430949158</v>
      </c>
      <c r="F209" s="40">
        <f>('Modelled Faults'!F209*'Modelled Duration'!F209*'Modelled ICPs'!F209)/'Total ICPs'!F$18</f>
        <v>2.1151461824152888</v>
      </c>
      <c r="G209" s="40">
        <f>('Modelled Faults'!G209*'Modelled Duration'!G209*'Modelled ICPs'!G209)/'Total ICPs'!G$18</f>
        <v>0.9294265546582049</v>
      </c>
      <c r="H209" s="40">
        <f>('Modelled Faults'!H209*'Modelled Duration'!H209*'Modelled ICPs'!H209)/'Total ICPs'!H$18</f>
        <v>3.8751335096503898</v>
      </c>
      <c r="I209" s="40">
        <f>('Modelled Faults'!I209*'Modelled Duration'!I209*'Modelled ICPs'!I209)/'Total ICPs'!I$18</f>
        <v>3.8166105482620196</v>
      </c>
      <c r="J209" s="40">
        <f>('Modelled Faults'!J209*'Modelled Duration'!J209*'Modelled ICPs'!J209)/'Total ICPs'!J$18</f>
        <v>0.34330206764757498</v>
      </c>
      <c r="K209" s="40">
        <f>('Modelled Faults'!K209*'Modelled Duration'!K209*'Modelled ICPs'!K209)/'Total ICPs'!K$18</f>
        <v>1.7186264879838233</v>
      </c>
      <c r="L209" s="40">
        <f>('Modelled Faults'!L209*'Modelled Duration'!L209*'Modelled ICPs'!L209)/'Total ICPs'!L$18</f>
        <v>1.9883719919997058</v>
      </c>
      <c r="M209" s="40">
        <f>('Modelled Faults'!M209*'Modelled Duration'!M209*'Modelled ICPs'!M209)/'Total ICPs'!M$18</f>
        <v>1.971384953582856</v>
      </c>
      <c r="N209" s="40">
        <f>('Modelled Faults'!N209*'Modelled Duration'!N209*'Modelled ICPs'!N209)/'Total ICPs'!N$18</f>
        <v>1.9548516429484475</v>
      </c>
      <c r="O209" s="40">
        <f>('Modelled Faults'!O209*'Modelled Duration'!O209*'Modelled ICPs'!O209)/'Total ICPs'!O$18</f>
        <v>1.9329268013042136</v>
      </c>
      <c r="P209" s="40">
        <f>('Modelled Faults'!P209*'Modelled Duration'!P209*'Modelled ICPs'!P209)/'Total ICPs'!P$18</f>
        <v>1.9132623410284166</v>
      </c>
      <c r="Q209" s="96">
        <f>IF((('Modelled Faults'!Q209*'Modelled Duration'!Q209*'Modelled ICPs'!Q209)/'Total ICPs'!Q$18)&lt;0,0,('Modelled Faults'!Q209*'Modelled Duration'!Q209*'Modelled ICPs'!Q209)/'Total ICPs'!Q$18)</f>
        <v>1.8975355804741691</v>
      </c>
      <c r="R209" s="96">
        <f>IF((('Modelled Faults'!R209*'Modelled Duration'!R209*'Modelled ICPs'!R209)/'Total ICPs'!R$18)&lt;0,0,('Modelled Faults'!R209*'Modelled Duration'!R209*'Modelled ICPs'!R209)/'Total ICPs'!R$18)</f>
        <v>1.8883445871445259</v>
      </c>
      <c r="S209" s="96">
        <f>IF((('Modelled Faults'!S209*'Modelled Duration'!S209*'Modelled ICPs'!S209)/'Total ICPs'!S$18)&lt;0,0,('Modelled Faults'!S209*'Modelled Duration'!S209*'Modelled ICPs'!S209)/'Total ICPs'!S$18)</f>
        <v>1.8702939447042446</v>
      </c>
      <c r="T209" s="96">
        <f>IF((('Modelled Faults'!T209*'Modelled Duration'!T209*'Modelled ICPs'!T209)/'Total ICPs'!T$18)&lt;0,0,('Modelled Faults'!T209*'Modelled Duration'!T209*'Modelled ICPs'!T209)/'Total ICPs'!T$18)</f>
        <v>1.8573684296627075</v>
      </c>
      <c r="U209" s="96">
        <f>IF((('Modelled Faults'!U209*'Modelled Duration'!U209*'Modelled ICPs'!U209)/'Total ICPs'!U$18)&lt;0,0,('Modelled Faults'!U209*'Modelled Duration'!U209*'Modelled ICPs'!U209)/'Total ICPs'!U$18)</f>
        <v>1.8578709495708827</v>
      </c>
      <c r="V209" s="96">
        <f>IF((('Modelled Faults'!V209*'Modelled Duration'!V209*'Modelled ICPs'!V209)/'Total ICPs'!V$18)&lt;0,0,('Modelled Faults'!V209*'Modelled Duration'!V209*'Modelled ICPs'!V209)/'Total ICPs'!V$18)</f>
        <v>1.859139285830185</v>
      </c>
      <c r="AL209" s="201">
        <f t="shared" si="114"/>
        <v>5.7149142466580871</v>
      </c>
      <c r="AM209" s="201">
        <f t="shared" si="115"/>
        <v>2.7134487307869586</v>
      </c>
      <c r="AN209" s="201">
        <f t="shared" si="116"/>
        <v>1.0544972689481693</v>
      </c>
      <c r="AO209" s="201">
        <f t="shared" si="117"/>
        <v>1.22739430949158</v>
      </c>
      <c r="AP209" s="201">
        <f t="shared" si="118"/>
        <v>2.1151461824152888</v>
      </c>
      <c r="AQ209" s="201">
        <f t="shared" si="119"/>
        <v>0.9294265546582049</v>
      </c>
      <c r="AR209" s="201">
        <f t="shared" si="120"/>
        <v>3.8751335096503898</v>
      </c>
      <c r="AS209" s="201">
        <f t="shared" si="121"/>
        <v>3.8166105482620196</v>
      </c>
      <c r="AT209" s="201">
        <f t="shared" si="122"/>
        <v>0.34330206764757498</v>
      </c>
      <c r="AU209" s="201">
        <f t="shared" si="123"/>
        <v>1.7186264879838233</v>
      </c>
      <c r="AV209" s="41">
        <f t="shared" si="125"/>
        <v>1.2845315872916943</v>
      </c>
      <c r="AW209" s="41">
        <f t="shared" si="125"/>
        <v>1.0906555139537826</v>
      </c>
      <c r="AX209" s="41">
        <f t="shared" si="125"/>
        <v>0.89677944061587045</v>
      </c>
      <c r="AY209" s="41">
        <f t="shared" si="125"/>
        <v>0.70290336727795877</v>
      </c>
      <c r="AZ209" s="41">
        <f t="shared" si="125"/>
        <v>0.50902729394004664</v>
      </c>
      <c r="BA209" s="41">
        <f t="shared" si="125"/>
        <v>0.31515122060213496</v>
      </c>
      <c r="BB209" s="41">
        <f t="shared" si="125"/>
        <v>0.12127514726422328</v>
      </c>
      <c r="BC209" s="41">
        <f t="shared" si="125"/>
        <v>-7.2600926073688843E-2</v>
      </c>
      <c r="BD209" s="41">
        <f t="shared" si="125"/>
        <v>-0.26647699941160052</v>
      </c>
      <c r="BE209" s="41">
        <f t="shared" si="125"/>
        <v>-0.46035307274951265</v>
      </c>
      <c r="BF209" s="41">
        <f t="shared" si="125"/>
        <v>-0.65422914608742389</v>
      </c>
    </row>
    <row r="210" spans="1:58">
      <c r="A210" s="53" t="s">
        <v>60</v>
      </c>
      <c r="B210" s="80">
        <f>('Modelled Faults'!B210*'Modelled Duration'!B210*'Modelled ICPs'!B210)/'Total ICPs'!B$18</f>
        <v>1.2434568372196546</v>
      </c>
      <c r="C210" s="80">
        <f>('Modelled Faults'!C210*'Modelled Duration'!C210*'Modelled ICPs'!C210)/'Total ICPs'!C$18</f>
        <v>0.21102474846216204</v>
      </c>
      <c r="D210" s="80">
        <f>('Modelled Faults'!D210*'Modelled Duration'!D210*'Modelled ICPs'!D210)/'Total ICPs'!D$18</f>
        <v>0.98603848173426389</v>
      </c>
      <c r="E210" s="40">
        <f>('Modelled Faults'!E210*'Modelled Duration'!E210*'Modelled ICPs'!E210)/'Total ICPs'!E$18</f>
        <v>2.5061340493027857</v>
      </c>
      <c r="F210" s="40">
        <f>('Modelled Faults'!F210*'Modelled Duration'!F210*'Modelled ICPs'!F210)/'Total ICPs'!F$18</f>
        <v>6.4458401971899697</v>
      </c>
      <c r="G210" s="40">
        <f>('Modelled Faults'!G210*'Modelled Duration'!G210*'Modelled ICPs'!G210)/'Total ICPs'!G$18</f>
        <v>0.66904493498954187</v>
      </c>
      <c r="H210" s="40">
        <f>('Modelled Faults'!H210*'Modelled Duration'!H210*'Modelled ICPs'!H210)/'Total ICPs'!H$18</f>
        <v>1.8128473260660203</v>
      </c>
      <c r="I210" s="40">
        <f>('Modelled Faults'!I210*'Modelled Duration'!I210*'Modelled ICPs'!I210)/'Total ICPs'!I$18</f>
        <v>1.390999733241336</v>
      </c>
      <c r="J210" s="40">
        <f>('Modelled Faults'!J210*'Modelled Duration'!J210*'Modelled ICPs'!J210)/'Total ICPs'!J$18</f>
        <v>5.0179299938920012</v>
      </c>
      <c r="K210" s="40">
        <f>('Modelled Faults'!K210*'Modelled Duration'!K210*'Modelled ICPs'!K210)/'Total ICPs'!K$18</f>
        <v>4.6643196326520435</v>
      </c>
      <c r="L210" s="40">
        <f>('Modelled Faults'!L210*'Modelled Duration'!L210*'Modelled ICPs'!L210)/'Total ICPs'!L$18</f>
        <v>3.4558752861215591</v>
      </c>
      <c r="M210" s="40">
        <f>('Modelled Faults'!M210*'Modelled Duration'!M210*'Modelled ICPs'!M210)/'Total ICPs'!M$18</f>
        <v>3.5258645398390009</v>
      </c>
      <c r="N210" s="40">
        <f>('Modelled Faults'!N210*'Modelled Duration'!N210*'Modelled ICPs'!N210)/'Total ICPs'!N$18</f>
        <v>3.5967068169624747</v>
      </c>
      <c r="O210" s="40">
        <f>('Modelled Faults'!O210*'Modelled Duration'!O210*'Modelled ICPs'!O210)/'Total ICPs'!O$18</f>
        <v>3.668174256576469</v>
      </c>
      <c r="P210" s="40">
        <f>('Modelled Faults'!P210*'Modelled Duration'!P210*'Modelled ICPs'!P210)/'Total ICPs'!P$18</f>
        <v>3.7328120392096364</v>
      </c>
      <c r="Q210" s="96">
        <f>IF((('Modelled Faults'!Q210*'Modelled Duration'!Q210*'Modelled ICPs'!Q210)/'Total ICPs'!Q$18)&lt;0,0,('Modelled Faults'!Q210*'Modelled Duration'!Q210*'Modelled ICPs'!Q210)/'Total ICPs'!Q$18)</f>
        <v>3.806142513857814</v>
      </c>
      <c r="R210" s="96">
        <f>IF((('Modelled Faults'!R210*'Modelled Duration'!R210*'Modelled ICPs'!R210)/'Total ICPs'!R$18)&lt;0,0,('Modelled Faults'!R210*'Modelled Duration'!R210*'Modelled ICPs'!R210)/'Total ICPs'!R$18)</f>
        <v>3.8355817625831454</v>
      </c>
      <c r="S210" s="96">
        <f>IF((('Modelled Faults'!S210*'Modelled Duration'!S210*'Modelled ICPs'!S210)/'Total ICPs'!S$18)&lt;0,0,('Modelled Faults'!S210*'Modelled Duration'!S210*'Modelled ICPs'!S210)/'Total ICPs'!S$18)</f>
        <v>3.8920628636847345</v>
      </c>
      <c r="T210" s="96">
        <f>IF((('Modelled Faults'!T210*'Modelled Duration'!T210*'Modelled ICPs'!T210)/'Total ICPs'!T$18)&lt;0,0,('Modelled Faults'!T210*'Modelled Duration'!T210*'Modelled ICPs'!T210)/'Total ICPs'!T$18)</f>
        <v>3.9360710205561844</v>
      </c>
      <c r="U210" s="96">
        <f>IF((('Modelled Faults'!U210*'Modelled Duration'!U210*'Modelled ICPs'!U210)/'Total ICPs'!U$18)&lt;0,0,('Modelled Faults'!U210*'Modelled Duration'!U210*'Modelled ICPs'!U210)/'Total ICPs'!U$18)</f>
        <v>3.9284522204134684</v>
      </c>
      <c r="V210" s="96">
        <f>IF((('Modelled Faults'!V210*'Modelled Duration'!V210*'Modelled ICPs'!V210)/'Total ICPs'!V$18)&lt;0,0,('Modelled Faults'!V210*'Modelled Duration'!V210*'Modelled ICPs'!V210)/'Total ICPs'!V$18)</f>
        <v>3.922568077112385</v>
      </c>
      <c r="AL210" s="201">
        <f t="shared" si="114"/>
        <v>1.2434568372196546</v>
      </c>
      <c r="AM210" s="201">
        <f t="shared" si="115"/>
        <v>0.21102474846216204</v>
      </c>
      <c r="AN210" s="201">
        <f t="shared" si="116"/>
        <v>0.98603848173426389</v>
      </c>
      <c r="AO210" s="201">
        <f t="shared" si="117"/>
        <v>2.5061340493027857</v>
      </c>
      <c r="AP210" s="201">
        <f t="shared" si="118"/>
        <v>6.4458401971899697</v>
      </c>
      <c r="AQ210" s="201">
        <f t="shared" si="119"/>
        <v>0.66904493498954187</v>
      </c>
      <c r="AR210" s="201">
        <f t="shared" si="120"/>
        <v>1.8128473260660203</v>
      </c>
      <c r="AS210" s="201">
        <f t="shared" si="121"/>
        <v>1.390999733241336</v>
      </c>
      <c r="AT210" s="201">
        <f t="shared" si="122"/>
        <v>5.0179299938920012</v>
      </c>
      <c r="AU210" s="201">
        <f t="shared" si="123"/>
        <v>4.6643196326520435</v>
      </c>
      <c r="AV210" s="41">
        <f t="shared" si="125"/>
        <v>4.4482386835591452</v>
      </c>
      <c r="AW210" s="41">
        <f t="shared" si="125"/>
        <v>4.8034159726653574</v>
      </c>
      <c r="AX210" s="41">
        <f t="shared" si="125"/>
        <v>5.1585932617715695</v>
      </c>
      <c r="AY210" s="41">
        <f t="shared" si="125"/>
        <v>5.5137705508777817</v>
      </c>
      <c r="AZ210" s="41">
        <f t="shared" si="125"/>
        <v>5.8689478399839938</v>
      </c>
      <c r="BA210" s="41">
        <f t="shared" si="125"/>
        <v>6.224125129090206</v>
      </c>
      <c r="BB210" s="41">
        <f t="shared" si="125"/>
        <v>6.5793024181964181</v>
      </c>
      <c r="BC210" s="41">
        <f t="shared" si="125"/>
        <v>6.9344797073026303</v>
      </c>
      <c r="BD210" s="41">
        <f t="shared" si="125"/>
        <v>7.2896569964088425</v>
      </c>
      <c r="BE210" s="41">
        <f t="shared" si="125"/>
        <v>7.6448342855150546</v>
      </c>
      <c r="BF210" s="41">
        <f t="shared" si="125"/>
        <v>8.0000115746212686</v>
      </c>
    </row>
    <row r="211" spans="1:58">
      <c r="A211" s="53"/>
      <c r="B211" s="81"/>
      <c r="C211" s="81"/>
      <c r="D211" s="81"/>
      <c r="E211" s="52"/>
      <c r="F211" s="52"/>
      <c r="G211" s="52"/>
      <c r="H211" s="52"/>
      <c r="I211" s="52"/>
      <c r="J211" s="52"/>
      <c r="O211" s="3"/>
      <c r="P211" s="3"/>
      <c r="Q211" s="3"/>
      <c r="R211" s="3"/>
      <c r="S211" s="3"/>
      <c r="T211" s="3"/>
      <c r="U211" s="3"/>
      <c r="V211" s="3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</row>
    <row r="212" spans="1:58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O212" s="3"/>
      <c r="P212" s="3"/>
      <c r="Q212" s="3"/>
      <c r="R212" s="3"/>
      <c r="S212" s="3"/>
      <c r="T212" s="3"/>
      <c r="U212" s="3"/>
      <c r="V212" s="3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</row>
    <row r="213" spans="1:58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O213" s="3"/>
      <c r="P213" s="3"/>
      <c r="Q213" s="3"/>
      <c r="R213" s="3"/>
      <c r="S213" s="3"/>
      <c r="T213" s="3"/>
      <c r="U213" s="3"/>
      <c r="V213" s="3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</row>
    <row r="214" spans="1:58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3" customFormat="1" ht="18">
      <c r="A215" s="1"/>
      <c r="B215" s="55"/>
      <c r="C215" s="55"/>
      <c r="D215" s="55"/>
      <c r="E215" s="55"/>
      <c r="F215" s="55"/>
      <c r="G215" s="55"/>
      <c r="H215" s="55"/>
      <c r="I215" s="39"/>
      <c r="J215" s="1"/>
      <c r="N215"/>
      <c r="O215"/>
      <c r="P215"/>
      <c r="Q215"/>
      <c r="R215"/>
      <c r="S215"/>
      <c r="T215"/>
      <c r="U215"/>
      <c r="V215"/>
    </row>
    <row r="216" spans="1:58" s="3" customFormat="1" ht="15.95" customHeight="1">
      <c r="B216" s="59"/>
      <c r="C216" s="59"/>
      <c r="D216" s="59"/>
      <c r="E216" s="59"/>
      <c r="F216" s="59"/>
      <c r="G216" s="59"/>
      <c r="H216" s="59"/>
      <c r="I216" s="59"/>
      <c r="J216" s="59"/>
      <c r="K216" s="69"/>
      <c r="L216" s="69" t="s">
        <v>32</v>
      </c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69" t="s">
        <v>48</v>
      </c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</row>
    <row r="217" spans="1:58" s="60" customFormat="1">
      <c r="A217" s="60" t="s">
        <v>6</v>
      </c>
      <c r="B217" s="61">
        <f>SUM(B221:B233)</f>
        <v>11.471266669845667</v>
      </c>
      <c r="C217" s="61">
        <f t="shared" ref="C217:K217" si="126">SUM(C221:C233)</f>
        <v>23.456541573283747</v>
      </c>
      <c r="D217" s="61">
        <f t="shared" si="126"/>
        <v>23.88834998754422</v>
      </c>
      <c r="E217" s="61">
        <f t="shared" si="126"/>
        <v>26.283265385849315</v>
      </c>
      <c r="F217" s="61">
        <f t="shared" si="126"/>
        <v>26.573188721213057</v>
      </c>
      <c r="G217" s="61">
        <f t="shared" si="126"/>
        <v>18.529451234559101</v>
      </c>
      <c r="H217" s="61">
        <f t="shared" si="126"/>
        <v>19.767095400665873</v>
      </c>
      <c r="I217" s="61">
        <f t="shared" si="126"/>
        <v>29.97522786000965</v>
      </c>
      <c r="J217" s="61">
        <f t="shared" si="126"/>
        <v>37.520070715683843</v>
      </c>
      <c r="K217" s="61">
        <f t="shared" si="126"/>
        <v>44.727729579995462</v>
      </c>
    </row>
    <row r="218" spans="1:58">
      <c r="B218" s="94"/>
      <c r="C218" s="94"/>
      <c r="D218" s="94"/>
      <c r="E218" s="94"/>
      <c r="F218" s="94"/>
      <c r="G218" s="94"/>
      <c r="H218" s="94"/>
      <c r="I218" s="94"/>
      <c r="J218" s="94"/>
      <c r="K218" s="61"/>
      <c r="L218" s="76">
        <f>SUM(L221:L233)</f>
        <v>36.888032408989908</v>
      </c>
      <c r="M218" s="76">
        <f t="shared" ref="M218:V218" si="127">SUM(M221:M233)</f>
        <v>38.689434255342327</v>
      </c>
      <c r="N218" s="76">
        <f t="shared" si="127"/>
        <v>39.386929803650823</v>
      </c>
      <c r="O218" s="76">
        <f t="shared" si="127"/>
        <v>41.323275216959807</v>
      </c>
      <c r="P218" s="76">
        <f t="shared" si="127"/>
        <v>43.15569335792204</v>
      </c>
      <c r="Q218" s="76">
        <f t="shared" si="127"/>
        <v>44.911039533817871</v>
      </c>
      <c r="R218" s="76">
        <f t="shared" si="127"/>
        <v>46.541084275555292</v>
      </c>
      <c r="S218" s="76">
        <f t="shared" si="127"/>
        <v>48.267531058126742</v>
      </c>
      <c r="T218" s="76">
        <f t="shared" si="127"/>
        <v>50.102092218458509</v>
      </c>
      <c r="U218" s="76">
        <f t="shared" si="127"/>
        <v>51.669196826467811</v>
      </c>
      <c r="V218" s="76">
        <f t="shared" si="127"/>
        <v>53.234822872095862</v>
      </c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72"/>
      <c r="AM218" s="201"/>
      <c r="AN218" s="201"/>
      <c r="AO218" s="201"/>
      <c r="AP218" s="201"/>
      <c r="AQ218" s="201"/>
      <c r="AR218" s="201"/>
      <c r="AS218" s="201"/>
      <c r="AT218" s="201"/>
      <c r="AU218" s="68"/>
      <c r="AV218" s="68">
        <f t="shared" ref="AV218:BF218" si="128">SUM(AV221:AV233)</f>
        <v>39.572385783140724</v>
      </c>
      <c r="AW218" s="68">
        <f t="shared" si="128"/>
        <v>42.000234341372668</v>
      </c>
      <c r="AX218" s="68">
        <f t="shared" si="128"/>
        <v>44.428082899604632</v>
      </c>
      <c r="AY218" s="68">
        <f t="shared" si="128"/>
        <v>46.855931457836576</v>
      </c>
      <c r="AZ218" s="68">
        <f t="shared" si="128"/>
        <v>49.283780016068519</v>
      </c>
      <c r="BA218" s="68">
        <f t="shared" si="128"/>
        <v>51.711628574300477</v>
      </c>
      <c r="BB218" s="68">
        <f t="shared" si="128"/>
        <v>54.13947713253242</v>
      </c>
      <c r="BC218" s="68">
        <f t="shared" si="128"/>
        <v>56.567325690764378</v>
      </c>
      <c r="BD218" s="68">
        <f t="shared" si="128"/>
        <v>58.995174248996328</v>
      </c>
      <c r="BE218" s="68">
        <f t="shared" si="128"/>
        <v>61.423022807228271</v>
      </c>
      <c r="BF218" s="68">
        <f t="shared" si="128"/>
        <v>63.850871365460229</v>
      </c>
    </row>
    <row r="219" spans="1:58">
      <c r="B219" s="94"/>
      <c r="C219" s="94"/>
      <c r="D219" s="94"/>
      <c r="E219" s="94"/>
      <c r="F219" s="94"/>
      <c r="G219" s="94"/>
      <c r="H219" s="94"/>
      <c r="I219" s="94"/>
      <c r="J219" s="94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72"/>
      <c r="AM219" s="201"/>
      <c r="AN219" s="201"/>
      <c r="AO219" s="201"/>
      <c r="AP219" s="201"/>
      <c r="AQ219" s="201"/>
      <c r="AR219" s="201"/>
      <c r="AS219" s="201"/>
      <c r="AT219" s="201"/>
      <c r="AU219" s="68"/>
      <c r="AV219" s="68"/>
      <c r="AW219" s="68"/>
      <c r="AX219" s="68"/>
      <c r="AY219" s="68"/>
      <c r="AZ219" s="68"/>
      <c r="BA219" s="68"/>
      <c r="BB219" s="68"/>
      <c r="BC219" s="68"/>
      <c r="BD219" s="199"/>
      <c r="BE219" s="199"/>
      <c r="BF219" s="199"/>
    </row>
    <row r="220" spans="1:58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>
        <v>2018</v>
      </c>
      <c r="M220" s="1">
        <v>2019</v>
      </c>
      <c r="N220" s="1">
        <v>2020</v>
      </c>
      <c r="O220" s="1">
        <v>2021</v>
      </c>
      <c r="P220" s="1">
        <v>2022</v>
      </c>
      <c r="Q220" s="1">
        <v>2023</v>
      </c>
      <c r="R220" s="1">
        <v>2024</v>
      </c>
      <c r="S220" s="1">
        <v>2025</v>
      </c>
      <c r="T220" s="1">
        <v>2026</v>
      </c>
      <c r="U220" s="1">
        <v>2027</v>
      </c>
      <c r="V220" s="1">
        <v>2028</v>
      </c>
      <c r="AL220" s="200">
        <v>2008</v>
      </c>
      <c r="AM220" s="200">
        <v>2009</v>
      </c>
      <c r="AN220" s="200">
        <v>2010</v>
      </c>
      <c r="AO220" s="200">
        <v>2011</v>
      </c>
      <c r="AP220" s="200">
        <v>2012</v>
      </c>
      <c r="AQ220" s="200">
        <v>2013</v>
      </c>
      <c r="AR220" s="200">
        <v>2014</v>
      </c>
      <c r="AS220" s="200">
        <v>2015</v>
      </c>
      <c r="AT220" s="200">
        <v>2016</v>
      </c>
      <c r="AU220" s="200">
        <v>2017</v>
      </c>
      <c r="AV220" s="200">
        <v>2018</v>
      </c>
      <c r="AW220" s="200">
        <v>2019</v>
      </c>
      <c r="AX220" s="200">
        <v>2020</v>
      </c>
      <c r="AY220" s="200">
        <v>2021</v>
      </c>
      <c r="AZ220" s="200">
        <v>2022</v>
      </c>
      <c r="BA220" s="200">
        <v>2023</v>
      </c>
      <c r="BB220" s="200">
        <v>2024</v>
      </c>
      <c r="BC220" s="200">
        <v>2025</v>
      </c>
      <c r="BD220" s="200">
        <v>2026</v>
      </c>
      <c r="BE220" s="200">
        <v>2027</v>
      </c>
      <c r="BF220" s="200">
        <v>2028</v>
      </c>
    </row>
    <row r="221" spans="1:58">
      <c r="A221" s="53" t="s">
        <v>50</v>
      </c>
      <c r="B221" s="80">
        <f>('Modelled Faults'!B221*'Modelled Duration'!B221*'Modelled ICPs'!B221)/'Total ICPs'!B$18</f>
        <v>1.6058588844912796</v>
      </c>
      <c r="C221" s="80">
        <f>('Modelled Faults'!C221*'Modelled Duration'!C221*'Modelled ICPs'!C221)/'Total ICPs'!C$18</f>
        <v>1.8348131546739099</v>
      </c>
      <c r="D221" s="80">
        <f>('Modelled Faults'!D221*'Modelled Duration'!D221*'Modelled ICPs'!D221)/'Total ICPs'!D$18</f>
        <v>2.7002700241583901</v>
      </c>
      <c r="E221" s="80">
        <f>('Modelled Faults'!E221*'Modelled Duration'!E221*'Modelled ICPs'!E221)/'Total ICPs'!E$18</f>
        <v>2.8489969500483099</v>
      </c>
      <c r="F221" s="40">
        <f>('Modelled Faults'!F221*'Modelled Duration'!F221*'Modelled ICPs'!F221)/'Total ICPs'!F$18</f>
        <v>2.4506734185901005</v>
      </c>
      <c r="G221" s="40">
        <f>('Modelled Faults'!G221*'Modelled Duration'!G221*'Modelled ICPs'!G221)/'Total ICPs'!G$18</f>
        <v>2.7543670513556497</v>
      </c>
      <c r="H221" s="40">
        <f>('Modelled Faults'!H221*'Modelled Duration'!H221*'Modelled ICPs'!H221)/'Total ICPs'!H$18</f>
        <v>0.53351545790036403</v>
      </c>
      <c r="I221" s="40">
        <f>('Modelled Faults'!I221*'Modelled Duration'!I221*'Modelled ICPs'!I221)/'Total ICPs'!I$18</f>
        <v>5.5295087184817975</v>
      </c>
      <c r="J221" s="40">
        <f>('Modelled Faults'!J221*'Modelled Duration'!J221*'Modelled ICPs'!J221)/'Total ICPs'!J$18</f>
        <v>1.2348575607120797</v>
      </c>
      <c r="K221" s="40">
        <f>('Modelled Faults'!K221*'Modelled Duration'!K221*'Modelled ICPs'!K221)/'Total ICPs'!K$18</f>
        <v>2.8941129298708472</v>
      </c>
      <c r="L221" s="40">
        <f>('Modelled Faults'!L221*'Modelled Duration'!L221*'Modelled ICPs'!L221)/'Total ICPs'!L$18</f>
        <v>2.8956169466755468</v>
      </c>
      <c r="M221" s="40">
        <f>('Modelled Faults'!M221*'Modelled Duration'!M221*'Modelled ICPs'!M221)/'Total ICPs'!M$18</f>
        <v>2.9561337709862769</v>
      </c>
      <c r="N221" s="40">
        <f>('Modelled Faults'!N221*'Modelled Duration'!N221*'Modelled ICPs'!N221)/'Total ICPs'!N$18</f>
        <v>2.973769474065731</v>
      </c>
      <c r="O221" s="40">
        <f>('Modelled Faults'!O221*'Modelled Duration'!O221*'Modelled ICPs'!O221)/'Total ICPs'!O$18</f>
        <v>3.0137029794562467</v>
      </c>
      <c r="P221" s="40">
        <f>('Modelled Faults'!P221*'Modelled Duration'!P221*'Modelled ICPs'!P221)/'Total ICPs'!P$18</f>
        <v>3.0572103497858683</v>
      </c>
      <c r="Q221" s="40">
        <f>('Modelled Faults'!Q221*'Modelled Duration'!Q221*'Modelled ICPs'!Q221)/'Total ICPs'!Q$18</f>
        <v>3.1325894119270861</v>
      </c>
      <c r="R221" s="40">
        <f>('Modelled Faults'!R221*'Modelled Duration'!R221*'Modelled ICPs'!R221)/'Total ICPs'!R$18</f>
        <v>3.2074528226472871</v>
      </c>
      <c r="S221" s="40">
        <f>('Modelled Faults'!S221*'Modelled Duration'!S221*'Modelled ICPs'!S221)/'Total ICPs'!S$18</f>
        <v>3.2780376852016064</v>
      </c>
      <c r="T221" s="40">
        <f>('Modelled Faults'!T221*'Modelled Duration'!T221*'Modelled ICPs'!T221)/'Total ICPs'!T$18</f>
        <v>3.3384649780181594</v>
      </c>
      <c r="U221" s="40">
        <f>('Modelled Faults'!U221*'Modelled Duration'!U221*'Modelled ICPs'!U221)/'Total ICPs'!U$18</f>
        <v>3.394173173317947</v>
      </c>
      <c r="V221" s="40">
        <f>('Modelled Faults'!V221*'Modelled Duration'!V221*'Modelled ICPs'!V221)/'Total ICPs'!V$18</f>
        <v>3.4394888767508429</v>
      </c>
      <c r="AL221" s="201">
        <f t="shared" ref="AL221:AL233" si="129">B221</f>
        <v>1.6058588844912796</v>
      </c>
      <c r="AM221" s="201">
        <f t="shared" ref="AM221:AM233" si="130">C221</f>
        <v>1.8348131546739099</v>
      </c>
      <c r="AN221" s="201">
        <f t="shared" ref="AN221:AN233" si="131">D221</f>
        <v>2.7002700241583901</v>
      </c>
      <c r="AO221" s="201">
        <f t="shared" ref="AO221:AO233" si="132">E221</f>
        <v>2.8489969500483099</v>
      </c>
      <c r="AP221" s="201">
        <f t="shared" ref="AP221:AP233" si="133">F221</f>
        <v>2.4506734185901005</v>
      </c>
      <c r="AQ221" s="201">
        <f t="shared" ref="AQ221:AQ233" si="134">G221</f>
        <v>2.7543670513556497</v>
      </c>
      <c r="AR221" s="201">
        <f t="shared" ref="AR221:AR233" si="135">H221</f>
        <v>0.53351545790036403</v>
      </c>
      <c r="AS221" s="201">
        <f t="shared" ref="AS221:AS233" si="136">I221</f>
        <v>5.5295087184817975</v>
      </c>
      <c r="AT221" s="201">
        <f t="shared" ref="AT221:AT233" si="137">J221</f>
        <v>1.2348575607120797</v>
      </c>
      <c r="AU221" s="201">
        <f t="shared" ref="AU221:AU233" si="138">K221</f>
        <v>2.8941129298708472</v>
      </c>
      <c r="AV221" s="41">
        <f>LINEST($B221:$K221)*(AV$6-$AL$6+1)+INDEX(LINEST($B221:$K221,,TRUE,TRUE),1,2)</f>
        <v>2.9352987443156748</v>
      </c>
      <c r="AW221" s="41">
        <f t="shared" ref="AW221:BF221" si="139">LINEST($B221:$K221)*(AW$6-$AL$6+1)+INDEX(LINEST($B221:$K221,,TRUE,TRUE),1,2)</f>
        <v>3.0255898950952025</v>
      </c>
      <c r="AX221" s="41">
        <f t="shared" si="139"/>
        <v>3.1158810458747297</v>
      </c>
      <c r="AY221" s="41">
        <f t="shared" si="139"/>
        <v>3.2061721966542578</v>
      </c>
      <c r="AZ221" s="41">
        <f t="shared" si="139"/>
        <v>3.296463347433785</v>
      </c>
      <c r="BA221" s="41">
        <f t="shared" si="139"/>
        <v>3.3867544982133126</v>
      </c>
      <c r="BB221" s="41">
        <f t="shared" si="139"/>
        <v>3.4770456489928403</v>
      </c>
      <c r="BC221" s="41">
        <f t="shared" si="139"/>
        <v>3.5673367997723675</v>
      </c>
      <c r="BD221" s="41">
        <f t="shared" si="139"/>
        <v>3.6576279505518956</v>
      </c>
      <c r="BE221" s="41">
        <f t="shared" si="139"/>
        <v>3.7479191013314228</v>
      </c>
      <c r="BF221" s="41">
        <f t="shared" si="139"/>
        <v>3.8382102521109505</v>
      </c>
    </row>
    <row r="222" spans="1:58">
      <c r="A222" s="53" t="s">
        <v>56</v>
      </c>
      <c r="B222" s="80">
        <f>('Modelled Faults'!B222*'Modelled Duration'!B222*'Modelled ICPs'!B222)/'Total ICPs'!B$18</f>
        <v>0.47231573760589995</v>
      </c>
      <c r="C222" s="80">
        <f>('Modelled Faults'!C222*'Modelled Duration'!C222*'Modelled ICPs'!C222)/'Total ICPs'!C$18</f>
        <v>1.0318948389045199</v>
      </c>
      <c r="D222" s="80">
        <f>('Modelled Faults'!D222*'Modelled Duration'!D222*'Modelled ICPs'!D222)/'Total ICPs'!D$18</f>
        <v>0.86028211652171804</v>
      </c>
      <c r="E222" s="80">
        <f>('Modelled Faults'!E222*'Modelled Duration'!E222*'Modelled ICPs'!E222)/'Total ICPs'!E$18</f>
        <v>1.9692213968126304</v>
      </c>
      <c r="F222" s="40">
        <f>('Modelled Faults'!F222*'Modelled Duration'!F222*'Modelled ICPs'!F222)/'Total ICPs'!F$18</f>
        <v>2.1031636933200399</v>
      </c>
      <c r="G222" s="40">
        <f>('Modelled Faults'!G222*'Modelled Duration'!G222*'Modelled ICPs'!G222)/'Total ICPs'!G$18</f>
        <v>1.0618460184459899</v>
      </c>
      <c r="H222" s="40">
        <f>('Modelled Faults'!H222*'Modelled Duration'!H222*'Modelled ICPs'!H222)/'Total ICPs'!H$18</f>
        <v>0.97750443905554496</v>
      </c>
      <c r="I222" s="40">
        <f>('Modelled Faults'!I222*'Modelled Duration'!I222*'Modelled ICPs'!I222)/'Total ICPs'!I$18</f>
        <v>3.5591620018137928</v>
      </c>
      <c r="J222" s="40">
        <f>('Modelled Faults'!J222*'Modelled Duration'!J222*'Modelled ICPs'!J222)/'Total ICPs'!J$18</f>
        <v>0.6810103291665911</v>
      </c>
      <c r="K222" s="40">
        <f>('Modelled Faults'!K222*'Modelled Duration'!K222*'Modelled ICPs'!K222)/'Total ICPs'!K$18</f>
        <v>2.7142373771063926</v>
      </c>
      <c r="L222" s="40">
        <f>('Modelled Faults'!L222*'Modelled Duration'!L222*'Modelled ICPs'!L222)/'Total ICPs'!L$18</f>
        <v>2.9389213642481562</v>
      </c>
      <c r="M222" s="40">
        <f>('Modelled Faults'!M222*'Modelled Duration'!M222*'Modelled ICPs'!M222)/'Total ICPs'!M$18</f>
        <v>3.123417872793874</v>
      </c>
      <c r="N222" s="40">
        <f>('Modelled Faults'!N222*'Modelled Duration'!N222*'Modelled ICPs'!N222)/'Total ICPs'!N$18</f>
        <v>3.1821501081095214</v>
      </c>
      <c r="O222" s="40">
        <f>('Modelled Faults'!O222*'Modelled Duration'!O222*'Modelled ICPs'!O222)/'Total ICPs'!O$18</f>
        <v>3.4073094435370836</v>
      </c>
      <c r="P222" s="40">
        <f>('Modelled Faults'!P222*'Modelled Duration'!P222*'Modelled ICPs'!P222)/'Total ICPs'!P$18</f>
        <v>3.6074725946092716</v>
      </c>
      <c r="Q222" s="40">
        <f>('Modelled Faults'!Q222*'Modelled Duration'!Q222*'Modelled ICPs'!Q222)/'Total ICPs'!Q$18</f>
        <v>3.7732271876384447</v>
      </c>
      <c r="R222" s="40">
        <f>('Modelled Faults'!R222*'Modelled Duration'!R222*'Modelled ICPs'!R222)/'Total ICPs'!R$18</f>
        <v>3.9339528021389425</v>
      </c>
      <c r="S222" s="40">
        <f>('Modelled Faults'!S222*'Modelled Duration'!S222*'Modelled ICPs'!S222)/'Total ICPs'!S$18</f>
        <v>4.1179720723367073</v>
      </c>
      <c r="T222" s="40">
        <f>('Modelled Faults'!T222*'Modelled Duration'!T222*'Modelled ICPs'!T222)/'Total ICPs'!T$18</f>
        <v>4.3040165085974289</v>
      </c>
      <c r="U222" s="40">
        <f>('Modelled Faults'!U222*'Modelled Duration'!U222*'Modelled ICPs'!U222)/'Total ICPs'!U$18</f>
        <v>4.4807546129425315</v>
      </c>
      <c r="V222" s="40">
        <f>('Modelled Faults'!V222*'Modelled Duration'!V222*'Modelled ICPs'!V222)/'Total ICPs'!V$18</f>
        <v>4.6589938930257411</v>
      </c>
      <c r="AL222" s="201">
        <f t="shared" si="129"/>
        <v>0.47231573760589995</v>
      </c>
      <c r="AM222" s="201">
        <f t="shared" si="130"/>
        <v>1.0318948389045199</v>
      </c>
      <c r="AN222" s="201">
        <f t="shared" si="131"/>
        <v>0.86028211652171804</v>
      </c>
      <c r="AO222" s="201">
        <f t="shared" si="132"/>
        <v>1.9692213968126304</v>
      </c>
      <c r="AP222" s="201">
        <f t="shared" si="133"/>
        <v>2.1031636933200399</v>
      </c>
      <c r="AQ222" s="201">
        <f t="shared" si="134"/>
        <v>1.0618460184459899</v>
      </c>
      <c r="AR222" s="201">
        <f t="shared" si="135"/>
        <v>0.97750443905554496</v>
      </c>
      <c r="AS222" s="201">
        <f t="shared" si="136"/>
        <v>3.5591620018137928</v>
      </c>
      <c r="AT222" s="201">
        <f t="shared" si="137"/>
        <v>0.6810103291665911</v>
      </c>
      <c r="AU222" s="201">
        <f t="shared" si="138"/>
        <v>2.7142373771063926</v>
      </c>
      <c r="AV222" s="41">
        <f t="shared" ref="AV222:BF233" si="140">LINEST($B222:$K222)*(AV$6-$AL$6+1)+INDEX(LINEST($B222:$K222,,TRUE,TRUE),1,2)</f>
        <v>2.4496982637304452</v>
      </c>
      <c r="AW222" s="41">
        <f t="shared" si="140"/>
        <v>2.6145408944313786</v>
      </c>
      <c r="AX222" s="41">
        <f t="shared" si="140"/>
        <v>2.779383525132312</v>
      </c>
      <c r="AY222" s="41">
        <f t="shared" si="140"/>
        <v>2.9442261558332454</v>
      </c>
      <c r="AZ222" s="41">
        <f t="shared" si="140"/>
        <v>3.1090687865341788</v>
      </c>
      <c r="BA222" s="41">
        <f t="shared" si="140"/>
        <v>3.2739114172351123</v>
      </c>
      <c r="BB222" s="41">
        <f t="shared" si="140"/>
        <v>3.4387540479360457</v>
      </c>
      <c r="BC222" s="41">
        <f t="shared" si="140"/>
        <v>3.6035966786369791</v>
      </c>
      <c r="BD222" s="41">
        <f t="shared" si="140"/>
        <v>3.7684393093379125</v>
      </c>
      <c r="BE222" s="41">
        <f t="shared" si="140"/>
        <v>3.9332819400388459</v>
      </c>
      <c r="BF222" s="41">
        <f t="shared" si="140"/>
        <v>4.0981245707397784</v>
      </c>
    </row>
    <row r="223" spans="1:58">
      <c r="A223" s="53" t="s">
        <v>51</v>
      </c>
      <c r="B223" s="80">
        <f>('Modelled Faults'!B223*'Modelled Duration'!B223*'Modelled ICPs'!B223)/'Total ICPs'!B$18</f>
        <v>0.95651137284821841</v>
      </c>
      <c r="C223" s="80">
        <f>('Modelled Faults'!C223*'Modelled Duration'!C223*'Modelled ICPs'!C223)/'Total ICPs'!C$18</f>
        <v>0.29978223896491996</v>
      </c>
      <c r="D223" s="80">
        <f>('Modelled Faults'!D223*'Modelled Duration'!D223*'Modelled ICPs'!D223)/'Total ICPs'!D$18</f>
        <v>0.18124008871244202</v>
      </c>
      <c r="E223" s="80">
        <f>('Modelled Faults'!E223*'Modelled Duration'!E223*'Modelled ICPs'!E223)/'Total ICPs'!E$18</f>
        <v>0.26679906946274301</v>
      </c>
      <c r="F223" s="40">
        <f>('Modelled Faults'!F223*'Modelled Duration'!F223*'Modelled ICPs'!F223)/'Total ICPs'!F$18</f>
        <v>6.6123706322739201E-2</v>
      </c>
      <c r="G223" s="40">
        <f>('Modelled Faults'!G223*'Modelled Duration'!G223*'Modelled ICPs'!G223)/'Total ICPs'!G$18</f>
        <v>1.3892978873634902</v>
      </c>
      <c r="H223" s="40">
        <f>('Modelled Faults'!H223*'Modelled Duration'!H223*'Modelled ICPs'!H223)/'Total ICPs'!H$18</f>
        <v>0.44274909950809399</v>
      </c>
      <c r="I223" s="40">
        <f>('Modelled Faults'!I223*'Modelled Duration'!I223*'Modelled ICPs'!I223)/'Total ICPs'!I$18</f>
        <v>0.52693281841555673</v>
      </c>
      <c r="J223" s="40">
        <f>('Modelled Faults'!J223*'Modelled Duration'!J223*'Modelled ICPs'!J223)/'Total ICPs'!J$18</f>
        <v>0.17329177678195204</v>
      </c>
      <c r="K223" s="40">
        <f>('Modelled Faults'!K223*'Modelled Duration'!K223*'Modelled ICPs'!K223)/'Total ICPs'!K$18</f>
        <v>1.6860545606587387</v>
      </c>
      <c r="L223" s="40">
        <f>('Modelled Faults'!L223*'Modelled Duration'!L223*'Modelled ICPs'!L223)/'Total ICPs'!L$18</f>
        <v>0.68644383098442274</v>
      </c>
      <c r="M223" s="40">
        <f>('Modelled Faults'!M223*'Modelled Duration'!M223*'Modelled ICPs'!M223)/'Total ICPs'!M$18</f>
        <v>0.70147743145786212</v>
      </c>
      <c r="N223" s="40">
        <f>('Modelled Faults'!N223*'Modelled Duration'!N223*'Modelled ICPs'!N223)/'Total ICPs'!N$18</f>
        <v>0.69727575742848791</v>
      </c>
      <c r="O223" s="40">
        <f>('Modelled Faults'!O223*'Modelled Duration'!O223*'Modelled ICPs'!O223)/'Total ICPs'!O$18</f>
        <v>0.71070849094841526</v>
      </c>
      <c r="P223" s="40">
        <f>('Modelled Faults'!P223*'Modelled Duration'!P223*'Modelled ICPs'!P223)/'Total ICPs'!P$18</f>
        <v>0.72498399865197238</v>
      </c>
      <c r="Q223" s="40">
        <f>('Modelled Faults'!Q223*'Modelled Duration'!Q223*'Modelled ICPs'!Q223)/'Total ICPs'!Q$18</f>
        <v>0.74564445919951394</v>
      </c>
      <c r="R223" s="40">
        <f>('Modelled Faults'!R223*'Modelled Duration'!R223*'Modelled ICPs'!R223)/'Total ICPs'!R$18</f>
        <v>0.77952561191583025</v>
      </c>
      <c r="S223" s="40">
        <f>('Modelled Faults'!S223*'Modelled Duration'!S223*'Modelled ICPs'!S223)/'Total ICPs'!S$18</f>
        <v>0.80681605259134559</v>
      </c>
      <c r="T223" s="40">
        <f>('Modelled Faults'!T223*'Modelled Duration'!T223*'Modelled ICPs'!T223)/'Total ICPs'!T$18</f>
        <v>0.82135657308072951</v>
      </c>
      <c r="U223" s="40">
        <f>('Modelled Faults'!U223*'Modelled Duration'!U223*'Modelled ICPs'!U223)/'Total ICPs'!U$18</f>
        <v>0.84313899304976003</v>
      </c>
      <c r="V223" s="40">
        <f>('Modelled Faults'!V223*'Modelled Duration'!V223*'Modelled ICPs'!V223)/'Total ICPs'!V$18</f>
        <v>0.8653833094472565</v>
      </c>
      <c r="AL223" s="201">
        <f t="shared" si="129"/>
        <v>0.95651137284821841</v>
      </c>
      <c r="AM223" s="201">
        <f t="shared" si="130"/>
        <v>0.29978223896491996</v>
      </c>
      <c r="AN223" s="201">
        <f t="shared" si="131"/>
        <v>0.18124008871244202</v>
      </c>
      <c r="AO223" s="201">
        <f t="shared" si="132"/>
        <v>0.26679906946274301</v>
      </c>
      <c r="AP223" s="201">
        <f t="shared" si="133"/>
        <v>6.6123706322739201E-2</v>
      </c>
      <c r="AQ223" s="201">
        <f t="shared" si="134"/>
        <v>1.3892978873634902</v>
      </c>
      <c r="AR223" s="201">
        <f t="shared" si="135"/>
        <v>0.44274909950809399</v>
      </c>
      <c r="AS223" s="201">
        <f t="shared" si="136"/>
        <v>0.52693281841555673</v>
      </c>
      <c r="AT223" s="201">
        <f t="shared" si="137"/>
        <v>0.17329177678195204</v>
      </c>
      <c r="AU223" s="201">
        <f t="shared" si="138"/>
        <v>1.6860545606587387</v>
      </c>
      <c r="AV223" s="41">
        <f t="shared" si="140"/>
        <v>0.90754304106076567</v>
      </c>
      <c r="AW223" s="41">
        <f t="shared" si="140"/>
        <v>0.96366390999837948</v>
      </c>
      <c r="AX223" s="41">
        <f t="shared" si="140"/>
        <v>1.0197847789359935</v>
      </c>
      <c r="AY223" s="41">
        <f t="shared" si="140"/>
        <v>1.0759056478736073</v>
      </c>
      <c r="AZ223" s="41">
        <f t="shared" si="140"/>
        <v>1.1320265168112211</v>
      </c>
      <c r="BA223" s="41">
        <f t="shared" si="140"/>
        <v>1.1881473857488349</v>
      </c>
      <c r="BB223" s="41">
        <f t="shared" si="140"/>
        <v>1.2442682546864487</v>
      </c>
      <c r="BC223" s="41">
        <f t="shared" si="140"/>
        <v>1.3003891236240628</v>
      </c>
      <c r="BD223" s="41">
        <f t="shared" si="140"/>
        <v>1.3565099925616766</v>
      </c>
      <c r="BE223" s="41">
        <f t="shared" si="140"/>
        <v>1.4126308614992904</v>
      </c>
      <c r="BF223" s="41">
        <f t="shared" si="140"/>
        <v>1.4687517304369044</v>
      </c>
    </row>
    <row r="224" spans="1:58">
      <c r="A224" s="53" t="s">
        <v>54</v>
      </c>
      <c r="B224" s="80">
        <f>('Modelled Faults'!B224*'Modelled Duration'!B224*'Modelled ICPs'!B224)/'Total ICPs'!B$18</f>
        <v>1.3319727242382344</v>
      </c>
      <c r="C224" s="80">
        <f>('Modelled Faults'!C224*'Modelled Duration'!C224*'Modelled ICPs'!C224)/'Total ICPs'!C$18</f>
        <v>2.2679191899925306</v>
      </c>
      <c r="D224" s="80">
        <f>('Modelled Faults'!D224*'Modelled Duration'!D224*'Modelled ICPs'!D224)/'Total ICPs'!D$18</f>
        <v>3.8877664362130506</v>
      </c>
      <c r="E224" s="80">
        <f>('Modelled Faults'!E224*'Modelled Duration'!E224*'Modelled ICPs'!E224)/'Total ICPs'!E$18</f>
        <v>4.6383160072102996</v>
      </c>
      <c r="F224" s="40">
        <f>('Modelled Faults'!F224*'Modelled Duration'!F224*'Modelled ICPs'!F224)/'Total ICPs'!F$18</f>
        <v>4.6860042255391399</v>
      </c>
      <c r="G224" s="40">
        <f>('Modelled Faults'!G224*'Modelled Duration'!G224*'Modelled ICPs'!G224)/'Total ICPs'!G$18</f>
        <v>2.3653812462583401</v>
      </c>
      <c r="H224" s="40">
        <f>('Modelled Faults'!H224*'Modelled Duration'!H224*'Modelled ICPs'!H224)/'Total ICPs'!H$18</f>
        <v>4.0611977567603113</v>
      </c>
      <c r="I224" s="40">
        <f>('Modelled Faults'!I224*'Modelled Duration'!I224*'Modelled ICPs'!I224)/'Total ICPs'!I$18</f>
        <v>5.4944664021501133</v>
      </c>
      <c r="J224" s="40">
        <f>('Modelled Faults'!J224*'Modelled Duration'!J224*'Modelled ICPs'!J224)/'Total ICPs'!J$18</f>
        <v>2.1316478387166389</v>
      </c>
      <c r="K224" s="40">
        <f>('Modelled Faults'!K224*'Modelled Duration'!K224*'Modelled ICPs'!K224)/'Total ICPs'!K$18</f>
        <v>3.57132676706214</v>
      </c>
      <c r="L224" s="40">
        <f>('Modelled Faults'!L224*'Modelled Duration'!L224*'Modelled ICPs'!L224)/'Total ICPs'!L$18</f>
        <v>4.0702093569455311</v>
      </c>
      <c r="M224" s="40">
        <f>('Modelled Faults'!M224*'Modelled Duration'!M224*'Modelled ICPs'!M224)/'Total ICPs'!M$18</f>
        <v>4.1986394558729119</v>
      </c>
      <c r="N224" s="40">
        <f>('Modelled Faults'!N224*'Modelled Duration'!N224*'Modelled ICPs'!N224)/'Total ICPs'!N$18</f>
        <v>4.257344394572895</v>
      </c>
      <c r="O224" s="40">
        <f>('Modelled Faults'!O224*'Modelled Duration'!O224*'Modelled ICPs'!O224)/'Total ICPs'!O$18</f>
        <v>4.3878999430166621</v>
      </c>
      <c r="P224" s="40">
        <f>('Modelled Faults'!P224*'Modelled Duration'!P224*'Modelled ICPs'!P224)/'Total ICPs'!P$18</f>
        <v>4.5191871402822175</v>
      </c>
      <c r="Q224" s="40">
        <f>('Modelled Faults'!Q224*'Modelled Duration'!Q224*'Modelled ICPs'!Q224)/'Total ICPs'!Q$18</f>
        <v>4.631593822602615</v>
      </c>
      <c r="R224" s="40">
        <f>('Modelled Faults'!R224*'Modelled Duration'!R224*'Modelled ICPs'!R224)/'Total ICPs'!R$18</f>
        <v>4.7296607623469944</v>
      </c>
      <c r="S224" s="40">
        <f>('Modelled Faults'!S224*'Modelled Duration'!S224*'Modelled ICPs'!S224)/'Total ICPs'!S$18</f>
        <v>4.8394539595934658</v>
      </c>
      <c r="T224" s="40">
        <f>('Modelled Faults'!T224*'Modelled Duration'!T224*'Modelled ICPs'!T224)/'Total ICPs'!T$18</f>
        <v>4.9521787959508874</v>
      </c>
      <c r="U224" s="40">
        <f>('Modelled Faults'!U224*'Modelled Duration'!U224*'Modelled ICPs'!U224)/'Total ICPs'!U$18</f>
        <v>5.0443176004595403</v>
      </c>
      <c r="V224" s="40">
        <f>('Modelled Faults'!V224*'Modelled Duration'!V224*'Modelled ICPs'!V224)/'Total ICPs'!V$18</f>
        <v>5.138451516355782</v>
      </c>
      <c r="AL224" s="201">
        <f t="shared" si="129"/>
        <v>1.3319727242382344</v>
      </c>
      <c r="AM224" s="201">
        <f t="shared" si="130"/>
        <v>2.2679191899925306</v>
      </c>
      <c r="AN224" s="201">
        <f t="shared" si="131"/>
        <v>3.8877664362130506</v>
      </c>
      <c r="AO224" s="201">
        <f t="shared" si="132"/>
        <v>4.6383160072102996</v>
      </c>
      <c r="AP224" s="201">
        <f t="shared" si="133"/>
        <v>4.6860042255391399</v>
      </c>
      <c r="AQ224" s="201">
        <f t="shared" si="134"/>
        <v>2.3653812462583401</v>
      </c>
      <c r="AR224" s="201">
        <f t="shared" si="135"/>
        <v>4.0611977567603113</v>
      </c>
      <c r="AS224" s="201">
        <f t="shared" si="136"/>
        <v>5.4944664021501133</v>
      </c>
      <c r="AT224" s="201">
        <f t="shared" si="137"/>
        <v>2.1316478387166389</v>
      </c>
      <c r="AU224" s="201">
        <f t="shared" si="138"/>
        <v>3.57132676706214</v>
      </c>
      <c r="AV224" s="41">
        <f t="shared" si="140"/>
        <v>4.2163268269320291</v>
      </c>
      <c r="AW224" s="41">
        <f t="shared" si="140"/>
        <v>4.3568226392080192</v>
      </c>
      <c r="AX224" s="41">
        <f t="shared" si="140"/>
        <v>4.4973184514840101</v>
      </c>
      <c r="AY224" s="41">
        <f t="shared" si="140"/>
        <v>4.6378142637600011</v>
      </c>
      <c r="AZ224" s="41">
        <f t="shared" si="140"/>
        <v>4.7783100760359911</v>
      </c>
      <c r="BA224" s="41">
        <f t="shared" si="140"/>
        <v>4.918805888311983</v>
      </c>
      <c r="BB224" s="41">
        <f t="shared" si="140"/>
        <v>5.059301700587973</v>
      </c>
      <c r="BC224" s="41">
        <f t="shared" si="140"/>
        <v>5.199797512863964</v>
      </c>
      <c r="BD224" s="41">
        <f t="shared" si="140"/>
        <v>5.3402933251399549</v>
      </c>
      <c r="BE224" s="41">
        <f t="shared" si="140"/>
        <v>5.480789137415945</v>
      </c>
      <c r="BF224" s="41">
        <f t="shared" si="140"/>
        <v>5.6212849496919368</v>
      </c>
    </row>
    <row r="225" spans="1:58">
      <c r="A225" s="53" t="s">
        <v>49</v>
      </c>
      <c r="B225" s="80">
        <f>('Modelled Faults'!B225*'Modelled Duration'!B225*'Modelled ICPs'!B225)/'Total ICPs'!B$18</f>
        <v>0.36636307281483937</v>
      </c>
      <c r="C225" s="80">
        <f>('Modelled Faults'!C225*'Modelled Duration'!C225*'Modelled ICPs'!C225)/'Total ICPs'!C$18</f>
        <v>1.6350070732599002</v>
      </c>
      <c r="D225" s="80">
        <f>('Modelled Faults'!D225*'Modelled Duration'!D225*'Modelled ICPs'!D225)/'Total ICPs'!D$18</f>
        <v>0.44908698970200406</v>
      </c>
      <c r="E225" s="80">
        <f>('Modelled Faults'!E225*'Modelled Duration'!E225*'Modelled ICPs'!E225)/'Total ICPs'!E$18</f>
        <v>0.21514721221896693</v>
      </c>
      <c r="F225" s="40">
        <f>('Modelled Faults'!F225*'Modelled Duration'!F225*'Modelled ICPs'!F225)/'Total ICPs'!F$18</f>
        <v>0.71228532645785503</v>
      </c>
      <c r="G225" s="40">
        <f>('Modelled Faults'!G225*'Modelled Duration'!G225*'Modelled ICPs'!G225)/'Total ICPs'!G$18</f>
        <v>0.31909516209001593</v>
      </c>
      <c r="H225" s="40">
        <f>('Modelled Faults'!H225*'Modelled Duration'!H225*'Modelled ICPs'!H225)/'Total ICPs'!H$18</f>
        <v>0.48244701897705794</v>
      </c>
      <c r="I225" s="40">
        <f>('Modelled Faults'!I225*'Modelled Duration'!I225*'Modelled ICPs'!I225)/'Total ICPs'!I$18</f>
        <v>0.45148173978559814</v>
      </c>
      <c r="J225" s="40">
        <f>('Modelled Faults'!J225*'Modelled Duration'!J225*'Modelled ICPs'!J225)/'Total ICPs'!J$18</f>
        <v>2.0198161654279336</v>
      </c>
      <c r="K225" s="40">
        <f>('Modelled Faults'!K225*'Modelled Duration'!K225*'Modelled ICPs'!K225)/'Total ICPs'!K$18</f>
        <v>0.38639268144769046</v>
      </c>
      <c r="L225" s="40">
        <f>('Modelled Faults'!L225*'Modelled Duration'!L225*'Modelled ICPs'!L225)/'Total ICPs'!L$18</f>
        <v>1.1071581158008128</v>
      </c>
      <c r="M225" s="40">
        <f>('Modelled Faults'!M225*'Modelled Duration'!M225*'Modelled ICPs'!M225)/'Total ICPs'!M$18</f>
        <v>1.1684506157503092</v>
      </c>
      <c r="N225" s="40">
        <f>('Modelled Faults'!N225*'Modelled Duration'!N225*'Modelled ICPs'!N225)/'Total ICPs'!N$18</f>
        <v>1.176696719553207</v>
      </c>
      <c r="O225" s="40">
        <f>('Modelled Faults'!O225*'Modelled Duration'!O225*'Modelled ICPs'!O225)/'Total ICPs'!O$18</f>
        <v>1.209647279683975</v>
      </c>
      <c r="P225" s="40">
        <f>('Modelled Faults'!P225*'Modelled Duration'!P225*'Modelled ICPs'!P225)/'Total ICPs'!P$18</f>
        <v>1.2469559921890145</v>
      </c>
      <c r="Q225" s="40">
        <f>('Modelled Faults'!Q225*'Modelled Duration'!Q225*'Modelled ICPs'!Q225)/'Total ICPs'!Q$18</f>
        <v>1.3226637120007145</v>
      </c>
      <c r="R225" s="40">
        <f>('Modelled Faults'!R225*'Modelled Duration'!R225*'Modelled ICPs'!R225)/'Total ICPs'!R$18</f>
        <v>1.4156174207341217</v>
      </c>
      <c r="S225" s="40">
        <f>('Modelled Faults'!S225*'Modelled Duration'!S225*'Modelled ICPs'!S225)/'Total ICPs'!S$18</f>
        <v>1.4888449653373765</v>
      </c>
      <c r="T225" s="40">
        <f>('Modelled Faults'!T225*'Modelled Duration'!T225*'Modelled ICPs'!T225)/'Total ICPs'!T$18</f>
        <v>1.5522762498047658</v>
      </c>
      <c r="U225" s="40">
        <f>('Modelled Faults'!U225*'Modelled Duration'!U225*'Modelled ICPs'!U225)/'Total ICPs'!U$18</f>
        <v>1.608990258816994</v>
      </c>
      <c r="V225" s="40">
        <f>('Modelled Faults'!V225*'Modelled Duration'!V225*'Modelled ICPs'!V225)/'Total ICPs'!V$18</f>
        <v>1.6664102225551229</v>
      </c>
      <c r="AL225" s="201">
        <f t="shared" si="129"/>
        <v>0.36636307281483937</v>
      </c>
      <c r="AM225" s="201">
        <f t="shared" si="130"/>
        <v>1.6350070732599002</v>
      </c>
      <c r="AN225" s="201">
        <f t="shared" si="131"/>
        <v>0.44908698970200406</v>
      </c>
      <c r="AO225" s="201">
        <f t="shared" si="132"/>
        <v>0.21514721221896693</v>
      </c>
      <c r="AP225" s="201">
        <f t="shared" si="133"/>
        <v>0.71228532645785503</v>
      </c>
      <c r="AQ225" s="201">
        <f t="shared" si="134"/>
        <v>0.31909516209001593</v>
      </c>
      <c r="AR225" s="201">
        <f t="shared" si="135"/>
        <v>0.48244701897705794</v>
      </c>
      <c r="AS225" s="201">
        <f t="shared" si="136"/>
        <v>0.45148173978559814</v>
      </c>
      <c r="AT225" s="201">
        <f t="shared" si="137"/>
        <v>2.0198161654279336</v>
      </c>
      <c r="AU225" s="201">
        <f t="shared" si="138"/>
        <v>0.38639268144769046</v>
      </c>
      <c r="AV225" s="41">
        <f t="shared" si="140"/>
        <v>0.81353268185806282</v>
      </c>
      <c r="AW225" s="41">
        <f t="shared" si="140"/>
        <v>0.8335000341562222</v>
      </c>
      <c r="AX225" s="41">
        <f t="shared" si="140"/>
        <v>0.85346738645438158</v>
      </c>
      <c r="AY225" s="41">
        <f t="shared" si="140"/>
        <v>0.87343473875254096</v>
      </c>
      <c r="AZ225" s="41">
        <f t="shared" si="140"/>
        <v>0.89340209105070034</v>
      </c>
      <c r="BA225" s="41">
        <f t="shared" si="140"/>
        <v>0.91336944334885972</v>
      </c>
      <c r="BB225" s="41">
        <f t="shared" si="140"/>
        <v>0.9333367956470191</v>
      </c>
      <c r="BC225" s="41">
        <f t="shared" si="140"/>
        <v>0.95330414794517848</v>
      </c>
      <c r="BD225" s="41">
        <f t="shared" si="140"/>
        <v>0.97327150024333786</v>
      </c>
      <c r="BE225" s="41">
        <f t="shared" si="140"/>
        <v>0.99323885254149724</v>
      </c>
      <c r="BF225" s="41">
        <f t="shared" si="140"/>
        <v>1.0132062048396566</v>
      </c>
    </row>
    <row r="226" spans="1:58">
      <c r="A226" s="53" t="s">
        <v>59</v>
      </c>
      <c r="B226" s="80">
        <f>('Modelled Faults'!B226*'Modelled Duration'!B226*'Modelled ICPs'!B226)/'Total ICPs'!B$18</f>
        <v>0.41592675599637607</v>
      </c>
      <c r="C226" s="80">
        <f>('Modelled Faults'!C226*'Modelled Duration'!C226*'Modelled ICPs'!C226)/'Total ICPs'!C$18</f>
        <v>0.849744885794669</v>
      </c>
      <c r="D226" s="80">
        <f>('Modelled Faults'!D226*'Modelled Duration'!D226*'Modelled ICPs'!D226)/'Total ICPs'!D$18</f>
        <v>1.51287473291203</v>
      </c>
      <c r="E226" s="80">
        <f>('Modelled Faults'!E226*'Modelled Duration'!E226*'Modelled ICPs'!E226)/'Total ICPs'!E$18</f>
        <v>1.5657905951373601</v>
      </c>
      <c r="F226" s="40">
        <f>('Modelled Faults'!F226*'Modelled Duration'!F226*'Modelled ICPs'!F226)/'Total ICPs'!F$18</f>
        <v>1.6516459374191801</v>
      </c>
      <c r="G226" s="40">
        <f>('Modelled Faults'!G226*'Modelled Duration'!G226*'Modelled ICPs'!G226)/'Total ICPs'!G$18</f>
        <v>0.58696719085169402</v>
      </c>
      <c r="H226" s="40">
        <f>('Modelled Faults'!H226*'Modelled Duration'!H226*'Modelled ICPs'!H226)/'Total ICPs'!H$18</f>
        <v>0.69723574056134197</v>
      </c>
      <c r="I226" s="40">
        <f>('Modelled Faults'!I226*'Modelled Duration'!I226*'Modelled ICPs'!I226)/'Total ICPs'!I$18</f>
        <v>1.1946865562879667</v>
      </c>
      <c r="J226" s="40">
        <f>('Modelled Faults'!J226*'Modelled Duration'!J226*'Modelled ICPs'!J226)/'Total ICPs'!J$18</f>
        <v>1.8536391464125102</v>
      </c>
      <c r="K226" s="40">
        <f>('Modelled Faults'!K226*'Modelled Duration'!K226*'Modelled ICPs'!K226)/'Total ICPs'!K$18</f>
        <v>2.8159435160623105</v>
      </c>
      <c r="L226" s="40">
        <f>('Modelled Faults'!L226*'Modelled Duration'!L226*'Modelled ICPs'!L226)/'Total ICPs'!L$18</f>
        <v>2.2909857546181085</v>
      </c>
      <c r="M226" s="40">
        <f>('Modelled Faults'!M226*'Modelled Duration'!M226*'Modelled ICPs'!M226)/'Total ICPs'!M$18</f>
        <v>2.4253357921093719</v>
      </c>
      <c r="N226" s="40">
        <f>('Modelled Faults'!N226*'Modelled Duration'!N226*'Modelled ICPs'!N226)/'Total ICPs'!N$18</f>
        <v>2.4649262401409384</v>
      </c>
      <c r="O226" s="40">
        <f>('Modelled Faults'!O226*'Modelled Duration'!O226*'Modelled ICPs'!O226)/'Total ICPs'!O$18</f>
        <v>2.6139031386891878</v>
      </c>
      <c r="P226" s="40">
        <f>('Modelled Faults'!P226*'Modelled Duration'!P226*'Modelled ICPs'!P226)/'Total ICPs'!P$18</f>
        <v>2.7581005699364156</v>
      </c>
      <c r="Q226" s="40">
        <f>('Modelled Faults'!Q226*'Modelled Duration'!Q226*'Modelled ICPs'!Q226)/'Total ICPs'!Q$18</f>
        <v>2.8763451723031475</v>
      </c>
      <c r="R226" s="40">
        <f>('Modelled Faults'!R226*'Modelled Duration'!R226*'Modelled ICPs'!R226)/'Total ICPs'!R$18</f>
        <v>2.9936409071055854</v>
      </c>
      <c r="S226" s="40">
        <f>('Modelled Faults'!S226*'Modelled Duration'!S226*'Modelled ICPs'!S226)/'Total ICPs'!S$18</f>
        <v>3.1280323661106011</v>
      </c>
      <c r="T226" s="40">
        <f>('Modelled Faults'!T226*'Modelled Duration'!T226*'Modelled ICPs'!T226)/'Total ICPs'!T$18</f>
        <v>3.2629628758772289</v>
      </c>
      <c r="U226" s="40">
        <f>('Modelled Faults'!U226*'Modelled Duration'!U226*'Modelled ICPs'!U226)/'Total ICPs'!U$18</f>
        <v>3.3950137350096994</v>
      </c>
      <c r="V226" s="40">
        <f>('Modelled Faults'!V226*'Modelled Duration'!V226*'Modelled ICPs'!V226)/'Total ICPs'!V$18</f>
        <v>3.5283394476511081</v>
      </c>
      <c r="AL226" s="201">
        <f t="shared" si="129"/>
        <v>0.41592675599637607</v>
      </c>
      <c r="AM226" s="201">
        <f t="shared" si="130"/>
        <v>0.849744885794669</v>
      </c>
      <c r="AN226" s="201">
        <f t="shared" si="131"/>
        <v>1.51287473291203</v>
      </c>
      <c r="AO226" s="201">
        <f t="shared" si="132"/>
        <v>1.5657905951373601</v>
      </c>
      <c r="AP226" s="201">
        <f t="shared" si="133"/>
        <v>1.6516459374191801</v>
      </c>
      <c r="AQ226" s="201">
        <f t="shared" si="134"/>
        <v>0.58696719085169402</v>
      </c>
      <c r="AR226" s="201">
        <f t="shared" si="135"/>
        <v>0.69723574056134197</v>
      </c>
      <c r="AS226" s="201">
        <f t="shared" si="136"/>
        <v>1.1946865562879667</v>
      </c>
      <c r="AT226" s="201">
        <f t="shared" si="137"/>
        <v>1.8536391464125102</v>
      </c>
      <c r="AU226" s="201">
        <f t="shared" si="138"/>
        <v>2.8159435160623105</v>
      </c>
      <c r="AV226" s="41">
        <f t="shared" si="140"/>
        <v>2.0933163881269587</v>
      </c>
      <c r="AW226" s="41">
        <f t="shared" si="140"/>
        <v>2.2349292758330339</v>
      </c>
      <c r="AX226" s="41">
        <f t="shared" si="140"/>
        <v>2.3765421635391095</v>
      </c>
      <c r="AY226" s="41">
        <f t="shared" si="140"/>
        <v>2.5181550512451851</v>
      </c>
      <c r="AZ226" s="41">
        <f t="shared" si="140"/>
        <v>2.6597679389512603</v>
      </c>
      <c r="BA226" s="41">
        <f t="shared" si="140"/>
        <v>2.8013808266573355</v>
      </c>
      <c r="BB226" s="41">
        <f t="shared" si="140"/>
        <v>2.9429937143634115</v>
      </c>
      <c r="BC226" s="41">
        <f t="shared" si="140"/>
        <v>3.0846066020694867</v>
      </c>
      <c r="BD226" s="41">
        <f t="shared" si="140"/>
        <v>3.2262194897755618</v>
      </c>
      <c r="BE226" s="41">
        <f t="shared" si="140"/>
        <v>3.367832377481637</v>
      </c>
      <c r="BF226" s="41">
        <f t="shared" si="140"/>
        <v>3.509445265187713</v>
      </c>
    </row>
    <row r="227" spans="1:58">
      <c r="A227" s="53" t="s">
        <v>57</v>
      </c>
      <c r="B227" s="80">
        <f>('Modelled Faults'!B227*'Modelled Duration'!B227*'Modelled ICPs'!B227)/'Total ICPs'!B$18</f>
        <v>1.9964840335065925</v>
      </c>
      <c r="C227" s="80">
        <f>('Modelled Faults'!C227*'Modelled Duration'!C227*'Modelled ICPs'!C227)/'Total ICPs'!C$18</f>
        <v>1.5862413173747902</v>
      </c>
      <c r="D227" s="80">
        <f>('Modelled Faults'!D227*'Modelled Duration'!D227*'Modelled ICPs'!D227)/'Total ICPs'!D$18</f>
        <v>2.8509874288928501</v>
      </c>
      <c r="E227" s="80">
        <f>('Modelled Faults'!E227*'Modelled Duration'!E227*'Modelled ICPs'!E227)/'Total ICPs'!E$18</f>
        <v>3.03616073984182</v>
      </c>
      <c r="F227" s="40">
        <f>('Modelled Faults'!F227*'Modelled Duration'!F227*'Modelled ICPs'!F227)/'Total ICPs'!F$18</f>
        <v>3.8171175878878496</v>
      </c>
      <c r="G227" s="40">
        <f>('Modelled Faults'!G227*'Modelled Duration'!G227*'Modelled ICPs'!G227)/'Total ICPs'!G$18</f>
        <v>2.3639314190427898</v>
      </c>
      <c r="H227" s="40">
        <f>('Modelled Faults'!H227*'Modelled Duration'!H227*'Modelled ICPs'!H227)/'Total ICPs'!H$18</f>
        <v>4.9189913572563313</v>
      </c>
      <c r="I227" s="40">
        <f>('Modelled Faults'!I227*'Modelled Duration'!I227*'Modelled ICPs'!I227)/'Total ICPs'!I$18</f>
        <v>3.0053756904822464</v>
      </c>
      <c r="J227" s="40">
        <f>('Modelled Faults'!J227*'Modelled Duration'!J227*'Modelled ICPs'!J227)/'Total ICPs'!J$18</f>
        <v>4.1624451439410919</v>
      </c>
      <c r="K227" s="40">
        <f>('Modelled Faults'!K227*'Modelled Duration'!K227*'Modelled ICPs'!K227)/'Total ICPs'!K$18</f>
        <v>7.4174787313672974</v>
      </c>
      <c r="L227" s="40">
        <f>('Modelled Faults'!L227*'Modelled Duration'!L227*'Modelled ICPs'!L227)/'Total ICPs'!L$18</f>
        <v>5.4208447409166878</v>
      </c>
      <c r="M227" s="40">
        <f>('Modelled Faults'!M227*'Modelled Duration'!M227*'Modelled ICPs'!M227)/'Total ICPs'!M$18</f>
        <v>5.7133123334572451</v>
      </c>
      <c r="N227" s="40">
        <f>('Modelled Faults'!N227*'Modelled Duration'!N227*'Modelled ICPs'!N227)/'Total ICPs'!N$18</f>
        <v>5.8335716131201032</v>
      </c>
      <c r="O227" s="40">
        <f>('Modelled Faults'!O227*'Modelled Duration'!O227*'Modelled ICPs'!O227)/'Total ICPs'!O$18</f>
        <v>6.1603078886814497</v>
      </c>
      <c r="P227" s="40">
        <f>('Modelled Faults'!P227*'Modelled Duration'!P227*'Modelled ICPs'!P227)/'Total ICPs'!P$18</f>
        <v>6.4722559593088356</v>
      </c>
      <c r="Q227" s="40">
        <f>('Modelled Faults'!Q227*'Modelled Duration'!Q227*'Modelled ICPs'!Q227)/'Total ICPs'!Q$18</f>
        <v>6.7443078324894987</v>
      </c>
      <c r="R227" s="40">
        <f>('Modelled Faults'!R227*'Modelled Duration'!R227*'Modelled ICPs'!R227)/'Total ICPs'!R$18</f>
        <v>6.9902838162164125</v>
      </c>
      <c r="S227" s="40">
        <f>('Modelled Faults'!S227*'Modelled Duration'!S227*'Modelled ICPs'!S227)/'Total ICPs'!S$18</f>
        <v>7.2526700614194439</v>
      </c>
      <c r="T227" s="40">
        <f>('Modelled Faults'!T227*'Modelled Duration'!T227*'Modelled ICPs'!T227)/'Total ICPs'!T$18</f>
        <v>7.5484625521997506</v>
      </c>
      <c r="U227" s="40">
        <f>('Modelled Faults'!U227*'Modelled Duration'!U227*'Modelled ICPs'!U227)/'Total ICPs'!U$18</f>
        <v>7.818563002118494</v>
      </c>
      <c r="V227" s="40">
        <f>('Modelled Faults'!V227*'Modelled Duration'!V227*'Modelled ICPs'!V227)/'Total ICPs'!V$18</f>
        <v>8.0804450542221371</v>
      </c>
      <c r="AL227" s="201">
        <f t="shared" si="129"/>
        <v>1.9964840335065925</v>
      </c>
      <c r="AM227" s="201">
        <f t="shared" si="130"/>
        <v>1.5862413173747902</v>
      </c>
      <c r="AN227" s="201">
        <f t="shared" si="131"/>
        <v>2.8509874288928501</v>
      </c>
      <c r="AO227" s="201">
        <f t="shared" si="132"/>
        <v>3.03616073984182</v>
      </c>
      <c r="AP227" s="201">
        <f t="shared" si="133"/>
        <v>3.8171175878878496</v>
      </c>
      <c r="AQ227" s="201">
        <f t="shared" si="134"/>
        <v>2.3639314190427898</v>
      </c>
      <c r="AR227" s="201">
        <f t="shared" si="135"/>
        <v>4.9189913572563313</v>
      </c>
      <c r="AS227" s="201">
        <f t="shared" si="136"/>
        <v>3.0053756904822464</v>
      </c>
      <c r="AT227" s="201">
        <f t="shared" si="137"/>
        <v>4.1624451439410919</v>
      </c>
      <c r="AU227" s="201">
        <f t="shared" si="138"/>
        <v>7.4174787313672974</v>
      </c>
      <c r="AV227" s="41">
        <f t="shared" si="140"/>
        <v>5.9085088802278971</v>
      </c>
      <c r="AW227" s="41">
        <f t="shared" si="140"/>
        <v>6.3435975230039929</v>
      </c>
      <c r="AX227" s="41">
        <f t="shared" si="140"/>
        <v>6.7786861657800905</v>
      </c>
      <c r="AY227" s="41">
        <f t="shared" si="140"/>
        <v>7.2137748085561864</v>
      </c>
      <c r="AZ227" s="41">
        <f t="shared" si="140"/>
        <v>7.6488634513322822</v>
      </c>
      <c r="BA227" s="41">
        <f t="shared" si="140"/>
        <v>8.0839520941083798</v>
      </c>
      <c r="BB227" s="41">
        <f t="shared" si="140"/>
        <v>8.5190407368844756</v>
      </c>
      <c r="BC227" s="41">
        <f t="shared" si="140"/>
        <v>8.9541293796605732</v>
      </c>
      <c r="BD227" s="41">
        <f t="shared" si="140"/>
        <v>9.389218022436669</v>
      </c>
      <c r="BE227" s="41">
        <f t="shared" si="140"/>
        <v>9.8243066652127666</v>
      </c>
      <c r="BF227" s="41">
        <f t="shared" si="140"/>
        <v>10.259395307988862</v>
      </c>
    </row>
    <row r="228" spans="1:58">
      <c r="A228" s="53" t="s">
        <v>55</v>
      </c>
      <c r="B228" s="80">
        <f>('Modelled Faults'!B228*'Modelled Duration'!B228*'Modelled ICPs'!B228)/'Total ICPs'!B$18</f>
        <v>0.43330313289781081</v>
      </c>
      <c r="C228" s="80">
        <f>('Modelled Faults'!C228*'Modelled Duration'!C228*'Modelled ICPs'!C228)/'Total ICPs'!C$18</f>
        <v>0.88303530271962904</v>
      </c>
      <c r="D228" s="80">
        <f>('Modelled Faults'!D228*'Modelled Duration'!D228*'Modelled ICPs'!D228)/'Total ICPs'!D$18</f>
        <v>0.44828750331144285</v>
      </c>
      <c r="E228" s="80">
        <f>('Modelled Faults'!E228*'Modelled Duration'!E228*'Modelled ICPs'!E228)/'Total ICPs'!E$18</f>
        <v>0.50619519470332097</v>
      </c>
      <c r="F228" s="40">
        <f>('Modelled Faults'!F228*'Modelled Duration'!F228*'Modelled ICPs'!F228)/'Total ICPs'!F$18</f>
        <v>1.6089454747848599</v>
      </c>
      <c r="G228" s="40">
        <f>('Modelled Faults'!G228*'Modelled Duration'!G228*'Modelled ICPs'!G228)/'Total ICPs'!G$18</f>
        <v>0.39807739650744794</v>
      </c>
      <c r="H228" s="40">
        <f>('Modelled Faults'!H228*'Modelled Duration'!H228*'Modelled ICPs'!H228)/'Total ICPs'!H$18</f>
        <v>9.0545202931710783E-2</v>
      </c>
      <c r="I228" s="40">
        <f>('Modelled Faults'!I228*'Modelled Duration'!I228*'Modelled ICPs'!I228)/'Total ICPs'!I$18</f>
        <v>1.3948504737860508</v>
      </c>
      <c r="J228" s="40">
        <f>('Modelled Faults'!J228*'Modelled Duration'!J228*'Modelled ICPs'!J228)/'Total ICPs'!J$18</f>
        <v>1.9807756349393508</v>
      </c>
      <c r="K228" s="40">
        <f>('Modelled Faults'!K228*'Modelled Duration'!K228*'Modelled ICPs'!K228)/'Total ICPs'!K$18</f>
        <v>1.2238220545994078</v>
      </c>
      <c r="L228" s="40">
        <f>('Modelled Faults'!L228*'Modelled Duration'!L228*'Modelled ICPs'!L228)/'Total ICPs'!L$18</f>
        <v>1.5579005160602997</v>
      </c>
      <c r="M228" s="40">
        <f>('Modelled Faults'!M228*'Modelled Duration'!M228*'Modelled ICPs'!M228)/'Total ICPs'!M$18</f>
        <v>1.6133866648015831</v>
      </c>
      <c r="N228" s="40">
        <f>('Modelled Faults'!N228*'Modelled Duration'!N228*'Modelled ICPs'!N228)/'Total ICPs'!N$18</f>
        <v>1.6143042883183982</v>
      </c>
      <c r="O228" s="40">
        <f>('Modelled Faults'!O228*'Modelled Duration'!O228*'Modelled ICPs'!O228)/'Total ICPs'!O$18</f>
        <v>1.7142045544271047</v>
      </c>
      <c r="P228" s="40">
        <f>('Modelled Faults'!P228*'Modelled Duration'!P228*'Modelled ICPs'!P228)/'Total ICPs'!P$18</f>
        <v>1.7725860320570093</v>
      </c>
      <c r="Q228" s="40">
        <f>('Modelled Faults'!Q228*'Modelled Duration'!Q228*'Modelled ICPs'!Q228)/'Total ICPs'!Q$18</f>
        <v>1.8147739206608156</v>
      </c>
      <c r="R228" s="40">
        <f>('Modelled Faults'!R228*'Modelled Duration'!R228*'Modelled ICPs'!R228)/'Total ICPs'!R$18</f>
        <v>1.8613275691048725</v>
      </c>
      <c r="S228" s="40">
        <f>('Modelled Faults'!S228*'Modelled Duration'!S228*'Modelled ICPs'!S228)/'Total ICPs'!S$18</f>
        <v>1.9017817399093662</v>
      </c>
      <c r="T228" s="40">
        <f>('Modelled Faults'!T228*'Modelled Duration'!T228*'Modelled ICPs'!T228)/'Total ICPs'!T$18</f>
        <v>1.9972646871742465</v>
      </c>
      <c r="U228" s="40">
        <f>('Modelled Faults'!U228*'Modelled Duration'!U228*'Modelled ICPs'!U228)/'Total ICPs'!U$18</f>
        <v>2.0561133132320024</v>
      </c>
      <c r="V228" s="40">
        <f>('Modelled Faults'!V228*'Modelled Duration'!V228*'Modelled ICPs'!V228)/'Total ICPs'!V$18</f>
        <v>2.1150454905212284</v>
      </c>
      <c r="AL228" s="201">
        <f t="shared" si="129"/>
        <v>0.43330313289781081</v>
      </c>
      <c r="AM228" s="201">
        <f t="shared" si="130"/>
        <v>0.88303530271962904</v>
      </c>
      <c r="AN228" s="201">
        <f t="shared" si="131"/>
        <v>0.44828750331144285</v>
      </c>
      <c r="AO228" s="201">
        <f t="shared" si="132"/>
        <v>0.50619519470332097</v>
      </c>
      <c r="AP228" s="201">
        <f t="shared" si="133"/>
        <v>1.6089454747848599</v>
      </c>
      <c r="AQ228" s="201">
        <f t="shared" si="134"/>
        <v>0.39807739650744794</v>
      </c>
      <c r="AR228" s="201">
        <f t="shared" si="135"/>
        <v>9.0545202931710783E-2</v>
      </c>
      <c r="AS228" s="201">
        <f t="shared" si="136"/>
        <v>1.3948504737860508</v>
      </c>
      <c r="AT228" s="201">
        <f t="shared" si="137"/>
        <v>1.9807756349393508</v>
      </c>
      <c r="AU228" s="201">
        <f t="shared" si="138"/>
        <v>1.2238220545994078</v>
      </c>
      <c r="AV228" s="41">
        <f t="shared" si="140"/>
        <v>1.4659120511058772</v>
      </c>
      <c r="AW228" s="41">
        <f t="shared" si="140"/>
        <v>1.5693899263763815</v>
      </c>
      <c r="AX228" s="41">
        <f t="shared" si="140"/>
        <v>1.6728678016468859</v>
      </c>
      <c r="AY228" s="41">
        <f t="shared" si="140"/>
        <v>1.7763456769173906</v>
      </c>
      <c r="AZ228" s="41">
        <f t="shared" si="140"/>
        <v>1.879823552187895</v>
      </c>
      <c r="BA228" s="41">
        <f t="shared" si="140"/>
        <v>1.9833014274583993</v>
      </c>
      <c r="BB228" s="41">
        <f t="shared" si="140"/>
        <v>2.0867793027289037</v>
      </c>
      <c r="BC228" s="41">
        <f t="shared" si="140"/>
        <v>2.190257177999408</v>
      </c>
      <c r="BD228" s="41">
        <f t="shared" si="140"/>
        <v>2.2937350532699123</v>
      </c>
      <c r="BE228" s="41">
        <f t="shared" si="140"/>
        <v>2.3972129285404167</v>
      </c>
      <c r="BF228" s="41">
        <f t="shared" si="140"/>
        <v>2.500690803810921</v>
      </c>
    </row>
    <row r="229" spans="1:58">
      <c r="A229" s="53" t="s">
        <v>47</v>
      </c>
      <c r="B229" s="80">
        <f>('Modelled Faults'!B229*'Modelled Duration'!B229*'Modelled ICPs'!B229)/'Total ICPs'!B$18</f>
        <v>1.585119132770656</v>
      </c>
      <c r="C229" s="80">
        <f>('Modelled Faults'!C229*'Modelled Duration'!C229*'Modelled ICPs'!C229)/'Total ICPs'!C$18</f>
        <v>2.3088519066011806</v>
      </c>
      <c r="D229" s="80">
        <f>('Modelled Faults'!D229*'Modelled Duration'!D229*'Modelled ICPs'!D229)/'Total ICPs'!D$18</f>
        <v>5.6354910863587495</v>
      </c>
      <c r="E229" s="80">
        <f>('Modelled Faults'!E229*'Modelled Duration'!E229*'Modelled ICPs'!E229)/'Total ICPs'!E$18</f>
        <v>4.6605949182759101</v>
      </c>
      <c r="F229" s="40">
        <f>('Modelled Faults'!F229*'Modelled Duration'!F229*'Modelled ICPs'!F229)/'Total ICPs'!F$18</f>
        <v>2.8456870255011202</v>
      </c>
      <c r="G229" s="40">
        <f>('Modelled Faults'!G229*'Modelled Duration'!G229*'Modelled ICPs'!G229)/'Total ICPs'!G$18</f>
        <v>1.9974799580540703</v>
      </c>
      <c r="H229" s="40">
        <f>('Modelled Faults'!H229*'Modelled Duration'!H229*'Modelled ICPs'!H229)/'Total ICPs'!H$18</f>
        <v>3.7378552789680599</v>
      </c>
      <c r="I229" s="40">
        <f>('Modelled Faults'!I229*'Modelled Duration'!I229*'Modelled ICPs'!I229)/'Total ICPs'!I$18</f>
        <v>0.94947463875720184</v>
      </c>
      <c r="J229" s="40">
        <f>('Modelled Faults'!J229*'Modelled Duration'!J229*'Modelled ICPs'!J229)/'Total ICPs'!J$18</f>
        <v>1.9711130563971702</v>
      </c>
      <c r="K229" s="40">
        <f>('Modelled Faults'!K229*'Modelled Duration'!K229*'Modelled ICPs'!K229)/'Total ICPs'!K$18</f>
        <v>10.366853739953884</v>
      </c>
      <c r="L229" s="40">
        <f>('Modelled Faults'!L229*'Modelled Duration'!L229*'Modelled ICPs'!L229)/'Total ICPs'!L$18</f>
        <v>3.8454112370821543</v>
      </c>
      <c r="M229" s="40">
        <f>('Modelled Faults'!M229*'Modelled Duration'!M229*'Modelled ICPs'!M229)/'Total ICPs'!M$18</f>
        <v>3.9551124785803244</v>
      </c>
      <c r="N229" s="40">
        <f>('Modelled Faults'!N229*'Modelled Duration'!N229*'Modelled ICPs'!N229)/'Total ICPs'!N$18</f>
        <v>4.0253771447603208</v>
      </c>
      <c r="O229" s="40">
        <f>('Modelled Faults'!O229*'Modelled Duration'!O229*'Modelled ICPs'!O229)/'Total ICPs'!O$18</f>
        <v>4.1175201584500547</v>
      </c>
      <c r="P229" s="40">
        <f>('Modelled Faults'!P229*'Modelled Duration'!P229*'Modelled ICPs'!P229)/'Total ICPs'!P$18</f>
        <v>4.2098037815579197</v>
      </c>
      <c r="Q229" s="40">
        <f>('Modelled Faults'!Q229*'Modelled Duration'!Q229*'Modelled ICPs'!Q229)/'Total ICPs'!Q$18</f>
        <v>4.3389773118410746</v>
      </c>
      <c r="R229" s="40">
        <f>('Modelled Faults'!R229*'Modelled Duration'!R229*'Modelled ICPs'!R229)/'Total ICPs'!R$18</f>
        <v>4.4468920413854063</v>
      </c>
      <c r="S229" s="40">
        <f>('Modelled Faults'!S229*'Modelled Duration'!S229*'Modelled ICPs'!S229)/'Total ICPs'!S$18</f>
        <v>4.5615252233296308</v>
      </c>
      <c r="T229" s="40">
        <f>('Modelled Faults'!T229*'Modelled Duration'!T229*'Modelled ICPs'!T229)/'Total ICPs'!T$18</f>
        <v>4.6554625349067127</v>
      </c>
      <c r="U229" s="40">
        <f>('Modelled Faults'!U229*'Modelled Duration'!U229*'Modelled ICPs'!U229)/'Total ICPs'!U$18</f>
        <v>4.7048791259234104</v>
      </c>
      <c r="V229" s="40">
        <f>('Modelled Faults'!V229*'Modelled Duration'!V229*'Modelled ICPs'!V229)/'Total ICPs'!V$18</f>
        <v>4.7562916009855787</v>
      </c>
      <c r="AL229" s="201">
        <f t="shared" si="129"/>
        <v>1.585119132770656</v>
      </c>
      <c r="AM229" s="201">
        <f t="shared" si="130"/>
        <v>2.3088519066011806</v>
      </c>
      <c r="AN229" s="201">
        <f t="shared" si="131"/>
        <v>5.6354910863587495</v>
      </c>
      <c r="AO229" s="201">
        <f t="shared" si="132"/>
        <v>4.6605949182759101</v>
      </c>
      <c r="AP229" s="201">
        <f t="shared" si="133"/>
        <v>2.8456870255011202</v>
      </c>
      <c r="AQ229" s="201">
        <f t="shared" si="134"/>
        <v>1.9974799580540703</v>
      </c>
      <c r="AR229" s="201">
        <f t="shared" si="135"/>
        <v>3.7378552789680599</v>
      </c>
      <c r="AS229" s="201">
        <f t="shared" si="136"/>
        <v>0.94947463875720184</v>
      </c>
      <c r="AT229" s="201">
        <f t="shared" si="137"/>
        <v>1.9711130563971702</v>
      </c>
      <c r="AU229" s="201">
        <f t="shared" si="138"/>
        <v>10.366853739953884</v>
      </c>
      <c r="AV229" s="41">
        <f t="shared" si="140"/>
        <v>5.2600164504918885</v>
      </c>
      <c r="AW229" s="41">
        <f t="shared" si="140"/>
        <v>5.5607736098242686</v>
      </c>
      <c r="AX229" s="41">
        <f t="shared" si="140"/>
        <v>5.8615307691566478</v>
      </c>
      <c r="AY229" s="41">
        <f t="shared" si="140"/>
        <v>6.162287928489028</v>
      </c>
      <c r="AZ229" s="41">
        <f t="shared" si="140"/>
        <v>6.4630450878214072</v>
      </c>
      <c r="BA229" s="41">
        <f t="shared" si="140"/>
        <v>6.7638022471537873</v>
      </c>
      <c r="BB229" s="41">
        <f t="shared" si="140"/>
        <v>7.0645594064861674</v>
      </c>
      <c r="BC229" s="41">
        <f t="shared" si="140"/>
        <v>7.3653165658185467</v>
      </c>
      <c r="BD229" s="41">
        <f t="shared" si="140"/>
        <v>7.6660737251509268</v>
      </c>
      <c r="BE229" s="41">
        <f t="shared" si="140"/>
        <v>7.966830884483306</v>
      </c>
      <c r="BF229" s="41">
        <f t="shared" si="140"/>
        <v>8.2675880438156852</v>
      </c>
    </row>
    <row r="230" spans="1:58">
      <c r="A230" s="53" t="s">
        <v>52</v>
      </c>
      <c r="B230" s="80">
        <f>('Modelled Faults'!B230*'Modelled Duration'!B230*'Modelled ICPs'!B230)/'Total ICPs'!B$18</f>
        <v>0.58628264428655485</v>
      </c>
      <c r="C230" s="80">
        <f>('Modelled Faults'!C230*'Modelled Duration'!C230*'Modelled ICPs'!C230)/'Total ICPs'!C$18</f>
        <v>1.3002718039197001</v>
      </c>
      <c r="D230" s="80">
        <f>('Modelled Faults'!D230*'Modelled Duration'!D230*'Modelled ICPs'!D230)/'Total ICPs'!D$18</f>
        <v>1.87891941882922</v>
      </c>
      <c r="E230" s="80">
        <f>('Modelled Faults'!E230*'Modelled Duration'!E230*'Modelled ICPs'!E230)/'Total ICPs'!E$18</f>
        <v>2.6489245471346901</v>
      </c>
      <c r="F230" s="40">
        <f>('Modelled Faults'!F230*'Modelled Duration'!F230*'Modelled ICPs'!F230)/'Total ICPs'!F$18</f>
        <v>0.85175127033329101</v>
      </c>
      <c r="G230" s="40">
        <f>('Modelled Faults'!G230*'Modelled Duration'!G230*'Modelled ICPs'!G230)/'Total ICPs'!G$18</f>
        <v>0.86352857355715895</v>
      </c>
      <c r="H230" s="40">
        <f>('Modelled Faults'!H230*'Modelled Duration'!H230*'Modelled ICPs'!H230)/'Total ICPs'!H$18</f>
        <v>0.41501835438572193</v>
      </c>
      <c r="I230" s="40">
        <f>('Modelled Faults'!I230*'Modelled Duration'!I230*'Modelled ICPs'!I230)/'Total ICPs'!I$18</f>
        <v>0.41392374169190405</v>
      </c>
      <c r="J230" s="40">
        <f>('Modelled Faults'!J230*'Modelled Duration'!J230*'Modelled ICPs'!J230)/'Total ICPs'!J$18</f>
        <v>3.3062743538727357</v>
      </c>
      <c r="K230" s="40">
        <f>('Modelled Faults'!K230*'Modelled Duration'!K230*'Modelled ICPs'!K230)/'Total ICPs'!K$18</f>
        <v>1.1915734357609193</v>
      </c>
      <c r="L230" s="40">
        <f>('Modelled Faults'!L230*'Modelled Duration'!L230*'Modelled ICPs'!L230)/'Total ICPs'!L$18</f>
        <v>1.312351509009976</v>
      </c>
      <c r="M230" s="40">
        <f>('Modelled Faults'!M230*'Modelled Duration'!M230*'Modelled ICPs'!M230)/'Total ICPs'!M$18</f>
        <v>1.3085070344174186</v>
      </c>
      <c r="N230" s="40">
        <f>('Modelled Faults'!N230*'Modelled Duration'!N230*'Modelled ICPs'!N230)/'Total ICPs'!N$18</f>
        <v>1.3105432319680279</v>
      </c>
      <c r="O230" s="40">
        <f>('Modelled Faults'!O230*'Modelled Duration'!O230*'Modelled ICPs'!O230)/'Total ICPs'!O$18</f>
        <v>1.3098063042941281</v>
      </c>
      <c r="P230" s="40">
        <f>('Modelled Faults'!P230*'Modelled Duration'!P230*'Modelled ICPs'!P230)/'Total ICPs'!P$18</f>
        <v>1.3066775505064068</v>
      </c>
      <c r="Q230" s="40">
        <f>('Modelled Faults'!Q230*'Modelled Duration'!Q230*'Modelled ICPs'!Q230)/'Total ICPs'!Q$18</f>
        <v>1.3022719289732574</v>
      </c>
      <c r="R230" s="40">
        <f>('Modelled Faults'!R230*'Modelled Duration'!R230*'Modelled ICPs'!R230)/'Total ICPs'!R$18</f>
        <v>1.294122186082455</v>
      </c>
      <c r="S230" s="40">
        <f>('Modelled Faults'!S230*'Modelled Duration'!S230*'Modelled ICPs'!S230)/'Total ICPs'!S$18</f>
        <v>1.2891075067017448</v>
      </c>
      <c r="T230" s="40">
        <f>('Modelled Faults'!T230*'Modelled Duration'!T230*'Modelled ICPs'!T230)/'Total ICPs'!T$18</f>
        <v>1.2826386781053349</v>
      </c>
      <c r="U230" s="40">
        <f>('Modelled Faults'!U230*'Modelled Duration'!U230*'Modelled ICPs'!U230)/'Total ICPs'!U$18</f>
        <v>1.2811988450860847</v>
      </c>
      <c r="V230" s="40">
        <f>('Modelled Faults'!V230*'Modelled Duration'!V230*'Modelled ICPs'!V230)/'Total ICPs'!V$18</f>
        <v>1.2767648933826803</v>
      </c>
      <c r="AL230" s="201">
        <f t="shared" si="129"/>
        <v>0.58628264428655485</v>
      </c>
      <c r="AM230" s="201">
        <f t="shared" si="130"/>
        <v>1.3002718039197001</v>
      </c>
      <c r="AN230" s="201">
        <f t="shared" si="131"/>
        <v>1.87891941882922</v>
      </c>
      <c r="AO230" s="201">
        <f t="shared" si="132"/>
        <v>2.6489245471346901</v>
      </c>
      <c r="AP230" s="201">
        <f t="shared" si="133"/>
        <v>0.85175127033329101</v>
      </c>
      <c r="AQ230" s="201">
        <f t="shared" si="134"/>
        <v>0.86352857355715895</v>
      </c>
      <c r="AR230" s="201">
        <f t="shared" si="135"/>
        <v>0.41501835438572193</v>
      </c>
      <c r="AS230" s="201">
        <f t="shared" si="136"/>
        <v>0.41392374169190405</v>
      </c>
      <c r="AT230" s="201">
        <f t="shared" si="137"/>
        <v>3.3062743538727357</v>
      </c>
      <c r="AU230" s="201">
        <f t="shared" si="138"/>
        <v>1.1915734357609193</v>
      </c>
      <c r="AV230" s="41">
        <f t="shared" si="140"/>
        <v>1.5281373247848868</v>
      </c>
      <c r="AW230" s="41">
        <f t="shared" si="140"/>
        <v>1.5613174175862863</v>
      </c>
      <c r="AX230" s="41">
        <f t="shared" si="140"/>
        <v>1.5944975103876859</v>
      </c>
      <c r="AY230" s="41">
        <f t="shared" si="140"/>
        <v>1.6276776031890852</v>
      </c>
      <c r="AZ230" s="41">
        <f t="shared" si="140"/>
        <v>1.6608576959904848</v>
      </c>
      <c r="BA230" s="41">
        <f t="shared" si="140"/>
        <v>1.6940377887918843</v>
      </c>
      <c r="BB230" s="41">
        <f t="shared" si="140"/>
        <v>1.7272178815932837</v>
      </c>
      <c r="BC230" s="41">
        <f t="shared" si="140"/>
        <v>1.7603979743946834</v>
      </c>
      <c r="BD230" s="41">
        <f t="shared" si="140"/>
        <v>1.7935780671960826</v>
      </c>
      <c r="BE230" s="41">
        <f t="shared" si="140"/>
        <v>1.8267581599974823</v>
      </c>
      <c r="BF230" s="41">
        <f t="shared" si="140"/>
        <v>1.8599382527988817</v>
      </c>
    </row>
    <row r="231" spans="1:58">
      <c r="A231" s="53" t="s">
        <v>53</v>
      </c>
      <c r="B231" s="80">
        <f>('Modelled Faults'!B231*'Modelled Duration'!B231*'Modelled ICPs'!B231)/'Total ICPs'!B$18</f>
        <v>0.75360259405846164</v>
      </c>
      <c r="C231" s="80">
        <f>('Modelled Faults'!C231*'Modelled Duration'!C231*'Modelled ICPs'!C231)/'Total ICPs'!C$18</f>
        <v>6.5912227997393211</v>
      </c>
      <c r="D231" s="80">
        <f>('Modelled Faults'!D231*'Modelled Duration'!D231*'Modelled ICPs'!D231)/'Total ICPs'!D$18</f>
        <v>0.517735378431458</v>
      </c>
      <c r="E231" s="80">
        <f>('Modelled Faults'!E231*'Modelled Duration'!E231*'Modelled ICPs'!E231)/'Total ICPs'!E$18</f>
        <v>0.24067175898589097</v>
      </c>
      <c r="F231" s="40">
        <f>('Modelled Faults'!F231*'Modelled Duration'!F231*'Modelled ICPs'!F231)/'Total ICPs'!F$18</f>
        <v>1.1062189867624399</v>
      </c>
      <c r="G231" s="40">
        <f>('Modelled Faults'!G231*'Modelled Duration'!G231*'Modelled ICPs'!G231)/'Total ICPs'!G$18</f>
        <v>0.100571835340956</v>
      </c>
      <c r="H231" s="40">
        <f>('Modelled Faults'!H231*'Modelled Duration'!H231*'Modelled ICPs'!H231)/'Total ICPs'!H$18</f>
        <v>0.23562056407317297</v>
      </c>
      <c r="I231" s="40">
        <f>('Modelled Faults'!I231*'Modelled Duration'!I231*'Modelled ICPs'!I231)/'Total ICPs'!I$18</f>
        <v>0.3479350048348232</v>
      </c>
      <c r="J231" s="40">
        <f>('Modelled Faults'!J231*'Modelled Duration'!J231*'Modelled ICPs'!J231)/'Total ICPs'!J$18</f>
        <v>0.8732459668071697</v>
      </c>
      <c r="K231" s="40">
        <f>('Modelled Faults'!K231*'Modelled Duration'!K231*'Modelled ICPs'!K231)/'Total ICPs'!K$18</f>
        <v>1.2091915516400709</v>
      </c>
      <c r="L231" s="40">
        <f>('Modelled Faults'!L231*'Modelled Duration'!L231*'Modelled ICPs'!L231)/'Total ICPs'!L$18</f>
        <v>1.0899895844131884</v>
      </c>
      <c r="M231" s="40">
        <f>('Modelled Faults'!M231*'Modelled Duration'!M231*'Modelled ICPs'!M231)/'Total ICPs'!M$18</f>
        <v>1.1122663050941748</v>
      </c>
      <c r="N231" s="40">
        <f>('Modelled Faults'!N231*'Modelled Duration'!N231*'Modelled ICPs'!N231)/'Total ICPs'!N$18</f>
        <v>1.1046353575764549</v>
      </c>
      <c r="O231" s="40">
        <f>('Modelled Faults'!O231*'Modelled Duration'!O231*'Modelled ICPs'!O231)/'Total ICPs'!O$18</f>
        <v>1.1087365150148263</v>
      </c>
      <c r="P231" s="40">
        <f>('Modelled Faults'!P231*'Modelled Duration'!P231*'Modelled ICPs'!P231)/'Total ICPs'!P$18</f>
        <v>1.1138053347675667</v>
      </c>
      <c r="Q231" s="40">
        <f>('Modelled Faults'!Q231*'Modelled Duration'!Q231*'Modelled ICPs'!Q231)/'Total ICPs'!Q$18</f>
        <v>1.1351767142607325</v>
      </c>
      <c r="R231" s="40">
        <f>('Modelled Faults'!R231*'Modelled Duration'!R231*'Modelled ICPs'!R231)/'Total ICPs'!R$18</f>
        <v>1.1691167070620267</v>
      </c>
      <c r="S231" s="40">
        <f>('Modelled Faults'!S231*'Modelled Duration'!S231*'Modelled ICPs'!S231)/'Total ICPs'!S$18</f>
        <v>1.1903050904639736</v>
      </c>
      <c r="T231" s="40">
        <f>('Modelled Faults'!T231*'Modelled Duration'!T231*'Modelled ICPs'!T231)/'Total ICPs'!T$18</f>
        <v>1.208857998700994</v>
      </c>
      <c r="U231" s="40">
        <f>('Modelled Faults'!U231*'Modelled Duration'!U231*'Modelled ICPs'!U231)/'Total ICPs'!U$18</f>
        <v>1.2284943179018095</v>
      </c>
      <c r="V231" s="40">
        <f>('Modelled Faults'!V231*'Modelled Duration'!V231*'Modelled ICPs'!V231)/'Total ICPs'!V$18</f>
        <v>1.2547420019707443</v>
      </c>
      <c r="AL231" s="201">
        <f t="shared" si="129"/>
        <v>0.75360259405846164</v>
      </c>
      <c r="AM231" s="201">
        <f t="shared" si="130"/>
        <v>6.5912227997393211</v>
      </c>
      <c r="AN231" s="201">
        <f t="shared" si="131"/>
        <v>0.517735378431458</v>
      </c>
      <c r="AO231" s="201">
        <f t="shared" si="132"/>
        <v>0.24067175898589097</v>
      </c>
      <c r="AP231" s="201">
        <f t="shared" si="133"/>
        <v>1.1062189867624399</v>
      </c>
      <c r="AQ231" s="201">
        <f t="shared" si="134"/>
        <v>0.100571835340956</v>
      </c>
      <c r="AR231" s="201">
        <f t="shared" si="135"/>
        <v>0.23562056407317297</v>
      </c>
      <c r="AS231" s="201">
        <f t="shared" si="136"/>
        <v>0.3479350048348232</v>
      </c>
      <c r="AT231" s="201">
        <f t="shared" si="137"/>
        <v>0.8732459668071697</v>
      </c>
      <c r="AU231" s="201">
        <f t="shared" si="138"/>
        <v>1.2091915516400709</v>
      </c>
      <c r="AV231" s="41">
        <f t="shared" si="140"/>
        <v>-6.2243016480403757E-2</v>
      </c>
      <c r="AW231" s="41">
        <f t="shared" si="140"/>
        <v>-0.29130568203454565</v>
      </c>
      <c r="AX231" s="41">
        <f t="shared" si="140"/>
        <v>-0.52036834758868755</v>
      </c>
      <c r="AY231" s="41">
        <f t="shared" si="140"/>
        <v>-0.74943101314282945</v>
      </c>
      <c r="AZ231" s="41">
        <f t="shared" si="140"/>
        <v>-0.97849367869697135</v>
      </c>
      <c r="BA231" s="41">
        <f t="shared" si="140"/>
        <v>-1.2075563442511132</v>
      </c>
      <c r="BB231" s="41">
        <f t="shared" si="140"/>
        <v>-1.4366190098052551</v>
      </c>
      <c r="BC231" s="41">
        <f t="shared" si="140"/>
        <v>-1.665681675359397</v>
      </c>
      <c r="BD231" s="41">
        <f t="shared" si="140"/>
        <v>-1.8947443409135385</v>
      </c>
      <c r="BE231" s="41">
        <f t="shared" si="140"/>
        <v>-2.1238070064676808</v>
      </c>
      <c r="BF231" s="41">
        <f t="shared" si="140"/>
        <v>-2.3528696720218232</v>
      </c>
    </row>
    <row r="232" spans="1:58">
      <c r="A232" s="53" t="s">
        <v>58</v>
      </c>
      <c r="B232" s="80">
        <f>('Modelled Faults'!B232*'Modelled Duration'!B232*'Modelled ICPs'!B232)/'Total ICPs'!B$18</f>
        <v>0.90431866227965563</v>
      </c>
      <c r="C232" s="80">
        <f>('Modelled Faults'!C232*'Modelled Duration'!C232*'Modelled ICPs'!C232)/'Total ICPs'!C$18</f>
        <v>1.9851032378045903</v>
      </c>
      <c r="D232" s="80">
        <f>('Modelled Faults'!D232*'Modelled Duration'!D232*'Modelled ICPs'!D232)/'Total ICPs'!D$18</f>
        <v>1.6368267237016099</v>
      </c>
      <c r="E232" s="80">
        <f>('Modelled Faults'!E232*'Modelled Duration'!E232*'Modelled ICPs'!E232)/'Total ICPs'!E$18</f>
        <v>2.2958895673308102</v>
      </c>
      <c r="F232" s="40">
        <f>('Modelled Faults'!F232*'Modelled Duration'!F232*'Modelled ICPs'!F232)/'Total ICPs'!F$18</f>
        <v>3.0801422049523599</v>
      </c>
      <c r="G232" s="40">
        <f>('Modelled Faults'!G232*'Modelled Duration'!G232*'Modelled ICPs'!G232)/'Total ICPs'!G$18</f>
        <v>1.1400781929291599</v>
      </c>
      <c r="H232" s="40">
        <f>('Modelled Faults'!H232*'Modelled Duration'!H232*'Modelled ICPs'!H232)/'Total ICPs'!H$18</f>
        <v>1.2038217991090403</v>
      </c>
      <c r="I232" s="40">
        <f>('Modelled Faults'!I232*'Modelled Duration'!I232*'Modelled ICPs'!I232)/'Total ICPs'!I$18</f>
        <v>2.91003046124287</v>
      </c>
      <c r="J232" s="40">
        <f>('Modelled Faults'!J232*'Modelled Duration'!J232*'Modelled ICPs'!J232)/'Total ICPs'!J$18</f>
        <v>3.2357186269707294</v>
      </c>
      <c r="K232" s="40">
        <f>('Modelled Faults'!K232*'Modelled Duration'!K232*'Modelled ICPs'!K232)/'Total ICPs'!K$18</f>
        <v>4.557042149098808</v>
      </c>
      <c r="L232" s="40">
        <f>('Modelled Faults'!L232*'Modelled Duration'!L232*'Modelled ICPs'!L232)/'Total ICPs'!L$18</f>
        <v>3.7342858623833997</v>
      </c>
      <c r="M232" s="40">
        <f>('Modelled Faults'!M232*'Modelled Duration'!M232*'Modelled ICPs'!M232)/'Total ICPs'!M$18</f>
        <v>3.9715446875877629</v>
      </c>
      <c r="N232" s="40">
        <f>('Modelled Faults'!N232*'Modelled Duration'!N232*'Modelled ICPs'!N232)/'Total ICPs'!N$18</f>
        <v>4.0727026315364805</v>
      </c>
      <c r="O232" s="40">
        <f>('Modelled Faults'!O232*'Modelled Duration'!O232*'Modelled ICPs'!O232)/'Total ICPs'!O$18</f>
        <v>4.3260395404517933</v>
      </c>
      <c r="P232" s="40">
        <f>('Modelled Faults'!P232*'Modelled Duration'!P232*'Modelled ICPs'!P232)/'Total ICPs'!P$18</f>
        <v>4.576377634369762</v>
      </c>
      <c r="Q232" s="40">
        <f>('Modelled Faults'!Q232*'Modelled Duration'!Q232*'Modelled ICPs'!Q232)/'Total ICPs'!Q$18</f>
        <v>4.8026813205255703</v>
      </c>
      <c r="R232" s="40">
        <f>('Modelled Faults'!R232*'Modelled Duration'!R232*'Modelled ICPs'!R232)/'Total ICPs'!R$18</f>
        <v>5.0035264639394512</v>
      </c>
      <c r="S232" s="40">
        <f>('Modelled Faults'!S232*'Modelled Duration'!S232*'Modelled ICPs'!S232)/'Total ICPs'!S$18</f>
        <v>5.2107092039331402</v>
      </c>
      <c r="T232" s="40">
        <f>('Modelled Faults'!T232*'Modelled Duration'!T232*'Modelled ICPs'!T232)/'Total ICPs'!T$18</f>
        <v>5.4436701544784247</v>
      </c>
      <c r="U232" s="40">
        <f>('Modelled Faults'!U232*'Modelled Duration'!U232*'Modelled ICPs'!U232)/'Total ICPs'!U$18</f>
        <v>5.6555530724069882</v>
      </c>
      <c r="V232" s="40">
        <f>('Modelled Faults'!V232*'Modelled Duration'!V232*'Modelled ICPs'!V232)/'Total ICPs'!V$18</f>
        <v>5.8699677706264222</v>
      </c>
      <c r="AL232" s="201">
        <f t="shared" si="129"/>
        <v>0.90431866227965563</v>
      </c>
      <c r="AM232" s="201">
        <f t="shared" si="130"/>
        <v>1.9851032378045903</v>
      </c>
      <c r="AN232" s="201">
        <f t="shared" si="131"/>
        <v>1.6368267237016099</v>
      </c>
      <c r="AO232" s="201">
        <f t="shared" si="132"/>
        <v>2.2958895673308102</v>
      </c>
      <c r="AP232" s="201">
        <f t="shared" si="133"/>
        <v>3.0801422049523599</v>
      </c>
      <c r="AQ232" s="201">
        <f t="shared" si="134"/>
        <v>1.1400781929291599</v>
      </c>
      <c r="AR232" s="201">
        <f t="shared" si="135"/>
        <v>1.2038217991090403</v>
      </c>
      <c r="AS232" s="201">
        <f t="shared" si="136"/>
        <v>2.91003046124287</v>
      </c>
      <c r="AT232" s="201">
        <f t="shared" si="137"/>
        <v>3.2357186269707294</v>
      </c>
      <c r="AU232" s="201">
        <f t="shared" si="138"/>
        <v>4.557042149098808</v>
      </c>
      <c r="AV232" s="41">
        <f t="shared" si="140"/>
        <v>3.7208495117604024</v>
      </c>
      <c r="AW232" s="41">
        <f t="shared" si="140"/>
        <v>3.9801135752546637</v>
      </c>
      <c r="AX232" s="41">
        <f t="shared" si="140"/>
        <v>4.239377638748925</v>
      </c>
      <c r="AY232" s="41">
        <f t="shared" si="140"/>
        <v>4.4986417022431873</v>
      </c>
      <c r="AZ232" s="41">
        <f t="shared" si="140"/>
        <v>4.7579057657374486</v>
      </c>
      <c r="BA232" s="41">
        <f t="shared" si="140"/>
        <v>5.01716982923171</v>
      </c>
      <c r="BB232" s="41">
        <f t="shared" si="140"/>
        <v>5.2764338927259713</v>
      </c>
      <c r="BC232" s="41">
        <f t="shared" si="140"/>
        <v>5.5356979562202326</v>
      </c>
      <c r="BD232" s="41">
        <f t="shared" si="140"/>
        <v>5.7949620197144949</v>
      </c>
      <c r="BE232" s="41">
        <f t="shared" si="140"/>
        <v>6.0542260832087562</v>
      </c>
      <c r="BF232" s="41">
        <f t="shared" si="140"/>
        <v>6.3134901467030176</v>
      </c>
    </row>
    <row r="233" spans="1:58">
      <c r="A233" s="53" t="s">
        <v>60</v>
      </c>
      <c r="B233" s="80">
        <f>('Modelled Faults'!B233*'Modelled Duration'!B233*'Modelled ICPs'!B233)/'Total ICPs'!B$18</f>
        <v>6.3207922051086413E-2</v>
      </c>
      <c r="C233" s="80">
        <f>('Modelled Faults'!C233*'Modelled Duration'!C233*'Modelled ICPs'!C233)/'Total ICPs'!C$18</f>
        <v>0.88265382353408672</v>
      </c>
      <c r="D233" s="80">
        <f>('Modelled Faults'!D233*'Modelled Duration'!D233*'Modelled ICPs'!D233)/'Total ICPs'!D$18</f>
        <v>1.3285820597992599</v>
      </c>
      <c r="E233" s="80">
        <f>('Modelled Faults'!E233*'Modelled Duration'!E233*'Modelled ICPs'!E233)/'Total ICPs'!E$18</f>
        <v>1.3905574286865596</v>
      </c>
      <c r="F233" s="40">
        <f>('Modelled Faults'!F233*'Modelled Duration'!F233*'Modelled ICPs'!F233)/'Total ICPs'!F$18</f>
        <v>1.59342986334208</v>
      </c>
      <c r="G233" s="40">
        <f>('Modelled Faults'!G233*'Modelled Duration'!G233*'Modelled ICPs'!G233)/'Total ICPs'!G$18</f>
        <v>3.1888293027623402</v>
      </c>
      <c r="H233" s="40">
        <f>('Modelled Faults'!H233*'Modelled Duration'!H233*'Modelled ICPs'!H233)/'Total ICPs'!H$18</f>
        <v>1.9705933311791199</v>
      </c>
      <c r="I233" s="40">
        <f>('Modelled Faults'!I233*'Modelled Duration'!I233*'Modelled ICPs'!I233)/'Total ICPs'!I$18</f>
        <v>4.1973996122797308</v>
      </c>
      <c r="J233" s="40">
        <f>('Modelled Faults'!J233*'Modelled Duration'!J233*'Modelled ICPs'!J233)/'Total ICPs'!J$18</f>
        <v>13.896235115537888</v>
      </c>
      <c r="K233" s="40">
        <f>('Modelled Faults'!K233*'Modelled Duration'!K233*'Modelled ICPs'!K233)/'Total ICPs'!K$18</f>
        <v>4.6937000853669639</v>
      </c>
      <c r="L233" s="40">
        <f>('Modelled Faults'!L233*'Modelled Duration'!L233*'Modelled ICPs'!L233)/'Total ICPs'!L$18</f>
        <v>5.9379135898516253</v>
      </c>
      <c r="M233" s="40">
        <f>('Modelled Faults'!M233*'Modelled Duration'!M233*'Modelled ICPs'!M233)/'Total ICPs'!M$18</f>
        <v>6.4418498124332144</v>
      </c>
      <c r="N233" s="40">
        <f>('Modelled Faults'!N233*'Modelled Duration'!N233*'Modelled ICPs'!N233)/'Total ICPs'!N$18</f>
        <v>6.6736328425002549</v>
      </c>
      <c r="O233" s="40">
        <f>('Modelled Faults'!O233*'Modelled Duration'!O233*'Modelled ICPs'!O233)/'Total ICPs'!O$18</f>
        <v>7.2434889803088724</v>
      </c>
      <c r="P233" s="40">
        <f>('Modelled Faults'!P233*'Modelled Duration'!P233*'Modelled ICPs'!P233)/'Total ICPs'!P$18</f>
        <v>7.7902764198997803</v>
      </c>
      <c r="Q233" s="40">
        <f>('Modelled Faults'!Q233*'Modelled Duration'!Q233*'Modelled ICPs'!Q233)/'Total ICPs'!Q$18</f>
        <v>8.2907867393953971</v>
      </c>
      <c r="R233" s="40">
        <f>('Modelled Faults'!R233*'Modelled Duration'!R233*'Modelled ICPs'!R233)/'Total ICPs'!R$18</f>
        <v>8.7159651648759056</v>
      </c>
      <c r="S233" s="40">
        <f>('Modelled Faults'!S233*'Modelled Duration'!S233*'Modelled ICPs'!S233)/'Total ICPs'!S$18</f>
        <v>9.2022751311983342</v>
      </c>
      <c r="T233" s="40">
        <f>('Modelled Faults'!T233*'Modelled Duration'!T233*'Modelled ICPs'!T233)/'Total ICPs'!T$18</f>
        <v>9.7344796315638398</v>
      </c>
      <c r="U233" s="40">
        <f>('Modelled Faults'!U233*'Modelled Duration'!U233*'Modelled ICPs'!U233)/'Total ICPs'!U$18</f>
        <v>10.158006776202544</v>
      </c>
      <c r="V233" s="40">
        <f>('Modelled Faults'!V233*'Modelled Duration'!V233*'Modelled ICPs'!V233)/'Total ICPs'!V$18</f>
        <v>10.584498794601204</v>
      </c>
      <c r="AL233" s="201">
        <f t="shared" si="129"/>
        <v>6.3207922051086413E-2</v>
      </c>
      <c r="AM233" s="201">
        <f t="shared" si="130"/>
        <v>0.88265382353408672</v>
      </c>
      <c r="AN233" s="201">
        <f t="shared" si="131"/>
        <v>1.3285820597992599</v>
      </c>
      <c r="AO233" s="201">
        <f t="shared" si="132"/>
        <v>1.3905574286865596</v>
      </c>
      <c r="AP233" s="201">
        <f t="shared" si="133"/>
        <v>1.59342986334208</v>
      </c>
      <c r="AQ233" s="201">
        <f t="shared" si="134"/>
        <v>3.1888293027623402</v>
      </c>
      <c r="AR233" s="201">
        <f t="shared" si="135"/>
        <v>1.9705933311791199</v>
      </c>
      <c r="AS233" s="201">
        <f t="shared" si="136"/>
        <v>4.1973996122797308</v>
      </c>
      <c r="AT233" s="201">
        <f t="shared" si="137"/>
        <v>13.896235115537888</v>
      </c>
      <c r="AU233" s="201">
        <f t="shared" si="138"/>
        <v>4.6937000853669639</v>
      </c>
      <c r="AV233" s="41">
        <f t="shared" si="140"/>
        <v>8.3354886352262394</v>
      </c>
      <c r="AW233" s="41">
        <f t="shared" si="140"/>
        <v>9.2473013226393892</v>
      </c>
      <c r="AX233" s="41">
        <f t="shared" si="140"/>
        <v>10.159114010052541</v>
      </c>
      <c r="AY233" s="41">
        <f t="shared" si="140"/>
        <v>11.070926697465691</v>
      </c>
      <c r="AZ233" s="41">
        <f t="shared" si="140"/>
        <v>11.982739384878842</v>
      </c>
      <c r="BA233" s="41">
        <f t="shared" si="140"/>
        <v>12.894552072291992</v>
      </c>
      <c r="BB233" s="41">
        <f t="shared" si="140"/>
        <v>13.806364759705142</v>
      </c>
      <c r="BC233" s="41">
        <f t="shared" si="140"/>
        <v>14.718177447118292</v>
      </c>
      <c r="BD233" s="41">
        <f t="shared" si="140"/>
        <v>15.629990134531445</v>
      </c>
      <c r="BE233" s="41">
        <f t="shared" si="140"/>
        <v>16.541802821944593</v>
      </c>
      <c r="BF233" s="41">
        <f t="shared" si="140"/>
        <v>17.453615509357746</v>
      </c>
    </row>
    <row r="234" spans="1:58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</row>
    <row r="235" spans="1:58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O235" s="3"/>
      <c r="P235" s="3"/>
      <c r="Q235" s="3"/>
      <c r="R235" s="3"/>
      <c r="S235" s="3"/>
      <c r="T235" s="3"/>
      <c r="U235" s="3"/>
      <c r="V235" s="3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</row>
    <row r="236" spans="1:58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O236" s="3"/>
      <c r="P236" s="3"/>
      <c r="Q236" s="3"/>
      <c r="R236" s="3"/>
      <c r="S236" s="3"/>
      <c r="T236" s="3"/>
      <c r="U236" s="3"/>
      <c r="V236" s="3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</row>
    <row r="237" spans="1:58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</row>
    <row r="238" spans="1:58" s="3" customFormat="1" ht="18">
      <c r="A238" s="1"/>
      <c r="B238" s="55"/>
      <c r="C238" s="55"/>
      <c r="D238" s="55"/>
      <c r="E238" s="55"/>
      <c r="F238" s="55"/>
      <c r="G238" s="55"/>
      <c r="H238" s="55"/>
      <c r="I238" s="39"/>
      <c r="J238" s="1"/>
      <c r="N238"/>
      <c r="O238"/>
      <c r="P238"/>
      <c r="Q238"/>
      <c r="R238"/>
      <c r="S238"/>
      <c r="T238"/>
      <c r="U238"/>
      <c r="V238"/>
    </row>
    <row r="239" spans="1:58" s="3" customFormat="1" ht="15.95" customHeight="1">
      <c r="B239" s="59"/>
      <c r="C239" s="59"/>
      <c r="D239" s="59"/>
      <c r="E239" s="59"/>
      <c r="F239" s="59"/>
      <c r="G239" s="59"/>
      <c r="H239" s="59"/>
      <c r="I239" s="59"/>
      <c r="J239" s="59"/>
      <c r="K239" s="69"/>
      <c r="L239" s="69" t="s">
        <v>32</v>
      </c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69" t="s">
        <v>48</v>
      </c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</row>
    <row r="240" spans="1:58" s="60" customFormat="1">
      <c r="A240" s="60" t="s">
        <v>6</v>
      </c>
      <c r="B240" s="61">
        <f>SUM(B244:B256)</f>
        <v>40.042677983882513</v>
      </c>
      <c r="C240" s="61">
        <f t="shared" ref="C240:K240" si="141">SUM(C244:C256)</f>
        <v>36.54686948643365</v>
      </c>
      <c r="D240" s="61">
        <f t="shared" si="141"/>
        <v>58.577720031242066</v>
      </c>
      <c r="E240" s="61">
        <f t="shared" si="141"/>
        <v>27.001800299426009</v>
      </c>
      <c r="F240" s="61">
        <f t="shared" si="141"/>
        <v>34.945882418293657</v>
      </c>
      <c r="G240" s="61">
        <f t="shared" si="141"/>
        <v>22.560346228078696</v>
      </c>
      <c r="H240" s="61">
        <f t="shared" si="141"/>
        <v>23.57784688005524</v>
      </c>
      <c r="I240" s="61">
        <f t="shared" si="141"/>
        <v>19.478053303766522</v>
      </c>
      <c r="J240" s="61">
        <f t="shared" si="141"/>
        <v>41.347602258547667</v>
      </c>
      <c r="K240" s="61">
        <f t="shared" si="141"/>
        <v>29.460231588929606</v>
      </c>
    </row>
    <row r="241" spans="1:58">
      <c r="B241" s="94"/>
      <c r="C241" s="94"/>
      <c r="D241" s="94"/>
      <c r="E241" s="94"/>
      <c r="F241" s="94"/>
      <c r="G241" s="94"/>
      <c r="H241" s="94"/>
      <c r="I241" s="94"/>
      <c r="J241" s="94"/>
      <c r="K241" s="61"/>
      <c r="L241" s="76">
        <f>SUM(L244:L256)</f>
        <v>32.307794988246719</v>
      </c>
      <c r="M241" s="76">
        <f t="shared" ref="M241:V241" si="142">SUM(M244:M256)</f>
        <v>32.452226057040967</v>
      </c>
      <c r="N241" s="76">
        <f t="shared" si="142"/>
        <v>32.596053913956652</v>
      </c>
      <c r="O241" s="76">
        <f t="shared" si="142"/>
        <v>32.748094023330914</v>
      </c>
      <c r="P241" s="76">
        <f t="shared" si="142"/>
        <v>32.893102570702865</v>
      </c>
      <c r="Q241" s="76">
        <f t="shared" si="142"/>
        <v>33.043763551500312</v>
      </c>
      <c r="R241" s="76">
        <f t="shared" si="142"/>
        <v>33.112634420867494</v>
      </c>
      <c r="S241" s="76">
        <f t="shared" si="142"/>
        <v>33.235517164330282</v>
      </c>
      <c r="T241" s="76">
        <f t="shared" si="142"/>
        <v>33.324190653703724</v>
      </c>
      <c r="U241" s="76">
        <f t="shared" si="142"/>
        <v>33.326914390984918</v>
      </c>
      <c r="V241" s="76">
        <f t="shared" si="142"/>
        <v>33.32911122032187</v>
      </c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72"/>
      <c r="AM241" s="201"/>
      <c r="AN241" s="201"/>
      <c r="AO241" s="201"/>
      <c r="AP241" s="201"/>
      <c r="AQ241" s="201"/>
      <c r="AR241" s="201"/>
      <c r="AS241" s="201"/>
      <c r="AT241" s="201"/>
      <c r="AU241" s="68"/>
      <c r="AV241" s="68">
        <f t="shared" ref="AV241:BF241" si="143">SUM(AV244:AV256)</f>
        <v>24.027482440016126</v>
      </c>
      <c r="AW241" s="68">
        <f t="shared" si="143"/>
        <v>22.331769602225322</v>
      </c>
      <c r="AX241" s="68">
        <f t="shared" si="143"/>
        <v>20.636056764434514</v>
      </c>
      <c r="AY241" s="68">
        <f t="shared" si="143"/>
        <v>18.940343926643706</v>
      </c>
      <c r="AZ241" s="68">
        <f t="shared" si="143"/>
        <v>17.244631088852898</v>
      </c>
      <c r="BA241" s="68">
        <f t="shared" si="143"/>
        <v>15.548918251062091</v>
      </c>
      <c r="BB241" s="68">
        <f t="shared" si="143"/>
        <v>13.853205413271287</v>
      </c>
      <c r="BC241" s="68">
        <f t="shared" si="143"/>
        <v>12.157492575480479</v>
      </c>
      <c r="BD241" s="68">
        <f t="shared" si="143"/>
        <v>10.461779737689669</v>
      </c>
      <c r="BE241" s="68">
        <f t="shared" si="143"/>
        <v>8.7660668998988633</v>
      </c>
      <c r="BF241" s="68">
        <f t="shared" si="143"/>
        <v>7.0703540621080574</v>
      </c>
    </row>
    <row r="242" spans="1:58">
      <c r="B242" s="94"/>
      <c r="C242" s="94"/>
      <c r="D242" s="94"/>
      <c r="E242" s="94"/>
      <c r="F242" s="94"/>
      <c r="G242" s="94"/>
      <c r="H242" s="94"/>
      <c r="I242" s="94"/>
      <c r="J242" s="94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72"/>
      <c r="AM242" s="201"/>
      <c r="AN242" s="201"/>
      <c r="AO242" s="201"/>
      <c r="AP242" s="201"/>
      <c r="AQ242" s="201"/>
      <c r="AR242" s="201"/>
      <c r="AS242" s="201"/>
      <c r="AT242" s="201"/>
      <c r="AU242" s="68"/>
      <c r="AV242" s="68"/>
      <c r="AW242" s="68"/>
      <c r="AX242" s="68"/>
      <c r="AY242" s="68"/>
      <c r="AZ242" s="68"/>
      <c r="BA242" s="68"/>
      <c r="BB242" s="68"/>
      <c r="BC242" s="68"/>
      <c r="BD242" s="199"/>
      <c r="BE242" s="199"/>
      <c r="BF242" s="199"/>
    </row>
    <row r="243" spans="1:58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>
        <v>2018</v>
      </c>
      <c r="M243" s="1">
        <v>2019</v>
      </c>
      <c r="N243" s="1">
        <v>2020</v>
      </c>
      <c r="O243" s="1">
        <v>2021</v>
      </c>
      <c r="P243" s="1">
        <v>2022</v>
      </c>
      <c r="Q243" s="1">
        <v>2023</v>
      </c>
      <c r="R243" s="1">
        <v>2024</v>
      </c>
      <c r="S243" s="1">
        <v>2025</v>
      </c>
      <c r="T243" s="1">
        <v>2026</v>
      </c>
      <c r="U243" s="1">
        <v>2027</v>
      </c>
      <c r="V243" s="1">
        <v>2028</v>
      </c>
      <c r="AL243" s="200">
        <v>2008</v>
      </c>
      <c r="AM243" s="200">
        <v>2009</v>
      </c>
      <c r="AN243" s="200">
        <v>2010</v>
      </c>
      <c r="AO243" s="200">
        <v>2011</v>
      </c>
      <c r="AP243" s="200">
        <v>2012</v>
      </c>
      <c r="AQ243" s="200">
        <v>2013</v>
      </c>
      <c r="AR243" s="200">
        <v>2014</v>
      </c>
      <c r="AS243" s="200">
        <v>2015</v>
      </c>
      <c r="AT243" s="200">
        <v>2016</v>
      </c>
      <c r="AU243" s="200">
        <v>2017</v>
      </c>
      <c r="AV243" s="200">
        <v>2018</v>
      </c>
      <c r="AW243" s="200">
        <v>2019</v>
      </c>
      <c r="AX243" s="200">
        <v>2020</v>
      </c>
      <c r="AY243" s="200">
        <v>2021</v>
      </c>
      <c r="AZ243" s="200">
        <v>2022</v>
      </c>
      <c r="BA243" s="200">
        <v>2023</v>
      </c>
      <c r="BB243" s="200">
        <v>2024</v>
      </c>
      <c r="BC243" s="200">
        <v>2025</v>
      </c>
      <c r="BD243" s="200">
        <v>2026</v>
      </c>
      <c r="BE243" s="200">
        <v>2027</v>
      </c>
      <c r="BF243" s="200">
        <v>2028</v>
      </c>
    </row>
    <row r="244" spans="1:58">
      <c r="A244" s="53" t="s">
        <v>50</v>
      </c>
      <c r="B244" s="80">
        <f>('Modelled Faults'!B244*'Modelled Duration'!B244*'Modelled ICPs'!B244)/'Total ICPs'!B$18</f>
        <v>6.1471714907888648</v>
      </c>
      <c r="C244" s="80">
        <f>('Modelled Faults'!C244*'Modelled Duration'!C244*'Modelled ICPs'!C244)/'Total ICPs'!C$18</f>
        <v>1.9168057476197335</v>
      </c>
      <c r="D244" s="40">
        <f>('Modelled Faults'!D244*'Modelled Duration'!D244*'Modelled ICPs'!D244)/'Total ICPs'!D$18</f>
        <v>29.632441661983652</v>
      </c>
      <c r="E244" s="40">
        <f>('Modelled Faults'!E244*'Modelled Duration'!E244*'Modelled ICPs'!E244)/'Total ICPs'!E$18</f>
        <v>0.90546697348162142</v>
      </c>
      <c r="F244" s="40">
        <f>('Modelled Faults'!F244*'Modelled Duration'!F244*'Modelled ICPs'!F244)/'Total ICPs'!F$18</f>
        <v>2.2029415137409041</v>
      </c>
      <c r="G244" s="40">
        <f>('Modelled Faults'!G244*'Modelled Duration'!G244*'Modelled ICPs'!G244)/'Total ICPs'!G$18</f>
        <v>1.545959151361584</v>
      </c>
      <c r="H244" s="40">
        <f>('Modelled Faults'!H244*'Modelled Duration'!H244*'Modelled ICPs'!H244)/'Total ICPs'!H$18</f>
        <v>2.02500280641536</v>
      </c>
      <c r="I244" s="40">
        <f>('Modelled Faults'!I244*'Modelled Duration'!I244*'Modelled ICPs'!I244)/'Total ICPs'!I$18</f>
        <v>1.086552019687629</v>
      </c>
      <c r="J244" s="40">
        <f>('Modelled Faults'!J244*'Modelled Duration'!J244*'Modelled ICPs'!J244)/'Total ICPs'!J$18</f>
        <v>1.9741994593515799</v>
      </c>
      <c r="K244" s="40">
        <f>('Modelled Faults'!K244*'Modelled Duration'!K244*'Modelled ICPs'!K244)/'Total ICPs'!K$18</f>
        <v>1.654162012427896</v>
      </c>
      <c r="L244" s="40">
        <f>('Modelled Faults'!L244*'Modelled Duration'!L244*'Modelled ICPs'!L244)/'Total ICPs'!L$18</f>
        <v>4.1204454763605645</v>
      </c>
      <c r="M244" s="40">
        <f>('Modelled Faults'!M244*'Modelled Duration'!M244*'Modelled ICPs'!M244)/'Total ICPs'!M$18</f>
        <v>4.087239267524776</v>
      </c>
      <c r="N244" s="40">
        <f>('Modelled Faults'!N244*'Modelled Duration'!N244*'Modelled ICPs'!N244)/'Total ICPs'!N$18</f>
        <v>4.0547372461778597</v>
      </c>
      <c r="O244" s="40">
        <f>('Modelled Faults'!O244*'Modelled Duration'!O244*'Modelled ICPs'!O244)/'Total ICPs'!O$18</f>
        <v>4.0221435240176957</v>
      </c>
      <c r="P244" s="40">
        <f>('Modelled Faults'!P244*'Modelled Duration'!P244*'Modelled ICPs'!P244)/'Total ICPs'!P$18</f>
        <v>3.9936132381981824</v>
      </c>
      <c r="Q244" s="40">
        <f>('Modelled Faults'!Q244*'Modelled Duration'!Q244*'Modelled ICPs'!Q244)/'Total ICPs'!Q$18</f>
        <v>3.962017666026219</v>
      </c>
      <c r="R244" s="40">
        <f>('Modelled Faults'!R244*'Modelled Duration'!R244*'Modelled ICPs'!R244)/'Total ICPs'!R$18</f>
        <v>3.9400776236481931</v>
      </c>
      <c r="S244" s="40">
        <f>('Modelled Faults'!S244*'Modelled Duration'!S244*'Modelled ICPs'!S244)/'Total ICPs'!S$18</f>
        <v>3.9138434677118612</v>
      </c>
      <c r="T244" s="40">
        <f>('Modelled Faults'!T244*'Modelled Duration'!T244*'Modelled ICPs'!T244)/'Total ICPs'!T$18</f>
        <v>3.8978401413928512</v>
      </c>
      <c r="U244" s="40">
        <f>('Modelled Faults'!U244*'Modelled Duration'!U244*'Modelled ICPs'!U244)/'Total ICPs'!U$18</f>
        <v>3.9096739728407117</v>
      </c>
      <c r="V244" s="40">
        <f>('Modelled Faults'!V244*'Modelled Duration'!V244*'Modelled ICPs'!V244)/'Total ICPs'!V$18</f>
        <v>3.909381951118303</v>
      </c>
      <c r="AL244" s="201">
        <f t="shared" ref="AL244:AL256" si="144">B244</f>
        <v>6.1471714907888648</v>
      </c>
      <c r="AM244" s="201">
        <f t="shared" ref="AM244:AM256" si="145">C244</f>
        <v>1.9168057476197335</v>
      </c>
      <c r="AN244" s="201">
        <f t="shared" ref="AN244:AN256" si="146">D244</f>
        <v>29.632441661983652</v>
      </c>
      <c r="AO244" s="201">
        <f t="shared" ref="AO244:AO256" si="147">E244</f>
        <v>0.90546697348162142</v>
      </c>
      <c r="AP244" s="201">
        <f t="shared" ref="AP244:AP256" si="148">F244</f>
        <v>2.2029415137409041</v>
      </c>
      <c r="AQ244" s="201">
        <f t="shared" ref="AQ244:AQ256" si="149">G244</f>
        <v>1.545959151361584</v>
      </c>
      <c r="AR244" s="201">
        <f t="shared" ref="AR244:AR256" si="150">H244</f>
        <v>2.02500280641536</v>
      </c>
      <c r="AS244" s="201">
        <f t="shared" ref="AS244:AS256" si="151">I244</f>
        <v>1.086552019687629</v>
      </c>
      <c r="AT244" s="201">
        <f t="shared" ref="AT244:AT256" si="152">J244</f>
        <v>1.9741994593515799</v>
      </c>
      <c r="AU244" s="201">
        <f t="shared" ref="AU244:AU256" si="153">K244</f>
        <v>1.654162012427896</v>
      </c>
      <c r="AV244" s="41">
        <f>LINEST($B244:$K244)*(AV$6-$AL$6+1)+INDEX(LINEST($B244:$K244,,TRUE,TRUE),1,2)</f>
        <v>-1.0930347962535851</v>
      </c>
      <c r="AW244" s="41">
        <f t="shared" ref="AW244:BF244" si="154">LINEST($B244:$K244)*(AW$6-$AL$6+1)+INDEX(LINEST($B244:$K244,,TRUE,TRUE),1,2)</f>
        <v>-2.1843266289698526</v>
      </c>
      <c r="AX244" s="41">
        <f t="shared" si="154"/>
        <v>-3.2756184616861184</v>
      </c>
      <c r="AY244" s="41">
        <f t="shared" si="154"/>
        <v>-4.3669102944023859</v>
      </c>
      <c r="AZ244" s="41">
        <f t="shared" si="154"/>
        <v>-5.4582021271186534</v>
      </c>
      <c r="BA244" s="41">
        <f t="shared" si="154"/>
        <v>-6.5494939598349191</v>
      </c>
      <c r="BB244" s="41">
        <f t="shared" si="154"/>
        <v>-7.6407857925511848</v>
      </c>
      <c r="BC244" s="41">
        <f t="shared" si="154"/>
        <v>-8.7320776252674541</v>
      </c>
      <c r="BD244" s="41">
        <f t="shared" si="154"/>
        <v>-9.8233694579837199</v>
      </c>
      <c r="BE244" s="41">
        <f t="shared" si="154"/>
        <v>-10.914661290699986</v>
      </c>
      <c r="BF244" s="41">
        <f t="shared" si="154"/>
        <v>-12.005953123416255</v>
      </c>
    </row>
    <row r="245" spans="1:58">
      <c r="A245" s="53" t="s">
        <v>56</v>
      </c>
      <c r="B245" s="80">
        <f>('Modelled Faults'!B245*'Modelled Duration'!B245*'Modelled ICPs'!B245)/'Total ICPs'!B$18</f>
        <v>0.50404844785656411</v>
      </c>
      <c r="C245" s="80">
        <f>('Modelled Faults'!C245*'Modelled Duration'!C245*'Modelled ICPs'!C245)/'Total ICPs'!C$18</f>
        <v>1.5481092937866581</v>
      </c>
      <c r="D245" s="40">
        <f>('Modelled Faults'!D245*'Modelled Duration'!D245*'Modelled ICPs'!D245)/'Total ICPs'!D$18</f>
        <v>1.9121407643785131</v>
      </c>
      <c r="E245" s="40">
        <f>('Modelled Faults'!E245*'Modelled Duration'!E245*'Modelled ICPs'!E245)/'Total ICPs'!E$18</f>
        <v>0.92724553543890098</v>
      </c>
      <c r="F245" s="40">
        <f>('Modelled Faults'!F245*'Modelled Duration'!F245*'Modelled ICPs'!F245)/'Total ICPs'!F$18</f>
        <v>0.88208667433934707</v>
      </c>
      <c r="G245" s="40">
        <f>('Modelled Faults'!G245*'Modelled Duration'!G245*'Modelled ICPs'!G245)/'Total ICPs'!G$18</f>
        <v>1.1166424279821821</v>
      </c>
      <c r="H245" s="40">
        <f>('Modelled Faults'!H245*'Modelled Duration'!H245*'Modelled ICPs'!H245)/'Total ICPs'!H$18</f>
        <v>1.7521731747215199</v>
      </c>
      <c r="I245" s="40">
        <f>('Modelled Faults'!I245*'Modelled Duration'!I245*'Modelled ICPs'!I245)/'Total ICPs'!I$18</f>
        <v>0.70394010650210737</v>
      </c>
      <c r="J245" s="40">
        <f>('Modelled Faults'!J245*'Modelled Duration'!J245*'Modelled ICPs'!J245)/'Total ICPs'!J$18</f>
        <v>1.3139249220373701</v>
      </c>
      <c r="K245" s="40">
        <f>('Modelled Faults'!K245*'Modelled Duration'!K245*'Modelled ICPs'!K245)/'Total ICPs'!K$18</f>
        <v>2.3879639639639598</v>
      </c>
      <c r="L245" s="40">
        <f>('Modelled Faults'!L245*'Modelled Duration'!L245*'Modelled ICPs'!L245)/'Total ICPs'!L$18</f>
        <v>1.3440281756661359</v>
      </c>
      <c r="M245" s="40">
        <f>('Modelled Faults'!M245*'Modelled Duration'!M245*'Modelled ICPs'!M245)/'Total ICPs'!M$18</f>
        <v>1.3376557262155266</v>
      </c>
      <c r="N245" s="40">
        <f>('Modelled Faults'!N245*'Modelled Duration'!N245*'Modelled ICPs'!N245)/'Total ICPs'!N$18</f>
        <v>1.3318431615965554</v>
      </c>
      <c r="O245" s="40">
        <f>('Modelled Faults'!O245*'Modelled Duration'!O245*'Modelled ICPs'!O245)/'Total ICPs'!O$18</f>
        <v>1.3341729549881725</v>
      </c>
      <c r="P245" s="40">
        <f>('Modelled Faults'!P245*'Modelled Duration'!P245*'Modelled ICPs'!P245)/'Total ICPs'!P$18</f>
        <v>1.3301863777099217</v>
      </c>
      <c r="Q245" s="40">
        <f>('Modelled Faults'!Q245*'Modelled Duration'!Q245*'Modelled ICPs'!Q245)/'Total ICPs'!Q$18</f>
        <v>1.3254911640075335</v>
      </c>
      <c r="R245" s="40">
        <f>('Modelled Faults'!R245*'Modelled Duration'!R245*'Modelled ICPs'!R245)/'Total ICPs'!R$18</f>
        <v>1.3225502934834841</v>
      </c>
      <c r="S245" s="40">
        <f>('Modelled Faults'!S245*'Modelled Duration'!S245*'Modelled ICPs'!S245)/'Total ICPs'!S$18</f>
        <v>1.3249077950711357</v>
      </c>
      <c r="T245" s="40">
        <f>('Modelled Faults'!T245*'Modelled Duration'!T245*'Modelled ICPs'!T245)/'Total ICPs'!T$18</f>
        <v>1.3207043208329068</v>
      </c>
      <c r="U245" s="40">
        <f>('Modelled Faults'!U245*'Modelled Duration'!U245*'Modelled ICPs'!U245)/'Total ICPs'!U$18</f>
        <v>1.3180734618126524</v>
      </c>
      <c r="V245" s="40">
        <f>('Modelled Faults'!V245*'Modelled Duration'!V245*'Modelled ICPs'!V245)/'Total ICPs'!V$18</f>
        <v>1.3160756238179427</v>
      </c>
      <c r="AL245" s="201">
        <f t="shared" si="144"/>
        <v>0.50404844785656411</v>
      </c>
      <c r="AM245" s="201">
        <f t="shared" si="145"/>
        <v>1.5481092937866581</v>
      </c>
      <c r="AN245" s="201">
        <f t="shared" si="146"/>
        <v>1.9121407643785131</v>
      </c>
      <c r="AO245" s="201">
        <f t="shared" si="147"/>
        <v>0.92724553543890098</v>
      </c>
      <c r="AP245" s="201">
        <f t="shared" si="148"/>
        <v>0.88208667433934707</v>
      </c>
      <c r="AQ245" s="201">
        <f t="shared" si="149"/>
        <v>1.1166424279821821</v>
      </c>
      <c r="AR245" s="201">
        <f t="shared" si="150"/>
        <v>1.7521731747215199</v>
      </c>
      <c r="AS245" s="201">
        <f t="shared" si="151"/>
        <v>0.70394010650210737</v>
      </c>
      <c r="AT245" s="201">
        <f t="shared" si="152"/>
        <v>1.3139249220373701</v>
      </c>
      <c r="AU245" s="201">
        <f t="shared" si="153"/>
        <v>2.3879639639639598</v>
      </c>
      <c r="AV245" s="41">
        <f t="shared" ref="AV245:BF256" si="155">LINEST($B245:$K245)*(AV$6-$AL$6+1)+INDEX(LINEST($B245:$K245,,TRUE,TRUE),1,2)</f>
        <v>1.7043036785950525</v>
      </c>
      <c r="AW245" s="41">
        <f t="shared" si="155"/>
        <v>1.776935705412205</v>
      </c>
      <c r="AX245" s="41">
        <f t="shared" si="155"/>
        <v>1.849567732229358</v>
      </c>
      <c r="AY245" s="41">
        <f t="shared" si="155"/>
        <v>1.9221997590465105</v>
      </c>
      <c r="AZ245" s="41">
        <f t="shared" si="155"/>
        <v>1.9948317858636635</v>
      </c>
      <c r="BA245" s="41">
        <f t="shared" si="155"/>
        <v>2.067463812680816</v>
      </c>
      <c r="BB245" s="41">
        <f t="shared" si="155"/>
        <v>2.140095839497969</v>
      </c>
      <c r="BC245" s="41">
        <f t="shared" si="155"/>
        <v>2.2127278663151215</v>
      </c>
      <c r="BD245" s="41">
        <f t="shared" si="155"/>
        <v>2.2853598931322745</v>
      </c>
      <c r="BE245" s="41">
        <f t="shared" si="155"/>
        <v>2.357991919949427</v>
      </c>
      <c r="BF245" s="41">
        <f t="shared" si="155"/>
        <v>2.43062394676658</v>
      </c>
    </row>
    <row r="246" spans="1:58">
      <c r="A246" s="53" t="s">
        <v>51</v>
      </c>
      <c r="B246" s="80">
        <f>('Modelled Faults'!B246*'Modelled Duration'!B246*'Modelled ICPs'!B246)/'Total ICPs'!B$18</f>
        <v>2.2628200848791145</v>
      </c>
      <c r="C246" s="80">
        <f>('Modelled Faults'!C246*'Modelled Duration'!C246*'Modelled ICPs'!C246)/'Total ICPs'!C$18</f>
        <v>0.233989795431787</v>
      </c>
      <c r="D246" s="40">
        <f>('Modelled Faults'!D246*'Modelled Duration'!D246*'Modelled ICPs'!D246)/'Total ICPs'!D$18</f>
        <v>0.102053015743772</v>
      </c>
      <c r="E246" s="40">
        <f>('Modelled Faults'!E246*'Modelled Duration'!E246*'Modelled ICPs'!E246)/'Total ICPs'!E$18</f>
        <v>1.8796615674006905</v>
      </c>
      <c r="F246" s="40">
        <f>('Modelled Faults'!F246*'Modelled Duration'!F246*'Modelled ICPs'!F246)/'Total ICPs'!F$18</f>
        <v>0.13422198779713099</v>
      </c>
      <c r="G246" s="40">
        <f>('Modelled Faults'!G246*'Modelled Duration'!G246*'Modelled ICPs'!G246)/'Total ICPs'!G$18</f>
        <v>0.35341064054374327</v>
      </c>
      <c r="H246" s="40">
        <f>('Modelled Faults'!H246*'Modelled Duration'!H246*'Modelled ICPs'!H246)/'Total ICPs'!H$18</f>
        <v>0.64798288255175995</v>
      </c>
      <c r="I246" s="40">
        <f>('Modelled Faults'!I246*'Modelled Duration'!I246*'Modelled ICPs'!I246)/'Total ICPs'!I$18</f>
        <v>0.48450888509407042</v>
      </c>
      <c r="J246" s="40">
        <f>('Modelled Faults'!J246*'Modelled Duration'!J246*'Modelled ICPs'!J246)/'Total ICPs'!J$18</f>
        <v>0.35041788373035299</v>
      </c>
      <c r="K246" s="40">
        <f>('Modelled Faults'!K246*'Modelled Duration'!K246*'Modelled ICPs'!K246)/'Total ICPs'!K$18</f>
        <v>1.433213645778743</v>
      </c>
      <c r="L246" s="40">
        <f>('Modelled Faults'!L246*'Modelled Duration'!L246*'Modelled ICPs'!L246)/'Total ICPs'!L$18</f>
        <v>0.82170922514436384</v>
      </c>
      <c r="M246" s="40">
        <f>('Modelled Faults'!M246*'Modelled Duration'!M246*'Modelled ICPs'!M246)/'Total ICPs'!M$18</f>
        <v>0.80899599029376834</v>
      </c>
      <c r="N246" s="40">
        <f>('Modelled Faults'!N246*'Modelled Duration'!N246*'Modelled ICPs'!N246)/'Total ICPs'!N$18</f>
        <v>0.79680023258697419</v>
      </c>
      <c r="O246" s="40">
        <f>('Modelled Faults'!O246*'Modelled Duration'!O246*'Modelled ICPs'!O246)/'Total ICPs'!O$18</f>
        <v>0.79371848129529121</v>
      </c>
      <c r="P246" s="40">
        <f>('Modelled Faults'!P246*'Modelled Duration'!P246*'Modelled ICPs'!P246)/'Total ICPs'!P$18</f>
        <v>0.79141880612881477</v>
      </c>
      <c r="Q246" s="40">
        <f>('Modelled Faults'!Q246*'Modelled Duration'!Q246*'Modelled ICPs'!Q246)/'Total ICPs'!Q$18</f>
        <v>0.7802190288789741</v>
      </c>
      <c r="R246" s="40">
        <f>('Modelled Faults'!R246*'Modelled Duration'!R246*'Modelled ICPs'!R246)/'Total ICPs'!R$18</f>
        <v>0.78032143456710035</v>
      </c>
      <c r="S246" s="40">
        <f>('Modelled Faults'!S246*'Modelled Duration'!S246*'Modelled ICPs'!S246)/'Total ICPs'!S$18</f>
        <v>0.77791172664981789</v>
      </c>
      <c r="T246" s="40">
        <f>('Modelled Faults'!T246*'Modelled Duration'!T246*'Modelled ICPs'!T246)/'Total ICPs'!T$18</f>
        <v>0.76883564313131347</v>
      </c>
      <c r="U246" s="40">
        <f>('Modelled Faults'!U246*'Modelled Duration'!U246*'Modelled ICPs'!U246)/'Total ICPs'!U$18</f>
        <v>0.77092165031013526</v>
      </c>
      <c r="V246" s="40">
        <f>('Modelled Faults'!V246*'Modelled Duration'!V246*'Modelled ICPs'!V246)/'Total ICPs'!V$18</f>
        <v>0.77332585501891415</v>
      </c>
      <c r="AL246" s="201">
        <f t="shared" si="144"/>
        <v>2.2628200848791145</v>
      </c>
      <c r="AM246" s="201">
        <f t="shared" si="145"/>
        <v>0.233989795431787</v>
      </c>
      <c r="AN246" s="201">
        <f t="shared" si="146"/>
        <v>0.102053015743772</v>
      </c>
      <c r="AO246" s="201">
        <f t="shared" si="147"/>
        <v>1.8796615674006905</v>
      </c>
      <c r="AP246" s="201">
        <f t="shared" si="148"/>
        <v>0.13422198779713099</v>
      </c>
      <c r="AQ246" s="201">
        <f t="shared" si="149"/>
        <v>0.35341064054374327</v>
      </c>
      <c r="AR246" s="201">
        <f t="shared" si="150"/>
        <v>0.64798288255175995</v>
      </c>
      <c r="AS246" s="201">
        <f t="shared" si="151"/>
        <v>0.48450888509407042</v>
      </c>
      <c r="AT246" s="201">
        <f t="shared" si="152"/>
        <v>0.35041788373035299</v>
      </c>
      <c r="AU246" s="201">
        <f t="shared" si="153"/>
        <v>1.433213645778743</v>
      </c>
      <c r="AV246" s="41">
        <f t="shared" si="155"/>
        <v>0.51439372593304755</v>
      </c>
      <c r="AW246" s="41">
        <f t="shared" si="155"/>
        <v>0.46460566903085321</v>
      </c>
      <c r="AX246" s="41">
        <f t="shared" si="155"/>
        <v>0.41481761212865886</v>
      </c>
      <c r="AY246" s="41">
        <f t="shared" si="155"/>
        <v>0.36502955522646452</v>
      </c>
      <c r="AZ246" s="41">
        <f t="shared" si="155"/>
        <v>0.31524149832427018</v>
      </c>
      <c r="BA246" s="41">
        <f t="shared" si="155"/>
        <v>0.26545344142207583</v>
      </c>
      <c r="BB246" s="41">
        <f t="shared" si="155"/>
        <v>0.21566538451988149</v>
      </c>
      <c r="BC246" s="41">
        <f t="shared" si="155"/>
        <v>0.16587732761768714</v>
      </c>
      <c r="BD246" s="41">
        <f t="shared" si="155"/>
        <v>0.1160892707154928</v>
      </c>
      <c r="BE246" s="41">
        <f t="shared" si="155"/>
        <v>6.6301213813298454E-2</v>
      </c>
      <c r="BF246" s="41">
        <f t="shared" si="155"/>
        <v>1.651315691110411E-2</v>
      </c>
    </row>
    <row r="247" spans="1:58">
      <c r="A247" s="53" t="s">
        <v>54</v>
      </c>
      <c r="B247" s="80">
        <f>('Modelled Faults'!B247*'Modelled Duration'!B247*'Modelled ICPs'!B247)/'Total ICPs'!B$18</f>
        <v>7.0732312876511996</v>
      </c>
      <c r="C247" s="80">
        <f>('Modelled Faults'!C247*'Modelled Duration'!C247*'Modelled ICPs'!C247)/'Total ICPs'!C$18</f>
        <v>7.0137396086659356</v>
      </c>
      <c r="D247" s="40">
        <f>('Modelled Faults'!D247*'Modelled Duration'!D247*'Modelled ICPs'!D247)/'Total ICPs'!D$18</f>
        <v>4.2326737131718817</v>
      </c>
      <c r="E247" s="40">
        <f>('Modelled Faults'!E247*'Modelled Duration'!E247*'Modelled ICPs'!E247)/'Total ICPs'!E$18</f>
        <v>3.1057000755010686</v>
      </c>
      <c r="F247" s="40">
        <f>('Modelled Faults'!F247*'Modelled Duration'!F247*'Modelled ICPs'!F247)/'Total ICPs'!F$18</f>
        <v>1.3963828649175056</v>
      </c>
      <c r="G247" s="40">
        <f>('Modelled Faults'!G247*'Modelled Duration'!G247*'Modelled ICPs'!G247)/'Total ICPs'!G$18</f>
        <v>2.3089059538197345</v>
      </c>
      <c r="H247" s="40">
        <f>('Modelled Faults'!H247*'Modelled Duration'!H247*'Modelled ICPs'!H247)/'Total ICPs'!H$18</f>
        <v>1.64611623673716</v>
      </c>
      <c r="I247" s="40">
        <f>('Modelled Faults'!I247*'Modelled Duration'!I247*'Modelled ICPs'!I247)/'Total ICPs'!I$18</f>
        <v>1.8164767892631544</v>
      </c>
      <c r="J247" s="40">
        <f>('Modelled Faults'!J247*'Modelled Duration'!J247*'Modelled ICPs'!J247)/'Total ICPs'!J$18</f>
        <v>1.1427530030983473</v>
      </c>
      <c r="K247" s="40">
        <f>('Modelled Faults'!K247*'Modelled Duration'!K247*'Modelled ICPs'!K247)/'Total ICPs'!K$18</f>
        <v>3.1019008759451934</v>
      </c>
      <c r="L247" s="40">
        <f>('Modelled Faults'!L247*'Modelled Duration'!L247*'Modelled ICPs'!L247)/'Total ICPs'!L$18</f>
        <v>2.8099535666048565</v>
      </c>
      <c r="M247" s="40">
        <f>('Modelled Faults'!M247*'Modelled Duration'!M247*'Modelled ICPs'!M247)/'Total ICPs'!M$18</f>
        <v>2.7788372072042185</v>
      </c>
      <c r="N247" s="40">
        <f>('Modelled Faults'!N247*'Modelled Duration'!N247*'Modelled ICPs'!N247)/'Total ICPs'!N$18</f>
        <v>2.7448102154365386</v>
      </c>
      <c r="O247" s="40">
        <f>('Modelled Faults'!O247*'Modelled Duration'!O247*'Modelled ICPs'!O247)/'Total ICPs'!O$18</f>
        <v>2.7076921596515109</v>
      </c>
      <c r="P247" s="40">
        <f>('Modelled Faults'!P247*'Modelled Duration'!P247*'Modelled ICPs'!P247)/'Total ICPs'!P$18</f>
        <v>2.6739256731405656</v>
      </c>
      <c r="Q247" s="40">
        <f>('Modelled Faults'!Q247*'Modelled Duration'!Q247*'Modelled ICPs'!Q247)/'Total ICPs'!Q$18</f>
        <v>2.6387405473593626</v>
      </c>
      <c r="R247" s="40">
        <f>('Modelled Faults'!R247*'Modelled Duration'!R247*'Modelled ICPs'!R247)/'Total ICPs'!R$18</f>
        <v>2.6209987714766436</v>
      </c>
      <c r="S247" s="40">
        <f>('Modelled Faults'!S247*'Modelled Duration'!S247*'Modelled ICPs'!S247)/'Total ICPs'!S$18</f>
        <v>2.5939624029459476</v>
      </c>
      <c r="T247" s="40">
        <f>('Modelled Faults'!T247*'Modelled Duration'!T247*'Modelled ICPs'!T247)/'Total ICPs'!T$18</f>
        <v>2.5711087045086591</v>
      </c>
      <c r="U247" s="40">
        <f>('Modelled Faults'!U247*'Modelled Duration'!U247*'Modelled ICPs'!U247)/'Total ICPs'!U$18</f>
        <v>2.5680356969574993</v>
      </c>
      <c r="V247" s="40">
        <f>('Modelled Faults'!V247*'Modelled Duration'!V247*'Modelled ICPs'!V247)/'Total ICPs'!V$18</f>
        <v>2.566076217873873</v>
      </c>
      <c r="AL247" s="201">
        <f t="shared" si="144"/>
        <v>7.0732312876511996</v>
      </c>
      <c r="AM247" s="201">
        <f t="shared" si="145"/>
        <v>7.0137396086659356</v>
      </c>
      <c r="AN247" s="201">
        <f t="shared" si="146"/>
        <v>4.2326737131718817</v>
      </c>
      <c r="AO247" s="201">
        <f t="shared" si="147"/>
        <v>3.1057000755010686</v>
      </c>
      <c r="AP247" s="201">
        <f t="shared" si="148"/>
        <v>1.3963828649175056</v>
      </c>
      <c r="AQ247" s="201">
        <f t="shared" si="149"/>
        <v>2.3089059538197345</v>
      </c>
      <c r="AR247" s="201">
        <f t="shared" si="150"/>
        <v>1.64611623673716</v>
      </c>
      <c r="AS247" s="201">
        <f t="shared" si="151"/>
        <v>1.8164767892631544</v>
      </c>
      <c r="AT247" s="201">
        <f t="shared" si="152"/>
        <v>1.1427530030983473</v>
      </c>
      <c r="AU247" s="201">
        <f t="shared" si="153"/>
        <v>3.1019008759451934</v>
      </c>
      <c r="AV247" s="41">
        <f t="shared" si="155"/>
        <v>0.20425160783510776</v>
      </c>
      <c r="AW247" s="41">
        <f t="shared" si="155"/>
        <v>-0.35566410726343989</v>
      </c>
      <c r="AX247" s="41">
        <f t="shared" si="155"/>
        <v>-0.91557982236198754</v>
      </c>
      <c r="AY247" s="41">
        <f t="shared" si="155"/>
        <v>-1.4754955374605343</v>
      </c>
      <c r="AZ247" s="41">
        <f t="shared" si="155"/>
        <v>-2.035411252559082</v>
      </c>
      <c r="BA247" s="41">
        <f t="shared" si="155"/>
        <v>-2.5953269676576296</v>
      </c>
      <c r="BB247" s="41">
        <f t="shared" si="155"/>
        <v>-3.1552426827561773</v>
      </c>
      <c r="BC247" s="41">
        <f t="shared" si="155"/>
        <v>-3.7151583978547249</v>
      </c>
      <c r="BD247" s="41">
        <f t="shared" si="155"/>
        <v>-4.2750741129532726</v>
      </c>
      <c r="BE247" s="41">
        <f t="shared" si="155"/>
        <v>-4.8349898280518202</v>
      </c>
      <c r="BF247" s="41">
        <f t="shared" si="155"/>
        <v>-5.3949055431503661</v>
      </c>
    </row>
    <row r="248" spans="1:58">
      <c r="A248" s="53" t="s">
        <v>49</v>
      </c>
      <c r="B248" s="80">
        <f>('Modelled Faults'!B248*'Modelled Duration'!B248*'Modelled ICPs'!B248)/'Total ICPs'!B$18</f>
        <v>3.7206745823597687</v>
      </c>
      <c r="C248" s="80">
        <f>('Modelled Faults'!C248*'Modelled Duration'!C248*'Modelled ICPs'!C248)/'Total ICPs'!C$18</f>
        <v>2.3687536757109013</v>
      </c>
      <c r="D248" s="40">
        <f>('Modelled Faults'!D248*'Modelled Duration'!D248*'Modelled ICPs'!D248)/'Total ICPs'!D$18</f>
        <v>2.49704563971815</v>
      </c>
      <c r="E248" s="40">
        <f>('Modelled Faults'!E248*'Modelled Duration'!E248*'Modelled ICPs'!E248)/'Total ICPs'!E$18</f>
        <v>0.58901388249410791</v>
      </c>
      <c r="F248" s="40">
        <f>('Modelled Faults'!F248*'Modelled Duration'!F248*'Modelled ICPs'!F248)/'Total ICPs'!F$18</f>
        <v>1.8421551489976391</v>
      </c>
      <c r="G248" s="40">
        <f>('Modelled Faults'!G248*'Modelled Duration'!G248*'Modelled ICPs'!G248)/'Total ICPs'!G$18</f>
        <v>1.5299465550571301</v>
      </c>
      <c r="H248" s="40">
        <f>('Modelled Faults'!H248*'Modelled Duration'!H248*'Modelled ICPs'!H248)/'Total ICPs'!H$18</f>
        <v>0.92168010443787218</v>
      </c>
      <c r="I248" s="40">
        <f>('Modelled Faults'!I248*'Modelled Duration'!I248*'Modelled ICPs'!I248)/'Total ICPs'!I$18</f>
        <v>0.99422234600632375</v>
      </c>
      <c r="J248" s="40">
        <f>('Modelled Faults'!J248*'Modelled Duration'!J248*'Modelled ICPs'!J248)/'Total ICPs'!J$18</f>
        <v>0.61511880355836102</v>
      </c>
      <c r="K248" s="40">
        <f>('Modelled Faults'!K248*'Modelled Duration'!K248*'Modelled ICPs'!K248)/'Total ICPs'!K$18</f>
        <v>1.0154314092485821</v>
      </c>
      <c r="L248" s="40">
        <f>('Modelled Faults'!L248*'Modelled Duration'!L248*'Modelled ICPs'!L248)/'Total ICPs'!L$18</f>
        <v>1.426720992185917</v>
      </c>
      <c r="M248" s="40">
        <f>('Modelled Faults'!M248*'Modelled Duration'!M248*'Modelled ICPs'!M248)/'Total ICPs'!M$18</f>
        <v>1.4344718521451691</v>
      </c>
      <c r="N248" s="40">
        <f>('Modelled Faults'!N248*'Modelled Duration'!N248*'Modelled ICPs'!N248)/'Total ICPs'!N$18</f>
        <v>1.4425984397938894</v>
      </c>
      <c r="O248" s="40">
        <f>('Modelled Faults'!O248*'Modelled Duration'!O248*'Modelled ICPs'!O248)/'Total ICPs'!O$18</f>
        <v>1.4476844106694431</v>
      </c>
      <c r="P248" s="40">
        <f>('Modelled Faults'!P248*'Modelled Duration'!P248*'Modelled ICPs'!P248)/'Total ICPs'!P$18</f>
        <v>1.4575569181243171</v>
      </c>
      <c r="Q248" s="40">
        <f>('Modelled Faults'!Q248*'Modelled Duration'!Q248*'Modelled ICPs'!Q248)/'Total ICPs'!Q$18</f>
        <v>1.4633869818974925</v>
      </c>
      <c r="R248" s="40">
        <f>('Modelled Faults'!R248*'Modelled Duration'!R248*'Modelled ICPs'!R248)/'Total ICPs'!R$18</f>
        <v>1.4706004313777052</v>
      </c>
      <c r="S248" s="40">
        <f>('Modelled Faults'!S248*'Modelled Duration'!S248*'Modelled ICPs'!S248)/'Total ICPs'!S$18</f>
        <v>1.4742935647882038</v>
      </c>
      <c r="T248" s="40">
        <f>('Modelled Faults'!T248*'Modelled Duration'!T248*'Modelled ICPs'!T248)/'Total ICPs'!T$18</f>
        <v>1.48058715750704</v>
      </c>
      <c r="U248" s="40">
        <f>('Modelled Faults'!U248*'Modelled Duration'!U248*'Modelled ICPs'!U248)/'Total ICPs'!U$18</f>
        <v>1.4813431899567617</v>
      </c>
      <c r="V248" s="40">
        <f>('Modelled Faults'!V248*'Modelled Duration'!V248*'Modelled ICPs'!V248)/'Total ICPs'!V$18</f>
        <v>1.4826765530397683</v>
      </c>
      <c r="AL248" s="201">
        <f t="shared" si="144"/>
        <v>3.7206745823597687</v>
      </c>
      <c r="AM248" s="201">
        <f t="shared" si="145"/>
        <v>2.3687536757109013</v>
      </c>
      <c r="AN248" s="201">
        <f t="shared" si="146"/>
        <v>2.49704563971815</v>
      </c>
      <c r="AO248" s="201">
        <f t="shared" si="147"/>
        <v>0.58901388249410791</v>
      </c>
      <c r="AP248" s="201">
        <f t="shared" si="148"/>
        <v>1.8421551489976391</v>
      </c>
      <c r="AQ248" s="201">
        <f t="shared" si="149"/>
        <v>1.5299465550571301</v>
      </c>
      <c r="AR248" s="201">
        <f t="shared" si="150"/>
        <v>0.92168010443787218</v>
      </c>
      <c r="AS248" s="201">
        <f t="shared" si="151"/>
        <v>0.99422234600632375</v>
      </c>
      <c r="AT248" s="201">
        <f t="shared" si="152"/>
        <v>0.61511880355836102</v>
      </c>
      <c r="AU248" s="201">
        <f t="shared" si="153"/>
        <v>1.0154314092485821</v>
      </c>
      <c r="AV248" s="41">
        <f t="shared" si="155"/>
        <v>0.16103891276765658</v>
      </c>
      <c r="AW248" s="41">
        <f t="shared" si="155"/>
        <v>-0.10230023304892999</v>
      </c>
      <c r="AX248" s="41">
        <f t="shared" si="155"/>
        <v>-0.36563937886551656</v>
      </c>
      <c r="AY248" s="41">
        <f t="shared" si="155"/>
        <v>-0.62897852468210358</v>
      </c>
      <c r="AZ248" s="41">
        <f t="shared" si="155"/>
        <v>-0.89231767049869015</v>
      </c>
      <c r="BA248" s="41">
        <f t="shared" si="155"/>
        <v>-1.1556568163152767</v>
      </c>
      <c r="BB248" s="41">
        <f t="shared" si="155"/>
        <v>-1.4189959621318633</v>
      </c>
      <c r="BC248" s="41">
        <f t="shared" si="155"/>
        <v>-1.6823351079484499</v>
      </c>
      <c r="BD248" s="41">
        <f t="shared" si="155"/>
        <v>-1.9456742537650364</v>
      </c>
      <c r="BE248" s="41">
        <f t="shared" si="155"/>
        <v>-2.209013399581623</v>
      </c>
      <c r="BF248" s="41">
        <f t="shared" si="155"/>
        <v>-2.4723525453982105</v>
      </c>
    </row>
    <row r="249" spans="1:58">
      <c r="A249" s="53" t="s">
        <v>59</v>
      </c>
      <c r="B249" s="80">
        <f>('Modelled Faults'!B249*'Modelled Duration'!B249*'Modelled ICPs'!B249)/'Total ICPs'!B$18</f>
        <v>0.74939996503107464</v>
      </c>
      <c r="C249" s="80">
        <f>('Modelled Faults'!C249*'Modelled Duration'!C249*'Modelled ICPs'!C249)/'Total ICPs'!C$18</f>
        <v>0.64289097642776605</v>
      </c>
      <c r="D249" s="40">
        <f>('Modelled Faults'!D249*'Modelled Duration'!D249*'Modelled ICPs'!D249)/'Total ICPs'!D$18</f>
        <v>2.4605157477225457</v>
      </c>
      <c r="E249" s="40">
        <f>('Modelled Faults'!E249*'Modelled Duration'!E249*'Modelled ICPs'!E249)/'Total ICPs'!E$18</f>
        <v>0.84357957494139491</v>
      </c>
      <c r="F249" s="40">
        <f>('Modelled Faults'!F249*'Modelled Duration'!F249*'Modelled ICPs'!F249)/'Total ICPs'!F$18</f>
        <v>1.0779169108095643</v>
      </c>
      <c r="G249" s="40">
        <f>('Modelled Faults'!G249*'Modelled Duration'!G249*'Modelled ICPs'!G249)/'Total ICPs'!G$18</f>
        <v>1.1847672629068766</v>
      </c>
      <c r="H249" s="40">
        <f>('Modelled Faults'!H249*'Modelled Duration'!H249*'Modelled ICPs'!H249)/'Total ICPs'!H$18</f>
        <v>0.84194661995306785</v>
      </c>
      <c r="I249" s="40">
        <f>('Modelled Faults'!I249*'Modelled Duration'!I249*'Modelled ICPs'!I249)/'Total ICPs'!I$18</f>
        <v>0.6202250806802273</v>
      </c>
      <c r="J249" s="40">
        <f>('Modelled Faults'!J249*'Modelled Duration'!J249*'Modelled ICPs'!J249)/'Total ICPs'!J$18</f>
        <v>1.7671529377851118</v>
      </c>
      <c r="K249" s="40">
        <f>('Modelled Faults'!K249*'Modelled Duration'!K249*'Modelled ICPs'!K249)/'Total ICPs'!K$18</f>
        <v>1.5852661525791705</v>
      </c>
      <c r="L249" s="40">
        <f>('Modelled Faults'!L249*'Modelled Duration'!L249*'Modelled ICPs'!L249)/'Total ICPs'!L$18</f>
        <v>1.3268193090425493</v>
      </c>
      <c r="M249" s="40">
        <f>('Modelled Faults'!M249*'Modelled Duration'!M249*'Modelled ICPs'!M249)/'Total ICPs'!M$18</f>
        <v>1.3151639585280339</v>
      </c>
      <c r="N249" s="40">
        <f>('Modelled Faults'!N249*'Modelled Duration'!N249*'Modelled ICPs'!N249)/'Total ICPs'!N$18</f>
        <v>1.3039607764025458</v>
      </c>
      <c r="O249" s="40">
        <f>('Modelled Faults'!O249*'Modelled Duration'!O249*'Modelled ICPs'!O249)/'Total ICPs'!O$18</f>
        <v>1.2931140715991107</v>
      </c>
      <c r="P249" s="40">
        <f>('Modelled Faults'!P249*'Modelled Duration'!P249*'Modelled ICPs'!P249)/'Total ICPs'!P$18</f>
        <v>1.2838965937206257</v>
      </c>
      <c r="Q249" s="40">
        <f>('Modelled Faults'!Q249*'Modelled Duration'!Q249*'Modelled ICPs'!Q249)/'Total ICPs'!Q$18</f>
        <v>1.2740051934351582</v>
      </c>
      <c r="R249" s="40">
        <f>('Modelled Faults'!R249*'Modelled Duration'!R249*'Modelled ICPs'!R249)/'Total ICPs'!R$18</f>
        <v>1.268875474001713</v>
      </c>
      <c r="S249" s="40">
        <f>('Modelled Faults'!S249*'Modelled Duration'!S249*'Modelled ICPs'!S249)/'Total ICPs'!S$18</f>
        <v>1.2675985610712299</v>
      </c>
      <c r="T249" s="40">
        <f>('Modelled Faults'!T249*'Modelled Duration'!T249*'Modelled ICPs'!T249)/'Total ICPs'!T$18</f>
        <v>1.260602186840315</v>
      </c>
      <c r="U249" s="40">
        <f>('Modelled Faults'!U249*'Modelled Duration'!U249*'Modelled ICPs'!U249)/'Total ICPs'!U$18</f>
        <v>1.2587933359764543</v>
      </c>
      <c r="V249" s="40">
        <f>('Modelled Faults'!V249*'Modelled Duration'!V249*'Modelled ICPs'!V249)/'Total ICPs'!V$18</f>
        <v>1.2575789320591944</v>
      </c>
      <c r="AL249" s="201">
        <f t="shared" si="144"/>
        <v>0.74939996503107464</v>
      </c>
      <c r="AM249" s="201">
        <f t="shared" si="145"/>
        <v>0.64289097642776605</v>
      </c>
      <c r="AN249" s="201">
        <f t="shared" si="146"/>
        <v>2.4605157477225457</v>
      </c>
      <c r="AO249" s="201">
        <f t="shared" si="147"/>
        <v>0.84357957494139491</v>
      </c>
      <c r="AP249" s="201">
        <f t="shared" si="148"/>
        <v>1.0779169108095643</v>
      </c>
      <c r="AQ249" s="201">
        <f t="shared" si="149"/>
        <v>1.1847672629068766</v>
      </c>
      <c r="AR249" s="201">
        <f t="shared" si="150"/>
        <v>0.84194661995306785</v>
      </c>
      <c r="AS249" s="201">
        <f t="shared" si="151"/>
        <v>0.6202250806802273</v>
      </c>
      <c r="AT249" s="201">
        <f t="shared" si="152"/>
        <v>1.7671529377851118</v>
      </c>
      <c r="AU249" s="201">
        <f t="shared" si="153"/>
        <v>1.5852661525791705</v>
      </c>
      <c r="AV249" s="41">
        <f t="shared" si="155"/>
        <v>1.3871370418621807</v>
      </c>
      <c r="AW249" s="41">
        <f t="shared" si="155"/>
        <v>1.425277208949181</v>
      </c>
      <c r="AX249" s="41">
        <f t="shared" si="155"/>
        <v>1.4634173760361811</v>
      </c>
      <c r="AY249" s="41">
        <f t="shared" si="155"/>
        <v>1.5015575431231811</v>
      </c>
      <c r="AZ249" s="41">
        <f t="shared" si="155"/>
        <v>1.5396977102101812</v>
      </c>
      <c r="BA249" s="41">
        <f t="shared" si="155"/>
        <v>1.5778378772971815</v>
      </c>
      <c r="BB249" s="41">
        <f t="shared" si="155"/>
        <v>1.6159780443841818</v>
      </c>
      <c r="BC249" s="41">
        <f t="shared" si="155"/>
        <v>1.6541182114711819</v>
      </c>
      <c r="BD249" s="41">
        <f t="shared" si="155"/>
        <v>1.692258378558182</v>
      </c>
      <c r="BE249" s="41">
        <f t="shared" si="155"/>
        <v>1.730398545645182</v>
      </c>
      <c r="BF249" s="41">
        <f t="shared" si="155"/>
        <v>1.7685387127321823</v>
      </c>
    </row>
    <row r="250" spans="1:58">
      <c r="A250" s="53" t="s">
        <v>57</v>
      </c>
      <c r="B250" s="80">
        <f>('Modelled Faults'!B250*'Modelled Duration'!B250*'Modelled ICPs'!B250)/'Total ICPs'!B$18</f>
        <v>4.1763896174081809</v>
      </c>
      <c r="C250" s="80">
        <f>('Modelled Faults'!C250*'Modelled Duration'!C250*'Modelled ICPs'!C250)/'Total ICPs'!C$18</f>
        <v>4.070506890467783</v>
      </c>
      <c r="D250" s="40">
        <f>('Modelled Faults'!D250*'Modelled Duration'!D250*'Modelled ICPs'!D250)/'Total ICPs'!D$18</f>
        <v>2.3985729325929626</v>
      </c>
      <c r="E250" s="40">
        <f>('Modelled Faults'!E250*'Modelled Duration'!E250*'Modelled ICPs'!E250)/'Total ICPs'!E$18</f>
        <v>2.1841247404399091</v>
      </c>
      <c r="F250" s="40">
        <f>('Modelled Faults'!F250*'Modelled Duration'!F250*'Modelled ICPs'!F250)/'Total ICPs'!F$18</f>
        <v>3.3628055201070461</v>
      </c>
      <c r="G250" s="40">
        <f>('Modelled Faults'!G250*'Modelled Duration'!G250*'Modelled ICPs'!G250)/'Total ICPs'!G$18</f>
        <v>3.2714738112841135</v>
      </c>
      <c r="H250" s="40">
        <f>('Modelled Faults'!H250*'Modelled Duration'!H250*'Modelled ICPs'!H250)/'Total ICPs'!H$18</f>
        <v>3.6994506073806623</v>
      </c>
      <c r="I250" s="40">
        <f>('Modelled Faults'!I250*'Modelled Duration'!I250*'Modelled ICPs'!I250)/'Total ICPs'!I$18</f>
        <v>4.9450023506438825</v>
      </c>
      <c r="J250" s="40">
        <f>('Modelled Faults'!J250*'Modelled Duration'!J250*'Modelled ICPs'!J250)/'Total ICPs'!J$18</f>
        <v>5.6344876539850182</v>
      </c>
      <c r="K250" s="40">
        <f>('Modelled Faults'!K250*'Modelled Duration'!K250*'Modelled ICPs'!K250)/'Total ICPs'!K$18</f>
        <v>5.3749892440917364</v>
      </c>
      <c r="L250" s="40">
        <f>('Modelled Faults'!L250*'Modelled Duration'!L250*'Modelled ICPs'!L250)/'Total ICPs'!L$18</f>
        <v>4.0192370367185903</v>
      </c>
      <c r="M250" s="40">
        <f>('Modelled Faults'!M250*'Modelled Duration'!M250*'Modelled ICPs'!M250)/'Total ICPs'!M$18</f>
        <v>4.0695812218464198</v>
      </c>
      <c r="N250" s="40">
        <f>('Modelled Faults'!N250*'Modelled Duration'!N250*'Modelled ICPs'!N250)/'Total ICPs'!N$18</f>
        <v>4.1273553362305053</v>
      </c>
      <c r="O250" s="40">
        <f>('Modelled Faults'!O250*'Modelled Duration'!O250*'Modelled ICPs'!O250)/'Total ICPs'!O$18</f>
        <v>4.1792757896227712</v>
      </c>
      <c r="P250" s="40">
        <f>('Modelled Faults'!P250*'Modelled Duration'!P250*'Modelled ICPs'!P250)/'Total ICPs'!P$18</f>
        <v>4.2296709496499245</v>
      </c>
      <c r="Q250" s="40">
        <f>('Modelled Faults'!Q250*'Modelled Duration'!Q250*'Modelled ICPs'!Q250)/'Total ICPs'!Q$18</f>
        <v>4.2837416525761158</v>
      </c>
      <c r="R250" s="40">
        <f>('Modelled Faults'!R250*'Modelled Duration'!R250*'Modelled ICPs'!R250)/'Total ICPs'!R$18</f>
        <v>4.3058668132798372</v>
      </c>
      <c r="S250" s="40">
        <f>('Modelled Faults'!S250*'Modelled Duration'!S250*'Modelled ICPs'!S250)/'Total ICPs'!S$18</f>
        <v>4.3456449448276162</v>
      </c>
      <c r="T250" s="40">
        <f>('Modelled Faults'!T250*'Modelled Duration'!T250*'Modelled ICPs'!T250)/'Total ICPs'!T$18</f>
        <v>4.3759515000879343</v>
      </c>
      <c r="U250" s="40">
        <f>('Modelled Faults'!U250*'Modelled Duration'!U250*'Modelled ICPs'!U250)/'Total ICPs'!U$18</f>
        <v>4.3742269507843012</v>
      </c>
      <c r="V250" s="40">
        <f>('Modelled Faults'!V250*'Modelled Duration'!V250*'Modelled ICPs'!V250)/'Total ICPs'!V$18</f>
        <v>4.3681760497017557</v>
      </c>
      <c r="AL250" s="201">
        <f t="shared" si="144"/>
        <v>4.1763896174081809</v>
      </c>
      <c r="AM250" s="201">
        <f t="shared" si="145"/>
        <v>4.070506890467783</v>
      </c>
      <c r="AN250" s="201">
        <f t="shared" si="146"/>
        <v>2.3985729325929626</v>
      </c>
      <c r="AO250" s="201">
        <f t="shared" si="147"/>
        <v>2.1841247404399091</v>
      </c>
      <c r="AP250" s="201">
        <f t="shared" si="148"/>
        <v>3.3628055201070461</v>
      </c>
      <c r="AQ250" s="201">
        <f t="shared" si="149"/>
        <v>3.2714738112841135</v>
      </c>
      <c r="AR250" s="201">
        <f t="shared" si="150"/>
        <v>3.6994506073806623</v>
      </c>
      <c r="AS250" s="201">
        <f t="shared" si="151"/>
        <v>4.9450023506438825</v>
      </c>
      <c r="AT250" s="201">
        <f t="shared" si="152"/>
        <v>5.6344876539850182</v>
      </c>
      <c r="AU250" s="201">
        <f t="shared" si="153"/>
        <v>5.3749892440917364</v>
      </c>
      <c r="AV250" s="41">
        <f t="shared" si="155"/>
        <v>5.2091821690743476</v>
      </c>
      <c r="AW250" s="41">
        <f t="shared" si="155"/>
        <v>5.4450734112987522</v>
      </c>
      <c r="AX250" s="41">
        <f t="shared" si="155"/>
        <v>5.6809646535231551</v>
      </c>
      <c r="AY250" s="41">
        <f t="shared" si="155"/>
        <v>5.9168558957475588</v>
      </c>
      <c r="AZ250" s="41">
        <f t="shared" si="155"/>
        <v>6.1527471379719625</v>
      </c>
      <c r="BA250" s="41">
        <f t="shared" si="155"/>
        <v>6.3886383801963653</v>
      </c>
      <c r="BB250" s="41">
        <f t="shared" si="155"/>
        <v>6.6245296224207699</v>
      </c>
      <c r="BC250" s="41">
        <f t="shared" si="155"/>
        <v>6.8604208646451728</v>
      </c>
      <c r="BD250" s="41">
        <f t="shared" si="155"/>
        <v>7.0963121068695756</v>
      </c>
      <c r="BE250" s="41">
        <f t="shared" si="155"/>
        <v>7.3322033490939802</v>
      </c>
      <c r="BF250" s="41">
        <f t="shared" si="155"/>
        <v>7.568094591318383</v>
      </c>
    </row>
    <row r="251" spans="1:58">
      <c r="A251" s="53" t="s">
        <v>55</v>
      </c>
      <c r="B251" s="80">
        <f>('Modelled Faults'!B251*'Modelled Duration'!B251*'Modelled ICPs'!B251)/'Total ICPs'!B$18</f>
        <v>0.2745156009091918</v>
      </c>
      <c r="C251" s="80">
        <f>('Modelled Faults'!C251*'Modelled Duration'!C251*'Modelled ICPs'!C251)/'Total ICPs'!C$18</f>
        <v>0.108982245322906</v>
      </c>
      <c r="D251" s="40">
        <f>('Modelled Faults'!D251*'Modelled Duration'!D251*'Modelled ICPs'!D251)/'Total ICPs'!D$18</f>
        <v>0.134206272755474</v>
      </c>
      <c r="E251" s="40">
        <f>('Modelled Faults'!E251*'Modelled Duration'!E251*'Modelled ICPs'!E251)/'Total ICPs'!E$18</f>
        <v>0.20412046571402986</v>
      </c>
      <c r="F251" s="40">
        <f>('Modelled Faults'!F251*'Modelled Duration'!F251*'Modelled ICPs'!F251)/'Total ICPs'!F$18</f>
        <v>0.10856248614239561</v>
      </c>
      <c r="G251" s="40">
        <f>('Modelled Faults'!G251*'Modelled Duration'!G251*'Modelled ICPs'!G251)/'Total ICPs'!G$18</f>
        <v>0.22488591912732597</v>
      </c>
      <c r="H251" s="40">
        <f>('Modelled Faults'!H251*'Modelled Duration'!H251*'Modelled ICPs'!H251)/'Total ICPs'!H$18</f>
        <v>0.23110804718134001</v>
      </c>
      <c r="I251" s="40">
        <f>('Modelled Faults'!I251*'Modelled Duration'!I251*'Modelled ICPs'!I251)/'Total ICPs'!I$18</f>
        <v>0.43852409759973998</v>
      </c>
      <c r="J251" s="40">
        <f>('Modelled Faults'!J251*'Modelled Duration'!J251*'Modelled ICPs'!J251)/'Total ICPs'!J$18</f>
        <v>0.37499203743012577</v>
      </c>
      <c r="K251" s="40">
        <f>('Modelled Faults'!K251*'Modelled Duration'!K251*'Modelled ICPs'!K251)/'Total ICPs'!K$18</f>
        <v>0.2563895585336029</v>
      </c>
      <c r="L251" s="40">
        <f>('Modelled Faults'!L251*'Modelled Duration'!L251*'Modelled ICPs'!L251)/'Total ICPs'!L$18</f>
        <v>0.31826592506815388</v>
      </c>
      <c r="M251" s="40">
        <f>('Modelled Faults'!M251*'Modelled Duration'!M251*'Modelled ICPs'!M251)/'Total ICPs'!M$18</f>
        <v>0.31357368654386214</v>
      </c>
      <c r="N251" s="40">
        <f>('Modelled Faults'!N251*'Modelled Duration'!N251*'Modelled ICPs'!N251)/'Total ICPs'!N$18</f>
        <v>0.30907744492931344</v>
      </c>
      <c r="O251" s="40">
        <f>('Modelled Faults'!O251*'Modelled Duration'!O251*'Modelled ICPs'!O251)/'Total ICPs'!O$18</f>
        <v>0.31175621415405452</v>
      </c>
      <c r="P251" s="40">
        <f>('Modelled Faults'!P251*'Modelled Duration'!P251*'Modelled ICPs'!P251)/'Total ICPs'!P$18</f>
        <v>0.30774586440258522</v>
      </c>
      <c r="Q251" s="40">
        <f>('Modelled Faults'!Q251*'Modelled Duration'!Q251*'Modelled ICPs'!Q251)/'Total ICPs'!Q$18</f>
        <v>0.30362491644309142</v>
      </c>
      <c r="R251" s="40">
        <f>('Modelled Faults'!R251*'Modelled Duration'!R251*'Modelled ICPs'!R251)/'Total ICPs'!R$18</f>
        <v>0.3005943296844964</v>
      </c>
      <c r="S251" s="40">
        <f>('Modelled Faults'!S251*'Modelled Duration'!S251*'Modelled ICPs'!S251)/'Total ICPs'!S$18</f>
        <v>0.29673923508992034</v>
      </c>
      <c r="T251" s="40">
        <f>('Modelled Faults'!T251*'Modelled Duration'!T251*'Modelled ICPs'!T251)/'Total ICPs'!T$18</f>
        <v>0.29990692764430193</v>
      </c>
      <c r="U251" s="40">
        <f>('Modelled Faults'!U251*'Modelled Duration'!U251*'Modelled ICPs'!U251)/'Total ICPs'!U$18</f>
        <v>0.29767050851282623</v>
      </c>
      <c r="V251" s="40">
        <f>('Modelled Faults'!V251*'Modelled Duration'!V251*'Modelled ICPs'!V251)/'Total ICPs'!V$18</f>
        <v>0.29560063033730311</v>
      </c>
      <c r="AL251" s="201">
        <f t="shared" si="144"/>
        <v>0.2745156009091918</v>
      </c>
      <c r="AM251" s="201">
        <f t="shared" si="145"/>
        <v>0.108982245322906</v>
      </c>
      <c r="AN251" s="201">
        <f t="shared" si="146"/>
        <v>0.134206272755474</v>
      </c>
      <c r="AO251" s="201">
        <f t="shared" si="147"/>
        <v>0.20412046571402986</v>
      </c>
      <c r="AP251" s="201">
        <f t="shared" si="148"/>
        <v>0.10856248614239561</v>
      </c>
      <c r="AQ251" s="201">
        <f t="shared" si="149"/>
        <v>0.22488591912732597</v>
      </c>
      <c r="AR251" s="201">
        <f t="shared" si="150"/>
        <v>0.23110804718134001</v>
      </c>
      <c r="AS251" s="201">
        <f t="shared" si="151"/>
        <v>0.43852409759973998</v>
      </c>
      <c r="AT251" s="201">
        <f t="shared" si="152"/>
        <v>0.37499203743012577</v>
      </c>
      <c r="AU251" s="201">
        <f t="shared" si="153"/>
        <v>0.2563895585336029</v>
      </c>
      <c r="AV251" s="41">
        <f t="shared" si="155"/>
        <v>0.34955565523756083</v>
      </c>
      <c r="AW251" s="41">
        <f t="shared" si="155"/>
        <v>0.37026965199500589</v>
      </c>
      <c r="AX251" s="41">
        <f t="shared" si="155"/>
        <v>0.39098364875245095</v>
      </c>
      <c r="AY251" s="41">
        <f t="shared" si="155"/>
        <v>0.41169764550989596</v>
      </c>
      <c r="AZ251" s="41">
        <f t="shared" si="155"/>
        <v>0.43241164226734097</v>
      </c>
      <c r="BA251" s="41">
        <f t="shared" si="155"/>
        <v>0.45312563902478598</v>
      </c>
      <c r="BB251" s="41">
        <f t="shared" si="155"/>
        <v>0.47383963578223098</v>
      </c>
      <c r="BC251" s="41">
        <f t="shared" si="155"/>
        <v>0.4945536325396761</v>
      </c>
      <c r="BD251" s="41">
        <f t="shared" si="155"/>
        <v>0.51526762929712111</v>
      </c>
      <c r="BE251" s="41">
        <f t="shared" si="155"/>
        <v>0.53598162605456612</v>
      </c>
      <c r="BF251" s="41">
        <f t="shared" si="155"/>
        <v>0.55669562281201113</v>
      </c>
    </row>
    <row r="252" spans="1:58">
      <c r="A252" s="53" t="s">
        <v>47</v>
      </c>
      <c r="B252" s="80">
        <f>('Modelled Faults'!B252*'Modelled Duration'!B252*'Modelled ICPs'!B252)/'Total ICPs'!B$18</f>
        <v>8.214181488722522</v>
      </c>
      <c r="C252" s="80">
        <f>('Modelled Faults'!C252*'Modelled Duration'!C252*'Modelled ICPs'!C252)/'Total ICPs'!C$18</f>
        <v>9.9203471460588446</v>
      </c>
      <c r="D252" s="40">
        <f>('Modelled Faults'!D252*'Modelled Duration'!D252*'Modelled ICPs'!D252)/'Total ICPs'!D$18</f>
        <v>4.4736224791556793</v>
      </c>
      <c r="E252" s="40">
        <f>('Modelled Faults'!E252*'Modelled Duration'!E252*'Modelled ICPs'!E252)/'Total ICPs'!E$18</f>
        <v>9.4667056233205464</v>
      </c>
      <c r="F252" s="40">
        <f>('Modelled Faults'!F252*'Modelled Duration'!F252*'Modelled ICPs'!F252)/'Total ICPs'!F$18</f>
        <v>12.768711760593632</v>
      </c>
      <c r="G252" s="40">
        <f>('Modelled Faults'!G252*'Modelled Duration'!G252*'Modelled ICPs'!G252)/'Total ICPs'!G$18</f>
        <v>2.7426364215603654</v>
      </c>
      <c r="H252" s="40">
        <f>('Modelled Faults'!H252*'Modelled Duration'!H252*'Modelled ICPs'!H252)/'Total ICPs'!H$18</f>
        <v>4.2476564294359296</v>
      </c>
      <c r="I252" s="40">
        <f>('Modelled Faults'!I252*'Modelled Duration'!I252*'Modelled ICPs'!I252)/'Total ICPs'!I$18</f>
        <v>3.3453493492753537</v>
      </c>
      <c r="J252" s="40">
        <f>('Modelled Faults'!J252*'Modelled Duration'!J252*'Modelled ICPs'!J252)/'Total ICPs'!J$18</f>
        <v>6.8834615911835177</v>
      </c>
      <c r="K252" s="40">
        <f>('Modelled Faults'!K252*'Modelled Duration'!K252*'Modelled ICPs'!K252)/'Total ICPs'!K$18</f>
        <v>3.9790056150333171</v>
      </c>
      <c r="L252" s="40">
        <f>('Modelled Faults'!L252*'Modelled Duration'!L252*'Modelled ICPs'!L252)/'Total ICPs'!L$18</f>
        <v>6.4017437607336127</v>
      </c>
      <c r="M252" s="40">
        <f>('Modelled Faults'!M252*'Modelled Duration'!M252*'Modelled ICPs'!M252)/'Total ICPs'!M$18</f>
        <v>6.3982027276391982</v>
      </c>
      <c r="N252" s="40">
        <f>('Modelled Faults'!N252*'Modelled Duration'!N252*'Modelled ICPs'!N252)/'Total ICPs'!N$18</f>
        <v>6.3963355014516514</v>
      </c>
      <c r="O252" s="40">
        <f>('Modelled Faults'!O252*'Modelled Duration'!O252*'Modelled ICPs'!O252)/'Total ICPs'!O$18</f>
        <v>6.3950170028425637</v>
      </c>
      <c r="P252" s="40">
        <f>('Modelled Faults'!P252*'Modelled Duration'!P252*'Modelled ICPs'!P252)/'Total ICPs'!P$18</f>
        <v>6.392562098929659</v>
      </c>
      <c r="Q252" s="40">
        <f>('Modelled Faults'!Q252*'Modelled Duration'!Q252*'Modelled ICPs'!Q252)/'Total ICPs'!Q$18</f>
        <v>6.3941154594223208</v>
      </c>
      <c r="R252" s="40">
        <f>('Modelled Faults'!R252*'Modelled Duration'!R252*'Modelled ICPs'!R252)/'Total ICPs'!R$18</f>
        <v>6.3971362079064962</v>
      </c>
      <c r="S252" s="40">
        <f>('Modelled Faults'!S252*'Modelled Duration'!S252*'Modelled ICPs'!S252)/'Total ICPs'!S$18</f>
        <v>6.3958351730411387</v>
      </c>
      <c r="T252" s="40">
        <f>('Modelled Faults'!T252*'Modelled Duration'!T252*'Modelled ICPs'!T252)/'Total ICPs'!T$18</f>
        <v>6.3993322282641811</v>
      </c>
      <c r="U252" s="40">
        <f>('Modelled Faults'!U252*'Modelled Duration'!U252*'Modelled ICPs'!U252)/'Total ICPs'!U$18</f>
        <v>6.404327373795951</v>
      </c>
      <c r="V252" s="40">
        <f>('Modelled Faults'!V252*'Modelled Duration'!V252*'Modelled ICPs'!V252)/'Total ICPs'!V$18</f>
        <v>6.411916876334451</v>
      </c>
      <c r="AL252" s="201">
        <f t="shared" si="144"/>
        <v>8.214181488722522</v>
      </c>
      <c r="AM252" s="201">
        <f t="shared" si="145"/>
        <v>9.9203471460588446</v>
      </c>
      <c r="AN252" s="201">
        <f t="shared" si="146"/>
        <v>4.4736224791556793</v>
      </c>
      <c r="AO252" s="201">
        <f t="shared" si="147"/>
        <v>9.4667056233205464</v>
      </c>
      <c r="AP252" s="201">
        <f t="shared" si="148"/>
        <v>12.768711760593632</v>
      </c>
      <c r="AQ252" s="201">
        <f t="shared" si="149"/>
        <v>2.7426364215603654</v>
      </c>
      <c r="AR252" s="201">
        <f t="shared" si="150"/>
        <v>4.2476564294359296</v>
      </c>
      <c r="AS252" s="201">
        <f t="shared" si="151"/>
        <v>3.3453493492753537</v>
      </c>
      <c r="AT252" s="201">
        <f t="shared" si="152"/>
        <v>6.8834615911835177</v>
      </c>
      <c r="AU252" s="201">
        <f t="shared" si="153"/>
        <v>3.9790056150333171</v>
      </c>
      <c r="AV252" s="41">
        <f t="shared" si="155"/>
        <v>3.5808554465200082</v>
      </c>
      <c r="AW252" s="41">
        <f t="shared" si="155"/>
        <v>3.0311622930811062</v>
      </c>
      <c r="AX252" s="41">
        <f t="shared" si="155"/>
        <v>2.4814691396422033</v>
      </c>
      <c r="AY252" s="41">
        <f t="shared" si="155"/>
        <v>1.9317759862033013</v>
      </c>
      <c r="AZ252" s="41">
        <f t="shared" si="155"/>
        <v>1.3820828327643984</v>
      </c>
      <c r="BA252" s="41">
        <f t="shared" si="155"/>
        <v>0.83238967932549635</v>
      </c>
      <c r="BB252" s="41">
        <f t="shared" si="155"/>
        <v>0.28269652588659433</v>
      </c>
      <c r="BC252" s="41">
        <f t="shared" si="155"/>
        <v>-0.26699662755230769</v>
      </c>
      <c r="BD252" s="41">
        <f t="shared" si="155"/>
        <v>-0.81668978099121148</v>
      </c>
      <c r="BE252" s="41">
        <f t="shared" si="155"/>
        <v>-1.3663829344301135</v>
      </c>
      <c r="BF252" s="41">
        <f t="shared" si="155"/>
        <v>-1.9160760878690155</v>
      </c>
    </row>
    <row r="253" spans="1:58">
      <c r="A253" s="53" t="s">
        <v>52</v>
      </c>
      <c r="B253" s="80">
        <f>('Modelled Faults'!B253*'Modelled Duration'!B253*'Modelled ICPs'!B253)/'Total ICPs'!B$18</f>
        <v>3.3063468599494534</v>
      </c>
      <c r="C253" s="80">
        <f>('Modelled Faults'!C253*'Modelled Duration'!C253*'Modelled ICPs'!C253)/'Total ICPs'!C$18</f>
        <v>3.7959594996264734</v>
      </c>
      <c r="D253" s="40">
        <f>('Modelled Faults'!D253*'Modelled Duration'!D253*'Modelled ICPs'!D253)/'Total ICPs'!D$18</f>
        <v>2.5360751116937221</v>
      </c>
      <c r="E253" s="40">
        <f>('Modelled Faults'!E253*'Modelled Duration'!E253*'Modelled ICPs'!E253)/'Total ICPs'!E$18</f>
        <v>3.3997176813016381</v>
      </c>
      <c r="F253" s="40">
        <f>('Modelled Faults'!F253*'Modelled Duration'!F253*'Modelled ICPs'!F253)/'Total ICPs'!F$18</f>
        <v>3.9909725151477953</v>
      </c>
      <c r="G253" s="40">
        <f>('Modelled Faults'!G253*'Modelled Duration'!G253*'Modelled ICPs'!G253)/'Total ICPs'!G$18</f>
        <v>1.4502948613478164</v>
      </c>
      <c r="H253" s="40">
        <f>('Modelled Faults'!H253*'Modelled Duration'!H253*'Modelled ICPs'!H253)/'Total ICPs'!H$18</f>
        <v>0.953990524178425</v>
      </c>
      <c r="I253" s="40">
        <f>('Modelled Faults'!I253*'Modelled Duration'!I253*'Modelled ICPs'!I253)/'Total ICPs'!I$18</f>
        <v>0.79434701156905052</v>
      </c>
      <c r="J253" s="40">
        <f>('Modelled Faults'!J253*'Modelled Duration'!J253*'Modelled ICPs'!J253)/'Total ICPs'!J$18</f>
        <v>3.0923409653053753</v>
      </c>
      <c r="K253" s="40">
        <f>('Modelled Faults'!K253*'Modelled Duration'!K253*'Modelled ICPs'!K253)/'Total ICPs'!K$18</f>
        <v>1.0202531007461761</v>
      </c>
      <c r="L253" s="40">
        <f>('Modelled Faults'!L253*'Modelled Duration'!L253*'Modelled ICPs'!L253)/'Total ICPs'!L$18</f>
        <v>2.3312222503077726</v>
      </c>
      <c r="M253" s="40">
        <f>('Modelled Faults'!M253*'Modelled Duration'!M253*'Modelled ICPs'!M253)/'Total ICPs'!M$18</f>
        <v>2.3338783384106545</v>
      </c>
      <c r="N253" s="40">
        <f>('Modelled Faults'!N253*'Modelled Duration'!N253*'Modelled ICPs'!N253)/'Total ICPs'!N$18</f>
        <v>2.3371089891892427</v>
      </c>
      <c r="O253" s="40">
        <f>('Modelled Faults'!O253*'Modelled Duration'!O253*'Modelled ICPs'!O253)/'Total ICPs'!O$18</f>
        <v>2.3403696710307003</v>
      </c>
      <c r="P253" s="40">
        <f>('Modelled Faults'!P253*'Modelled Duration'!P253*'Modelled ICPs'!P253)/'Total ICPs'!P$18</f>
        <v>2.339361872489881</v>
      </c>
      <c r="Q253" s="40">
        <f>('Modelled Faults'!Q253*'Modelled Duration'!Q253*'Modelled ICPs'!Q253)/'Total ICPs'!Q$18</f>
        <v>2.3435735492458729</v>
      </c>
      <c r="R253" s="40">
        <f>('Modelled Faults'!R253*'Modelled Duration'!R253*'Modelled ICPs'!R253)/'Total ICPs'!R$18</f>
        <v>2.3443302771603483</v>
      </c>
      <c r="S253" s="40">
        <f>('Modelled Faults'!S253*'Modelled Duration'!S253*'Modelled ICPs'!S253)/'Total ICPs'!S$18</f>
        <v>2.347289305216858</v>
      </c>
      <c r="T253" s="40">
        <f>('Modelled Faults'!T253*'Modelled Duration'!T253*'Modelled ICPs'!T253)/'Total ICPs'!T$18</f>
        <v>2.3454597474091656</v>
      </c>
      <c r="U253" s="40">
        <f>('Modelled Faults'!U253*'Modelled Duration'!U253*'Modelled ICPs'!U253)/'Total ICPs'!U$18</f>
        <v>2.3530969310676619</v>
      </c>
      <c r="V253" s="40">
        <f>('Modelled Faults'!V253*'Modelled Duration'!V253*'Modelled ICPs'!V253)/'Total ICPs'!V$18</f>
        <v>2.355278046018956</v>
      </c>
      <c r="AL253" s="201">
        <f t="shared" si="144"/>
        <v>3.3063468599494534</v>
      </c>
      <c r="AM253" s="201">
        <f t="shared" si="145"/>
        <v>3.7959594996264734</v>
      </c>
      <c r="AN253" s="201">
        <f t="shared" si="146"/>
        <v>2.5360751116937221</v>
      </c>
      <c r="AO253" s="201">
        <f t="shared" si="147"/>
        <v>3.3997176813016381</v>
      </c>
      <c r="AP253" s="201">
        <f t="shared" si="148"/>
        <v>3.9909725151477953</v>
      </c>
      <c r="AQ253" s="201">
        <f t="shared" si="149"/>
        <v>1.4502948613478164</v>
      </c>
      <c r="AR253" s="201">
        <f t="shared" si="150"/>
        <v>0.953990524178425</v>
      </c>
      <c r="AS253" s="201">
        <f t="shared" si="151"/>
        <v>0.79434701156905052</v>
      </c>
      <c r="AT253" s="201">
        <f t="shared" si="152"/>
        <v>3.0923409653053753</v>
      </c>
      <c r="AU253" s="201">
        <f t="shared" si="153"/>
        <v>1.0202531007461761</v>
      </c>
      <c r="AV253" s="41">
        <f t="shared" si="155"/>
        <v>0.96447403979092128</v>
      </c>
      <c r="AW253" s="41">
        <f t="shared" si="155"/>
        <v>0.69728208100988986</v>
      </c>
      <c r="AX253" s="41">
        <f t="shared" si="155"/>
        <v>0.43009012222885845</v>
      </c>
      <c r="AY253" s="41">
        <f t="shared" si="155"/>
        <v>0.16289816344782748</v>
      </c>
      <c r="AZ253" s="41">
        <f t="shared" si="155"/>
        <v>-0.10429379533320438</v>
      </c>
      <c r="BA253" s="41">
        <f t="shared" si="155"/>
        <v>-0.37148575411423534</v>
      </c>
      <c r="BB253" s="41">
        <f t="shared" si="155"/>
        <v>-0.63867771289526631</v>
      </c>
      <c r="BC253" s="41">
        <f t="shared" si="155"/>
        <v>-0.90586967167629817</v>
      </c>
      <c r="BD253" s="41">
        <f t="shared" si="155"/>
        <v>-1.1730616304573291</v>
      </c>
      <c r="BE253" s="41">
        <f t="shared" si="155"/>
        <v>-1.440253589238361</v>
      </c>
      <c r="BF253" s="41">
        <f t="shared" si="155"/>
        <v>-1.707445548019392</v>
      </c>
    </row>
    <row r="254" spans="1:58">
      <c r="A254" s="53" t="s">
        <v>53</v>
      </c>
      <c r="B254" s="80">
        <f>('Modelled Faults'!B254*'Modelled Duration'!B254*'Modelled ICPs'!B254)/'Total ICPs'!B$18</f>
        <v>0.52482952648896108</v>
      </c>
      <c r="C254" s="80">
        <f>('Modelled Faults'!C254*'Modelled Duration'!C254*'Modelled ICPs'!C254)/'Total ICPs'!C$18</f>
        <v>1.14958116764421</v>
      </c>
      <c r="D254" s="40">
        <f>('Modelled Faults'!D254*'Modelled Duration'!D254*'Modelled ICPs'!D254)/'Total ICPs'!D$18</f>
        <v>2.3583805713220292</v>
      </c>
      <c r="E254" s="40">
        <f>('Modelled Faults'!E254*'Modelled Duration'!E254*'Modelled ICPs'!E254)/'Total ICPs'!E$18</f>
        <v>0.40361610593689212</v>
      </c>
      <c r="F254" s="40">
        <f>('Modelled Faults'!F254*'Modelled Duration'!F254*'Modelled ICPs'!F254)/'Total ICPs'!F$18</f>
        <v>1.4735251478232501</v>
      </c>
      <c r="G254" s="40">
        <f>('Modelled Faults'!G254*'Modelled Duration'!G254*'Modelled ICPs'!G254)/'Total ICPs'!G$18</f>
        <v>2.2899945021504111</v>
      </c>
      <c r="H254" s="40">
        <f>('Modelled Faults'!H254*'Modelled Duration'!H254*'Modelled ICPs'!H254)/'Total ICPs'!H$18</f>
        <v>1.0398935650644101</v>
      </c>
      <c r="I254" s="40">
        <f>('Modelled Faults'!I254*'Modelled Duration'!I254*'Modelled ICPs'!I254)/'Total ICPs'!I$18</f>
        <v>0.70435564672290707</v>
      </c>
      <c r="J254" s="40">
        <f>('Modelled Faults'!J254*'Modelled Duration'!J254*'Modelled ICPs'!J254)/'Total ICPs'!J$18</f>
        <v>5.9807975572045127</v>
      </c>
      <c r="K254" s="40">
        <f>('Modelled Faults'!K254*'Modelled Duration'!K254*'Modelled ICPs'!K254)/'Total ICPs'!K$18</f>
        <v>2.3258224152130009</v>
      </c>
      <c r="L254" s="40">
        <f>('Modelled Faults'!L254*'Modelled Duration'!L254*'Modelled ICPs'!L254)/'Total ICPs'!L$18</f>
        <v>2.0859631306724218</v>
      </c>
      <c r="M254" s="40">
        <f>('Modelled Faults'!M254*'Modelled Duration'!M254*'Modelled ICPs'!M254)/'Total ICPs'!M$18</f>
        <v>2.1349238063994651</v>
      </c>
      <c r="N254" s="40">
        <f>('Modelled Faults'!N254*'Modelled Duration'!N254*'Modelled ICPs'!N254)/'Total ICPs'!N$18</f>
        <v>2.1723442245609834</v>
      </c>
      <c r="O254" s="40">
        <f>('Modelled Faults'!O254*'Modelled Duration'!O254*'Modelled ICPs'!O254)/'Total ICPs'!O$18</f>
        <v>2.2100787975400258</v>
      </c>
      <c r="P254" s="40">
        <f>('Modelled Faults'!P254*'Modelled Duration'!P254*'Modelled ICPs'!P254)/'Total ICPs'!P$18</f>
        <v>2.2502642413683009</v>
      </c>
      <c r="Q254" s="40">
        <f>('Modelled Faults'!Q254*'Modelled Duration'!Q254*'Modelled ICPs'!Q254)/'Total ICPs'!Q$18</f>
        <v>2.2890909255284377</v>
      </c>
      <c r="R254" s="40">
        <f>('Modelled Faults'!R254*'Modelled Duration'!R254*'Modelled ICPs'!R254)/'Total ICPs'!R$18</f>
        <v>2.3127664953250773</v>
      </c>
      <c r="S254" s="40">
        <f>('Modelled Faults'!S254*'Modelled Duration'!S254*'Modelled ICPs'!S254)/'Total ICPs'!S$18</f>
        <v>2.3433076434341333</v>
      </c>
      <c r="T254" s="40">
        <f>('Modelled Faults'!T254*'Modelled Duration'!T254*'Modelled ICPs'!T254)/'Total ICPs'!T$18</f>
        <v>2.3680824412493262</v>
      </c>
      <c r="U254" s="40">
        <f>('Modelled Faults'!U254*'Modelled Duration'!U254*'Modelled ICPs'!U254)/'Total ICPs'!U$18</f>
        <v>2.3620511106194648</v>
      </c>
      <c r="V254" s="40">
        <f>('Modelled Faults'!V254*'Modelled Duration'!V254*'Modelled ICPs'!V254)/'Total ICPs'!V$18</f>
        <v>2.3687198012657151</v>
      </c>
      <c r="AL254" s="201">
        <f t="shared" si="144"/>
        <v>0.52482952648896108</v>
      </c>
      <c r="AM254" s="201">
        <f t="shared" si="145"/>
        <v>1.14958116764421</v>
      </c>
      <c r="AN254" s="201">
        <f t="shared" si="146"/>
        <v>2.3583805713220292</v>
      </c>
      <c r="AO254" s="201">
        <f t="shared" si="147"/>
        <v>0.40361610593689212</v>
      </c>
      <c r="AP254" s="201">
        <f t="shared" si="148"/>
        <v>1.4735251478232501</v>
      </c>
      <c r="AQ254" s="201">
        <f t="shared" si="149"/>
        <v>2.2899945021504111</v>
      </c>
      <c r="AR254" s="201">
        <f t="shared" si="150"/>
        <v>1.0398935650644101</v>
      </c>
      <c r="AS254" s="201">
        <f t="shared" si="151"/>
        <v>0.70435564672290707</v>
      </c>
      <c r="AT254" s="201">
        <f t="shared" si="152"/>
        <v>5.9807975572045127</v>
      </c>
      <c r="AU254" s="201">
        <f t="shared" si="153"/>
        <v>2.3258224152130009</v>
      </c>
      <c r="AV254" s="41">
        <f t="shared" si="155"/>
        <v>3.307833881695478</v>
      </c>
      <c r="AW254" s="41">
        <f t="shared" si="155"/>
        <v>3.5774255655388272</v>
      </c>
      <c r="AX254" s="41">
        <f t="shared" si="155"/>
        <v>3.8470172493821764</v>
      </c>
      <c r="AY254" s="41">
        <f t="shared" si="155"/>
        <v>4.1166089332255247</v>
      </c>
      <c r="AZ254" s="41">
        <f t="shared" si="155"/>
        <v>4.3862006170688739</v>
      </c>
      <c r="BA254" s="41">
        <f t="shared" si="155"/>
        <v>4.6557923009122231</v>
      </c>
      <c r="BB254" s="41">
        <f t="shared" si="155"/>
        <v>4.9253839847555723</v>
      </c>
      <c r="BC254" s="41">
        <f t="shared" si="155"/>
        <v>5.1949756685989215</v>
      </c>
      <c r="BD254" s="41">
        <f t="shared" si="155"/>
        <v>5.4645673524422698</v>
      </c>
      <c r="BE254" s="41">
        <f t="shared" si="155"/>
        <v>5.734159036285619</v>
      </c>
      <c r="BF254" s="41">
        <f t="shared" si="155"/>
        <v>6.0037507201289682</v>
      </c>
    </row>
    <row r="255" spans="1:58">
      <c r="A255" s="53" t="s">
        <v>58</v>
      </c>
      <c r="B255" s="80">
        <f>('Modelled Faults'!B255*'Modelled Duration'!B255*'Modelled ICPs'!B255)/'Total ICPs'!B$18</f>
        <v>1.4123408516522864</v>
      </c>
      <c r="C255" s="80">
        <f>('Modelled Faults'!C255*'Modelled Duration'!C255*'Modelled ICPs'!C255)/'Total ICPs'!C$18</f>
        <v>2.989076979320644</v>
      </c>
      <c r="D255" s="40">
        <f>('Modelled Faults'!D255*'Modelled Duration'!D255*'Modelled ICPs'!D255)/'Total ICPs'!D$18</f>
        <v>1.4752830724293624</v>
      </c>
      <c r="E255" s="40">
        <f>('Modelled Faults'!E255*'Modelled Duration'!E255*'Modelled ICPs'!E255)/'Total ICPs'!E$18</f>
        <v>1.550722098086555</v>
      </c>
      <c r="F255" s="40">
        <f>('Modelled Faults'!F255*'Modelled Duration'!F255*'Modelled ICPs'!F255)/'Total ICPs'!F$18</f>
        <v>2.8376975163175735</v>
      </c>
      <c r="G255" s="40">
        <f>('Modelled Faults'!G255*'Modelled Duration'!G255*'Modelled ICPs'!G255)/'Total ICPs'!G$18</f>
        <v>2.3413935136741917</v>
      </c>
      <c r="H255" s="40">
        <f>('Modelled Faults'!H255*'Modelled Duration'!H255*'Modelled ICPs'!H255)/'Total ICPs'!H$18</f>
        <v>2.15095344595828</v>
      </c>
      <c r="I255" s="40">
        <f>('Modelled Faults'!I255*'Modelled Duration'!I255*'Modelled ICPs'!I255)/'Total ICPs'!I$18</f>
        <v>1.3210830830511684</v>
      </c>
      <c r="J255" s="40">
        <f>('Modelled Faults'!J255*'Modelled Duration'!J255*'Modelled ICPs'!J255)/'Total ICPs'!J$18</f>
        <v>1.1207795859866829</v>
      </c>
      <c r="K255" s="40">
        <f>('Modelled Faults'!K255*'Modelled Duration'!K255*'Modelled ICPs'!K255)/'Total ICPs'!K$18</f>
        <v>2.4094503755833441</v>
      </c>
      <c r="L255" s="40">
        <f>('Modelled Faults'!L255*'Modelled Duration'!L255*'Modelled ICPs'!L255)/'Total ICPs'!L$18</f>
        <v>2.1236500243766288</v>
      </c>
      <c r="M255" s="40">
        <f>('Modelled Faults'!M255*'Modelled Duration'!M255*'Modelled ICPs'!M255)/'Total ICPs'!M$18</f>
        <v>2.1457546593776278</v>
      </c>
      <c r="N255" s="40">
        <f>('Modelled Faults'!N255*'Modelled Duration'!N255*'Modelled ICPs'!N255)/'Total ICPs'!N$18</f>
        <v>2.1684925191701532</v>
      </c>
      <c r="O255" s="40">
        <f>('Modelled Faults'!O255*'Modelled Duration'!O255*'Modelled ICPs'!O255)/'Total ICPs'!O$18</f>
        <v>2.1852882110495013</v>
      </c>
      <c r="P255" s="40">
        <f>('Modelled Faults'!P255*'Modelled Duration'!P255*'Modelled ICPs'!P255)/'Total ICPs'!P$18</f>
        <v>2.2046124078587477</v>
      </c>
      <c r="Q255" s="40">
        <f>('Modelled Faults'!Q255*'Modelled Duration'!Q255*'Modelled ICPs'!Q255)/'Total ICPs'!Q$18</f>
        <v>2.2285830485109814</v>
      </c>
      <c r="R255" s="40">
        <f>('Modelled Faults'!R255*'Modelled Duration'!R255*'Modelled ICPs'!R255)/'Total ICPs'!R$18</f>
        <v>2.2390691206706563</v>
      </c>
      <c r="S255" s="40">
        <f>('Modelled Faults'!S255*'Modelled Duration'!S255*'Modelled ICPs'!S255)/'Total ICPs'!S$18</f>
        <v>2.2518627309493908</v>
      </c>
      <c r="T255" s="40">
        <f>('Modelled Faults'!T255*'Modelled Duration'!T255*'Modelled ICPs'!T255)/'Total ICPs'!T$18</f>
        <v>2.2621581584027317</v>
      </c>
      <c r="U255" s="40">
        <f>('Modelled Faults'!U255*'Modelled Duration'!U255*'Modelled ICPs'!U255)/'Total ICPs'!U$18</f>
        <v>2.2627701961071973</v>
      </c>
      <c r="V255" s="40">
        <f>('Modelled Faults'!V255*'Modelled Duration'!V255*'Modelled ICPs'!V255)/'Total ICPs'!V$18</f>
        <v>2.2643149500562565</v>
      </c>
      <c r="AL255" s="201">
        <f t="shared" si="144"/>
        <v>1.4123408516522864</v>
      </c>
      <c r="AM255" s="201">
        <f t="shared" si="145"/>
        <v>2.989076979320644</v>
      </c>
      <c r="AN255" s="201">
        <f t="shared" si="146"/>
        <v>1.4752830724293624</v>
      </c>
      <c r="AO255" s="201">
        <f t="shared" si="147"/>
        <v>1.550722098086555</v>
      </c>
      <c r="AP255" s="201">
        <f t="shared" si="148"/>
        <v>2.8376975163175735</v>
      </c>
      <c r="AQ255" s="201">
        <f t="shared" si="149"/>
        <v>2.3413935136741917</v>
      </c>
      <c r="AR255" s="201">
        <f t="shared" si="150"/>
        <v>2.15095344595828</v>
      </c>
      <c r="AS255" s="201">
        <f t="shared" si="151"/>
        <v>1.3210830830511684</v>
      </c>
      <c r="AT255" s="201">
        <f t="shared" si="152"/>
        <v>1.1207795859866829</v>
      </c>
      <c r="AU255" s="201">
        <f t="shared" si="153"/>
        <v>2.4094503755833441</v>
      </c>
      <c r="AV255" s="41">
        <f t="shared" si="155"/>
        <v>1.8418545207434289</v>
      </c>
      <c r="AW255" s="41">
        <f t="shared" si="155"/>
        <v>1.8202138786593236</v>
      </c>
      <c r="AX255" s="41">
        <f t="shared" si="155"/>
        <v>1.7985732365752183</v>
      </c>
      <c r="AY255" s="41">
        <f t="shared" si="155"/>
        <v>1.776932594491113</v>
      </c>
      <c r="AZ255" s="41">
        <f t="shared" si="155"/>
        <v>1.7552919524070076</v>
      </c>
      <c r="BA255" s="41">
        <f t="shared" si="155"/>
        <v>1.7336513103229021</v>
      </c>
      <c r="BB255" s="41">
        <f t="shared" si="155"/>
        <v>1.7120106682387968</v>
      </c>
      <c r="BC255" s="41">
        <f t="shared" si="155"/>
        <v>1.6903700261546915</v>
      </c>
      <c r="BD255" s="41">
        <f t="shared" si="155"/>
        <v>1.6687293840705859</v>
      </c>
      <c r="BE255" s="41">
        <f t="shared" si="155"/>
        <v>1.6470887419864806</v>
      </c>
      <c r="BF255" s="41">
        <f t="shared" si="155"/>
        <v>1.6254480999023753</v>
      </c>
    </row>
    <row r="256" spans="1:58">
      <c r="A256" s="53" t="s">
        <v>60</v>
      </c>
      <c r="B256" s="80">
        <f>('Modelled Faults'!B256*'Modelled Duration'!B256*'Modelled ICPs'!B256)/'Total ICPs'!B$18</f>
        <v>1.6767281801853364</v>
      </c>
      <c r="C256" s="80">
        <f>('Modelled Faults'!C256*'Modelled Duration'!C256*'Modelled ICPs'!C256)/'Total ICPs'!C$18</f>
        <v>0.78812646035000722</v>
      </c>
      <c r="D256" s="40">
        <f>('Modelled Faults'!D256*'Modelled Duration'!D256*'Modelled ICPs'!D256)/'Total ICPs'!D$18</f>
        <v>4.3647090485743272</v>
      </c>
      <c r="E256" s="40">
        <f>('Modelled Faults'!E256*'Modelled Duration'!E256*'Modelled ICPs'!E256)/'Total ICPs'!E$18</f>
        <v>1.5421259753686518</v>
      </c>
      <c r="F256" s="40">
        <f>('Modelled Faults'!F256*'Modelled Duration'!F256*'Modelled ICPs'!F256)/'Total ICPs'!F$18</f>
        <v>2.8679023715598713</v>
      </c>
      <c r="G256" s="40">
        <f>('Modelled Faults'!G256*'Modelled Duration'!G256*'Modelled ICPs'!G256)/'Total ICPs'!G$18</f>
        <v>2.2000352072632237</v>
      </c>
      <c r="H256" s="40">
        <f>('Modelled Faults'!H256*'Modelled Duration'!H256*'Modelled ICPs'!H256)/'Total ICPs'!H$18</f>
        <v>3.4198924360394503</v>
      </c>
      <c r="I256" s="40">
        <f>('Modelled Faults'!I256*'Modelled Duration'!I256*'Modelled ICPs'!I256)/'Total ICPs'!I$18</f>
        <v>2.2234665376709053</v>
      </c>
      <c r="J256" s="40">
        <f>('Modelled Faults'!J256*'Modelled Duration'!J256*'Modelled ICPs'!J256)/'Total ICPs'!J$18</f>
        <v>11.097175857891312</v>
      </c>
      <c r="K256" s="40">
        <f>('Modelled Faults'!K256*'Modelled Duration'!K256*'Modelled ICPs'!K256)/'Total ICPs'!K$18</f>
        <v>2.9163832197848856</v>
      </c>
      <c r="L256" s="40">
        <f>('Modelled Faults'!L256*'Modelled Duration'!L256*'Modelled ICPs'!L256)/'Total ICPs'!L$18</f>
        <v>3.1780361153651544</v>
      </c>
      <c r="M256" s="40">
        <f>('Modelled Faults'!M256*'Modelled Duration'!M256*'Modelled ICPs'!M256)/'Total ICPs'!M$18</f>
        <v>3.2939476149122533</v>
      </c>
      <c r="N256" s="40">
        <f>('Modelled Faults'!N256*'Modelled Duration'!N256*'Modelled ICPs'!N256)/'Total ICPs'!N$18</f>
        <v>3.4105898264304342</v>
      </c>
      <c r="O256" s="40">
        <f>('Modelled Faults'!O256*'Modelled Duration'!O256*'Modelled ICPs'!O256)/'Total ICPs'!O$18</f>
        <v>3.5277827348700757</v>
      </c>
      <c r="P256" s="40">
        <f>('Modelled Faults'!P256*'Modelled Duration'!P256*'Modelled ICPs'!P256)/'Total ICPs'!P$18</f>
        <v>3.6382875289813446</v>
      </c>
      <c r="Q256" s="40">
        <f>('Modelled Faults'!Q256*'Modelled Duration'!Q256*'Modelled ICPs'!Q256)/'Total ICPs'!Q$18</f>
        <v>3.7571734181687564</v>
      </c>
      <c r="R256" s="40">
        <f>('Modelled Faults'!R256*'Modelled Duration'!R256*'Modelled ICPs'!R256)/'Total ICPs'!R$18</f>
        <v>3.8094471482857397</v>
      </c>
      <c r="S256" s="40">
        <f>('Modelled Faults'!S256*'Modelled Duration'!S256*'Modelled ICPs'!S256)/'Total ICPs'!S$18</f>
        <v>3.9023206135330288</v>
      </c>
      <c r="T256" s="40">
        <f>('Modelled Faults'!T256*'Modelled Duration'!T256*'Modelled ICPs'!T256)/'Total ICPs'!T$18</f>
        <v>3.9736214964329983</v>
      </c>
      <c r="U256" s="40">
        <f>('Modelled Faults'!U256*'Modelled Duration'!U256*'Modelled ICPs'!U256)/'Total ICPs'!U$18</f>
        <v>3.9659300122433034</v>
      </c>
      <c r="V256" s="40">
        <f>('Modelled Faults'!V256*'Modelled Duration'!V256*'Modelled ICPs'!V256)/'Total ICPs'!V$18</f>
        <v>3.9599897336794343</v>
      </c>
      <c r="AL256" s="201">
        <f t="shared" si="144"/>
        <v>1.6767281801853364</v>
      </c>
      <c r="AM256" s="201">
        <f t="shared" si="145"/>
        <v>0.78812646035000722</v>
      </c>
      <c r="AN256" s="201">
        <f t="shared" si="146"/>
        <v>4.3647090485743272</v>
      </c>
      <c r="AO256" s="201">
        <f t="shared" si="147"/>
        <v>1.5421259753686518</v>
      </c>
      <c r="AP256" s="201">
        <f t="shared" si="148"/>
        <v>2.8679023715598713</v>
      </c>
      <c r="AQ256" s="201">
        <f t="shared" si="149"/>
        <v>2.2000352072632237</v>
      </c>
      <c r="AR256" s="201">
        <f t="shared" si="150"/>
        <v>3.4198924360394503</v>
      </c>
      <c r="AS256" s="201">
        <f t="shared" si="151"/>
        <v>2.2234665376709053</v>
      </c>
      <c r="AT256" s="201">
        <f t="shared" si="152"/>
        <v>11.097175857891312</v>
      </c>
      <c r="AU256" s="201">
        <f t="shared" si="153"/>
        <v>2.9163832197848856</v>
      </c>
      <c r="AV256" s="41">
        <f t="shared" si="155"/>
        <v>5.8956365562149209</v>
      </c>
      <c r="AW256" s="41">
        <f t="shared" si="155"/>
        <v>6.3658151065323976</v>
      </c>
      <c r="AX256" s="41">
        <f t="shared" si="155"/>
        <v>6.8359936568498751</v>
      </c>
      <c r="AY256" s="41">
        <f t="shared" si="155"/>
        <v>7.3061722071673518</v>
      </c>
      <c r="AZ256" s="41">
        <f t="shared" si="155"/>
        <v>7.7763507574848294</v>
      </c>
      <c r="BA256" s="41">
        <f t="shared" si="155"/>
        <v>8.2465293078023052</v>
      </c>
      <c r="BB256" s="41">
        <f t="shared" si="155"/>
        <v>8.7167078581197828</v>
      </c>
      <c r="BC256" s="41">
        <f t="shared" si="155"/>
        <v>9.1868864084372603</v>
      </c>
      <c r="BD256" s="41">
        <f t="shared" si="155"/>
        <v>9.6570649587547379</v>
      </c>
      <c r="BE256" s="41">
        <f t="shared" si="155"/>
        <v>10.127243509072214</v>
      </c>
      <c r="BF256" s="41">
        <f t="shared" si="155"/>
        <v>10.597422059389691</v>
      </c>
    </row>
    <row r="257" spans="1:58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</row>
    <row r="258" spans="1:58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O258" s="3"/>
      <c r="P258" s="3"/>
      <c r="Q258" s="3"/>
      <c r="R258" s="3"/>
      <c r="S258" s="3"/>
      <c r="T258" s="3"/>
      <c r="U258" s="3"/>
      <c r="V258" s="3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</row>
    <row r="259" spans="1:58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O259" s="3"/>
      <c r="P259" s="3"/>
      <c r="Q259" s="3"/>
      <c r="R259" s="3"/>
      <c r="S259" s="3"/>
      <c r="T259" s="3"/>
      <c r="U259" s="3"/>
      <c r="V259" s="3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</row>
    <row r="260" spans="1:58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3" customFormat="1" ht="18">
      <c r="A261" s="1"/>
      <c r="B261" s="55"/>
      <c r="C261" s="55"/>
      <c r="D261" s="55"/>
      <c r="E261" s="55"/>
      <c r="F261" s="55"/>
      <c r="G261" s="55"/>
      <c r="H261" s="55"/>
      <c r="I261" s="39"/>
      <c r="J261" s="1"/>
      <c r="N261"/>
      <c r="O261"/>
      <c r="P261"/>
      <c r="Q261"/>
      <c r="R261"/>
      <c r="S261"/>
      <c r="T261"/>
      <c r="U261"/>
      <c r="V261"/>
    </row>
    <row r="262" spans="1:58" s="3" customFormat="1" ht="15.95" customHeight="1">
      <c r="B262" s="59"/>
      <c r="C262" s="59"/>
      <c r="D262" s="59"/>
      <c r="E262" s="59"/>
      <c r="F262" s="59"/>
      <c r="G262" s="59"/>
      <c r="H262" s="59"/>
      <c r="I262" s="59"/>
      <c r="J262" s="59"/>
      <c r="K262" s="69"/>
      <c r="L262" s="69" t="s">
        <v>32</v>
      </c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69" t="s">
        <v>48</v>
      </c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</row>
    <row r="263" spans="1:58" s="60" customFormat="1">
      <c r="A263" s="60" t="s">
        <v>6</v>
      </c>
      <c r="B263" s="61">
        <f>SUM(B267:B279)</f>
        <v>289.1515298904842</v>
      </c>
      <c r="C263" s="61">
        <f t="shared" ref="C263:K263" si="156">SUM(C267:C279)</f>
        <v>236.26547136521876</v>
      </c>
      <c r="D263" s="61">
        <f t="shared" si="156"/>
        <v>184.27541621482686</v>
      </c>
      <c r="E263" s="61">
        <f t="shared" si="156"/>
        <v>217.64337803658623</v>
      </c>
      <c r="F263" s="61">
        <f t="shared" si="156"/>
        <v>300.93107754346426</v>
      </c>
      <c r="G263" s="61">
        <f t="shared" si="156"/>
        <v>115.76913343824945</v>
      </c>
      <c r="H263" s="61">
        <f t="shared" si="156"/>
        <v>190.36031616620025</v>
      </c>
      <c r="I263" s="61">
        <f t="shared" si="156"/>
        <v>231.79519167526999</v>
      </c>
      <c r="J263" s="61">
        <f t="shared" si="156"/>
        <v>171.90068221081253</v>
      </c>
      <c r="K263" s="61">
        <f t="shared" si="156"/>
        <v>196.19547193731114</v>
      </c>
    </row>
    <row r="264" spans="1:58">
      <c r="B264" s="94"/>
      <c r="C264" s="94"/>
      <c r="D264" s="94"/>
      <c r="E264" s="94"/>
      <c r="F264" s="94"/>
      <c r="G264" s="94"/>
      <c r="H264" s="94"/>
      <c r="I264" s="94"/>
      <c r="J264" s="94"/>
      <c r="K264" s="61"/>
      <c r="L264" s="76">
        <f>SUM(L267:L279)</f>
        <v>208.81749430586476</v>
      </c>
      <c r="M264" s="76">
        <f t="shared" ref="M264:V264" si="157">SUM(M267:M279)</f>
        <v>210.84082374758037</v>
      </c>
      <c r="N264" s="76">
        <f t="shared" si="157"/>
        <v>205.45314214801951</v>
      </c>
      <c r="O264" s="76">
        <f t="shared" si="157"/>
        <v>201.14631854164119</v>
      </c>
      <c r="P264" s="76">
        <f t="shared" si="157"/>
        <v>199.79252712410101</v>
      </c>
      <c r="Q264" s="76">
        <f t="shared" si="157"/>
        <v>197.4008977889774</v>
      </c>
      <c r="R264" s="76">
        <f t="shared" si="157"/>
        <v>195.03915360091554</v>
      </c>
      <c r="S264" s="76">
        <f t="shared" si="157"/>
        <v>195.40511068264735</v>
      </c>
      <c r="T264" s="76">
        <f t="shared" si="157"/>
        <v>197.27077280609319</v>
      </c>
      <c r="U264" s="76">
        <f t="shared" si="157"/>
        <v>198.52411897396007</v>
      </c>
      <c r="V264" s="76">
        <f t="shared" si="157"/>
        <v>200.10687609979703</v>
      </c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72"/>
      <c r="AM264" s="201"/>
      <c r="AN264" s="201"/>
      <c r="AO264" s="201"/>
      <c r="AP264" s="201"/>
      <c r="AQ264" s="201"/>
      <c r="AR264" s="201"/>
      <c r="AS264" s="201"/>
      <c r="AT264" s="201"/>
      <c r="AU264" s="68"/>
      <c r="AV264" s="68">
        <f t="shared" ref="AV264:BF264" si="158">SUM(AV267:AV279)</f>
        <v>169.5430902453904</v>
      </c>
      <c r="AW264" s="68">
        <f t="shared" si="158"/>
        <v>161.56387631767188</v>
      </c>
      <c r="AX264" s="68">
        <f t="shared" si="158"/>
        <v>153.58466238995334</v>
      </c>
      <c r="AY264" s="68">
        <f t="shared" si="158"/>
        <v>145.60544846223479</v>
      </c>
      <c r="AZ264" s="68">
        <f t="shared" si="158"/>
        <v>137.62623453451624</v>
      </c>
      <c r="BA264" s="68">
        <f t="shared" si="158"/>
        <v>129.6470206067977</v>
      </c>
      <c r="BB264" s="68">
        <f t="shared" si="158"/>
        <v>121.66780667907918</v>
      </c>
      <c r="BC264" s="68">
        <f t="shared" si="158"/>
        <v>113.68859275136064</v>
      </c>
      <c r="BD264" s="68">
        <f t="shared" si="158"/>
        <v>105.70937882364207</v>
      </c>
      <c r="BE264" s="68">
        <f t="shared" si="158"/>
        <v>97.730164895923537</v>
      </c>
      <c r="BF264" s="68">
        <f t="shared" si="158"/>
        <v>89.750950968205004</v>
      </c>
    </row>
    <row r="265" spans="1:58">
      <c r="B265" s="94"/>
      <c r="C265" s="94"/>
      <c r="D265" s="94"/>
      <c r="E265" s="94"/>
      <c r="F265" s="94"/>
      <c r="G265" s="94"/>
      <c r="H265" s="94"/>
      <c r="I265" s="94"/>
      <c r="J265" s="94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72"/>
      <c r="AM265" s="201"/>
      <c r="AN265" s="201"/>
      <c r="AO265" s="201"/>
      <c r="AP265" s="201"/>
      <c r="AQ265" s="201"/>
      <c r="AR265" s="201"/>
      <c r="AS265" s="201"/>
      <c r="AT265" s="201"/>
      <c r="AU265" s="68"/>
      <c r="AV265" s="68"/>
      <c r="AW265" s="68"/>
      <c r="AX265" s="68"/>
      <c r="AY265" s="68"/>
      <c r="AZ265" s="68"/>
      <c r="BA265" s="68"/>
      <c r="BB265" s="68"/>
      <c r="BC265" s="68"/>
      <c r="BD265" s="199"/>
      <c r="BE265" s="199"/>
      <c r="BF265" s="199"/>
    </row>
    <row r="266" spans="1:58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1">
        <v>2017</v>
      </c>
      <c r="L266" s="1">
        <v>2018</v>
      </c>
      <c r="M266" s="1">
        <v>2019</v>
      </c>
      <c r="N266" s="1">
        <v>2020</v>
      </c>
      <c r="O266" s="1">
        <v>2021</v>
      </c>
      <c r="P266" s="1">
        <v>2022</v>
      </c>
      <c r="Q266" s="1">
        <v>2023</v>
      </c>
      <c r="R266" s="1">
        <v>2024</v>
      </c>
      <c r="S266" s="1">
        <v>2025</v>
      </c>
      <c r="T266" s="1">
        <v>2026</v>
      </c>
      <c r="U266" s="1">
        <v>2027</v>
      </c>
      <c r="V266" s="1">
        <v>2028</v>
      </c>
      <c r="AL266" s="200">
        <v>2008</v>
      </c>
      <c r="AM266" s="200">
        <v>2009</v>
      </c>
      <c r="AN266" s="200">
        <v>2010</v>
      </c>
      <c r="AO266" s="200">
        <v>2011</v>
      </c>
      <c r="AP266" s="200">
        <v>2012</v>
      </c>
      <c r="AQ266" s="200">
        <v>2013</v>
      </c>
      <c r="AR266" s="200">
        <v>2014</v>
      </c>
      <c r="AS266" s="200">
        <v>2015</v>
      </c>
      <c r="AT266" s="200">
        <v>2016</v>
      </c>
      <c r="AU266" s="200">
        <v>2017</v>
      </c>
      <c r="AV266" s="200">
        <v>2018</v>
      </c>
      <c r="AW266" s="200">
        <v>2019</v>
      </c>
      <c r="AX266" s="200">
        <v>2020</v>
      </c>
      <c r="AY266" s="200">
        <v>2021</v>
      </c>
      <c r="AZ266" s="200">
        <v>2022</v>
      </c>
      <c r="BA266" s="200">
        <v>2023</v>
      </c>
      <c r="BB266" s="200">
        <v>2024</v>
      </c>
      <c r="BC266" s="200">
        <v>2025</v>
      </c>
      <c r="BD266" s="200">
        <v>2026</v>
      </c>
      <c r="BE266" s="200">
        <v>2027</v>
      </c>
      <c r="BF266" s="200">
        <v>2028</v>
      </c>
    </row>
    <row r="267" spans="1:58">
      <c r="A267" s="53" t="s">
        <v>50</v>
      </c>
      <c r="B267" s="74">
        <f t="shared" ref="B267:V267" si="159">B14+B37+B60+B83+B106+B129+B152+B175+B198+B221+B244</f>
        <v>132.99144850825792</v>
      </c>
      <c r="C267" s="74">
        <f t="shared" si="159"/>
        <v>49.357153529477259</v>
      </c>
      <c r="D267" s="74">
        <f t="shared" si="159"/>
        <v>56.988770850241615</v>
      </c>
      <c r="E267" s="74">
        <f t="shared" si="159"/>
        <v>26.407107576997944</v>
      </c>
      <c r="F267" s="74">
        <f t="shared" si="159"/>
        <v>11.57385896728767</v>
      </c>
      <c r="G267" s="74">
        <f t="shared" si="159"/>
        <v>11.615430209434869</v>
      </c>
      <c r="H267" s="74">
        <f t="shared" si="159"/>
        <v>15.372105264775103</v>
      </c>
      <c r="I267" s="74">
        <f t="shared" si="159"/>
        <v>35.460455125776591</v>
      </c>
      <c r="J267" s="74">
        <f t="shared" si="159"/>
        <v>10.302673961993341</v>
      </c>
      <c r="K267" s="74">
        <f>K14+K37+K60+K83+K106+K129+K152+K175+K198+K221+K244</f>
        <v>11.819849098172016</v>
      </c>
      <c r="L267" s="74">
        <f t="shared" si="159"/>
        <v>20.600502984842169</v>
      </c>
      <c r="M267" s="74">
        <f t="shared" si="159"/>
        <v>20.310273674069492</v>
      </c>
      <c r="N267" s="74">
        <f t="shared" si="159"/>
        <v>19.950117798355233</v>
      </c>
      <c r="O267" s="74">
        <f t="shared" si="159"/>
        <v>19.63037767317385</v>
      </c>
      <c r="P267" s="74">
        <f t="shared" si="159"/>
        <v>19.33112590912738</v>
      </c>
      <c r="Q267" s="74">
        <f t="shared" si="159"/>
        <v>17.950025050811739</v>
      </c>
      <c r="R267" s="74">
        <f t="shared" si="159"/>
        <v>16.799250269677366</v>
      </c>
      <c r="S267" s="74">
        <f t="shared" si="159"/>
        <v>16.357102581077321</v>
      </c>
      <c r="T267" s="74">
        <f t="shared" si="159"/>
        <v>16.496734341375575</v>
      </c>
      <c r="U267" s="74">
        <f t="shared" si="159"/>
        <v>16.639368683775814</v>
      </c>
      <c r="V267" s="74">
        <f t="shared" si="159"/>
        <v>16.740295029919473</v>
      </c>
      <c r="W267" s="74"/>
      <c r="X267" s="74"/>
      <c r="AL267" s="201">
        <f t="shared" ref="AL267:AL279" si="160">B267</f>
        <v>132.99144850825792</v>
      </c>
      <c r="AM267" s="201">
        <f t="shared" ref="AM267:AM279" si="161">C267</f>
        <v>49.357153529477259</v>
      </c>
      <c r="AN267" s="201">
        <f t="shared" ref="AN267:AN279" si="162">D267</f>
        <v>56.988770850241615</v>
      </c>
      <c r="AO267" s="201">
        <f t="shared" ref="AO267:AO279" si="163">E267</f>
        <v>26.407107576997944</v>
      </c>
      <c r="AP267" s="201">
        <f t="shared" ref="AP267:AP279" si="164">F267</f>
        <v>11.57385896728767</v>
      </c>
      <c r="AQ267" s="201">
        <f t="shared" ref="AQ267:AQ279" si="165">G267</f>
        <v>11.615430209434869</v>
      </c>
      <c r="AR267" s="201">
        <f t="shared" ref="AR267:AR279" si="166">H267</f>
        <v>15.372105264775103</v>
      </c>
      <c r="AS267" s="201">
        <f t="shared" ref="AS267:AS279" si="167">I267</f>
        <v>35.460455125776591</v>
      </c>
      <c r="AT267" s="201">
        <f t="shared" ref="AT267:AT279" si="168">J267</f>
        <v>10.302673961993341</v>
      </c>
      <c r="AU267" s="201">
        <f t="shared" ref="AU267:AU279" si="169">K267</f>
        <v>11.819849098172016</v>
      </c>
      <c r="AV267" s="41">
        <f>LINEST($B267:$K267)*(AV$6-$AL$6+1)+INDEX(LINEST($B267:$K267,,TRUE,TRUE),1,2)</f>
        <v>-13.965473556758823</v>
      </c>
      <c r="AW267" s="41">
        <f t="shared" ref="AW267:BF267" si="170">LINEST($B267:$K267)*(AW$6-$AL$6+1)+INDEX(LINEST($B267:$K267,,TRUE,TRUE),1,2)</f>
        <v>-23.084447896031591</v>
      </c>
      <c r="AX267" s="41">
        <f t="shared" si="170"/>
        <v>-32.203422235304373</v>
      </c>
      <c r="AY267" s="41">
        <f t="shared" si="170"/>
        <v>-41.322396574577141</v>
      </c>
      <c r="AZ267" s="41">
        <f t="shared" si="170"/>
        <v>-50.441370913849923</v>
      </c>
      <c r="BA267" s="41">
        <f t="shared" si="170"/>
        <v>-59.560345253122691</v>
      </c>
      <c r="BB267" s="41">
        <f t="shared" si="170"/>
        <v>-68.679319592395458</v>
      </c>
      <c r="BC267" s="41">
        <f t="shared" si="170"/>
        <v>-77.798293931668226</v>
      </c>
      <c r="BD267" s="41">
        <f t="shared" si="170"/>
        <v>-86.917268270941022</v>
      </c>
      <c r="BE267" s="41">
        <f t="shared" si="170"/>
        <v>-96.03624261021379</v>
      </c>
      <c r="BF267" s="41">
        <f t="shared" si="170"/>
        <v>-105.15521694948656</v>
      </c>
    </row>
    <row r="268" spans="1:58">
      <c r="A268" s="53" t="s">
        <v>56</v>
      </c>
      <c r="B268" s="74">
        <f t="shared" ref="B268:V268" si="171">B15+B38+B61+B84+B107+B130+B153+B176+B199+B222+B245</f>
        <v>11.283222863319185</v>
      </c>
      <c r="C268" s="74">
        <f t="shared" si="171"/>
        <v>7.9602021839683355</v>
      </c>
      <c r="D268" s="74">
        <f t="shared" si="171"/>
        <v>9.9742752877071315</v>
      </c>
      <c r="E268" s="74">
        <f t="shared" si="171"/>
        <v>10.692332490331806</v>
      </c>
      <c r="F268" s="74">
        <f t="shared" si="171"/>
        <v>51.437490342758835</v>
      </c>
      <c r="G268" s="74">
        <f t="shared" si="171"/>
        <v>7.3217535471802879</v>
      </c>
      <c r="H268" s="74">
        <f t="shared" si="171"/>
        <v>12.894175371169958</v>
      </c>
      <c r="I268" s="74">
        <f t="shared" si="171"/>
        <v>15.089032842889173</v>
      </c>
      <c r="J268" s="74">
        <f t="shared" si="171"/>
        <v>8.1160844415416324</v>
      </c>
      <c r="K268" s="74">
        <f t="shared" si="171"/>
        <v>17.621481269197947</v>
      </c>
      <c r="L268" s="74">
        <f t="shared" si="171"/>
        <v>16.446466420469239</v>
      </c>
      <c r="M268" s="74">
        <f t="shared" si="171"/>
        <v>16.592534092600179</v>
      </c>
      <c r="N268" s="74">
        <f t="shared" si="171"/>
        <v>15.977942666034274</v>
      </c>
      <c r="O268" s="74">
        <f t="shared" si="171"/>
        <v>15.361192086383511</v>
      </c>
      <c r="P268" s="74">
        <f t="shared" si="171"/>
        <v>15.14230849122923</v>
      </c>
      <c r="Q268" s="74">
        <f t="shared" si="171"/>
        <v>15.267528775917057</v>
      </c>
      <c r="R268" s="74">
        <f t="shared" si="171"/>
        <v>15.344376843250917</v>
      </c>
      <c r="S268" s="74">
        <f t="shared" si="171"/>
        <v>15.67769119792653</v>
      </c>
      <c r="T268" s="74">
        <f t="shared" si="171"/>
        <v>15.834792448359408</v>
      </c>
      <c r="U268" s="74">
        <f t="shared" si="171"/>
        <v>15.941099324958618</v>
      </c>
      <c r="V268" s="74">
        <f t="shared" si="171"/>
        <v>16.115178587763609</v>
      </c>
      <c r="W268" s="74"/>
      <c r="X268" s="74"/>
      <c r="AL268" s="201">
        <f t="shared" si="160"/>
        <v>11.283222863319185</v>
      </c>
      <c r="AM268" s="201">
        <f t="shared" si="161"/>
        <v>7.9602021839683355</v>
      </c>
      <c r="AN268" s="201">
        <f t="shared" si="162"/>
        <v>9.9742752877071315</v>
      </c>
      <c r="AO268" s="201">
        <f t="shared" si="163"/>
        <v>10.692332490331806</v>
      </c>
      <c r="AP268" s="201">
        <f t="shared" si="164"/>
        <v>51.437490342758835</v>
      </c>
      <c r="AQ268" s="201">
        <f t="shared" si="165"/>
        <v>7.3217535471802879</v>
      </c>
      <c r="AR268" s="201">
        <f t="shared" si="166"/>
        <v>12.894175371169958</v>
      </c>
      <c r="AS268" s="201">
        <f t="shared" si="167"/>
        <v>15.089032842889173</v>
      </c>
      <c r="AT268" s="201">
        <f t="shared" si="168"/>
        <v>8.1160844415416324</v>
      </c>
      <c r="AU268" s="201">
        <f t="shared" si="169"/>
        <v>17.621481269197947</v>
      </c>
      <c r="AV268" s="41">
        <f t="shared" ref="AV268:BF279" si="172">LINEST($B268:$K268)*(AV$6-$AL$6+1)+INDEX(LINEST($B268:$K268,,TRUE,TRUE),1,2)</f>
        <v>16.7789744332987</v>
      </c>
      <c r="AW268" s="41">
        <f t="shared" si="172"/>
        <v>17.058968864079112</v>
      </c>
      <c r="AX268" s="41">
        <f t="shared" si="172"/>
        <v>17.338963294859521</v>
      </c>
      <c r="AY268" s="41">
        <f t="shared" si="172"/>
        <v>17.618957725639934</v>
      </c>
      <c r="AZ268" s="41">
        <f t="shared" si="172"/>
        <v>17.898952156420346</v>
      </c>
      <c r="BA268" s="41">
        <f t="shared" si="172"/>
        <v>18.178946587200759</v>
      </c>
      <c r="BB268" s="41">
        <f t="shared" si="172"/>
        <v>18.458941017981171</v>
      </c>
      <c r="BC268" s="41">
        <f t="shared" si="172"/>
        <v>18.738935448761584</v>
      </c>
      <c r="BD268" s="41">
        <f t="shared" si="172"/>
        <v>19.018929879541997</v>
      </c>
      <c r="BE268" s="41">
        <f t="shared" si="172"/>
        <v>19.298924310322409</v>
      </c>
      <c r="BF268" s="41">
        <f t="shared" si="172"/>
        <v>19.578918741102822</v>
      </c>
    </row>
    <row r="269" spans="1:58">
      <c r="A269" s="53" t="s">
        <v>51</v>
      </c>
      <c r="B269" s="74">
        <f t="shared" ref="B269:V269" si="173">B16+B39+B62+B85+B108+B131+B154+B177+B200+B223+B246</f>
        <v>5.0489946433964317</v>
      </c>
      <c r="C269" s="74">
        <f t="shared" si="173"/>
        <v>0.98924228696771754</v>
      </c>
      <c r="D269" s="74">
        <f t="shared" si="173"/>
        <v>1.6156324342885904</v>
      </c>
      <c r="E269" s="74">
        <f t="shared" si="173"/>
        <v>5.0477422188498942</v>
      </c>
      <c r="F269" s="74">
        <f t="shared" si="173"/>
        <v>0.85444080743968254</v>
      </c>
      <c r="G269" s="74">
        <f t="shared" si="173"/>
        <v>2.4191537268959915</v>
      </c>
      <c r="H269" s="74">
        <f t="shared" si="173"/>
        <v>2.3217125933992886</v>
      </c>
      <c r="I269" s="74">
        <f t="shared" si="173"/>
        <v>2.0615178309961126</v>
      </c>
      <c r="J269" s="74">
        <f t="shared" si="173"/>
        <v>2.453278462155621</v>
      </c>
      <c r="K269" s="74">
        <f t="shared" si="173"/>
        <v>8.3071842055390839</v>
      </c>
      <c r="L269" s="74">
        <f t="shared" si="173"/>
        <v>2.9358884024081151</v>
      </c>
      <c r="M269" s="74">
        <f t="shared" si="173"/>
        <v>2.9525120781902898</v>
      </c>
      <c r="N269" s="74">
        <f t="shared" si="173"/>
        <v>2.9490618478945905</v>
      </c>
      <c r="O269" s="74">
        <f t="shared" si="173"/>
        <v>2.9901568333022861</v>
      </c>
      <c r="P269" s="74">
        <f t="shared" si="173"/>
        <v>3.0284990059826784</v>
      </c>
      <c r="Q269" s="74">
        <f t="shared" si="173"/>
        <v>2.9897535750531286</v>
      </c>
      <c r="R269" s="74">
        <f t="shared" si="173"/>
        <v>2.9801487739812886</v>
      </c>
      <c r="S269" s="74">
        <f t="shared" si="173"/>
        <v>3.0022207365198339</v>
      </c>
      <c r="T269" s="74">
        <f t="shared" si="173"/>
        <v>3.0073803914957065</v>
      </c>
      <c r="U269" s="74">
        <f t="shared" si="173"/>
        <v>3.0350796016334645</v>
      </c>
      <c r="V269" s="74">
        <f t="shared" si="173"/>
        <v>3.0616642856984546</v>
      </c>
      <c r="W269" s="74"/>
      <c r="X269" s="74"/>
      <c r="AL269" s="201">
        <f t="shared" si="160"/>
        <v>5.0489946433964317</v>
      </c>
      <c r="AM269" s="201">
        <f t="shared" si="161"/>
        <v>0.98924228696771754</v>
      </c>
      <c r="AN269" s="201">
        <f t="shared" si="162"/>
        <v>1.6156324342885904</v>
      </c>
      <c r="AO269" s="201">
        <f t="shared" si="163"/>
        <v>5.0477422188498942</v>
      </c>
      <c r="AP269" s="201">
        <f t="shared" si="164"/>
        <v>0.85444080743968254</v>
      </c>
      <c r="AQ269" s="201">
        <f t="shared" si="165"/>
        <v>2.4191537268959915</v>
      </c>
      <c r="AR269" s="201">
        <f t="shared" si="166"/>
        <v>2.3217125933992886</v>
      </c>
      <c r="AS269" s="201">
        <f t="shared" si="167"/>
        <v>2.0615178309961126</v>
      </c>
      <c r="AT269" s="201">
        <f t="shared" si="168"/>
        <v>2.453278462155621</v>
      </c>
      <c r="AU269" s="201">
        <f t="shared" si="169"/>
        <v>8.3071842055390839</v>
      </c>
      <c r="AV269" s="41">
        <f t="shared" si="172"/>
        <v>4.2848235980675513</v>
      </c>
      <c r="AW269" s="41">
        <f t="shared" si="172"/>
        <v>4.4980842666265897</v>
      </c>
      <c r="AX269" s="41">
        <f t="shared" si="172"/>
        <v>4.711344935185628</v>
      </c>
      <c r="AY269" s="41">
        <f t="shared" si="172"/>
        <v>4.9246056037446664</v>
      </c>
      <c r="AZ269" s="41">
        <f t="shared" si="172"/>
        <v>5.1378662723037039</v>
      </c>
      <c r="BA269" s="41">
        <f t="shared" si="172"/>
        <v>5.3511269408627422</v>
      </c>
      <c r="BB269" s="41">
        <f t="shared" si="172"/>
        <v>5.5643876094217806</v>
      </c>
      <c r="BC269" s="41">
        <f t="shared" si="172"/>
        <v>5.7776482779808189</v>
      </c>
      <c r="BD269" s="41">
        <f t="shared" si="172"/>
        <v>5.9909089465398573</v>
      </c>
      <c r="BE269" s="41">
        <f t="shared" si="172"/>
        <v>6.2041696150988956</v>
      </c>
      <c r="BF269" s="41">
        <f t="shared" si="172"/>
        <v>6.417430283657934</v>
      </c>
    </row>
    <row r="270" spans="1:58">
      <c r="A270" s="53" t="s">
        <v>54</v>
      </c>
      <c r="B270" s="74">
        <f t="shared" ref="B270:V270" si="174">B17+B40+B63+B86+B109+B132+B155+B178+B201+B224+B247</f>
        <v>17.266377378284293</v>
      </c>
      <c r="C270" s="74">
        <f t="shared" si="174"/>
        <v>32.223267051324868</v>
      </c>
      <c r="D270" s="74">
        <f t="shared" si="174"/>
        <v>21.440104617902925</v>
      </c>
      <c r="E270" s="74">
        <f t="shared" si="174"/>
        <v>23.057143193805434</v>
      </c>
      <c r="F270" s="74">
        <f t="shared" si="174"/>
        <v>25.079377410648657</v>
      </c>
      <c r="G270" s="74">
        <f t="shared" si="174"/>
        <v>13.492294555327003</v>
      </c>
      <c r="H270" s="74">
        <f t="shared" si="174"/>
        <v>17.564050182656704</v>
      </c>
      <c r="I270" s="74">
        <f t="shared" si="174"/>
        <v>23.481514878330831</v>
      </c>
      <c r="J270" s="74">
        <f t="shared" si="174"/>
        <v>10.848845225784213</v>
      </c>
      <c r="K270" s="74">
        <f t="shared" si="174"/>
        <v>23.639074664544115</v>
      </c>
      <c r="L270" s="74">
        <f t="shared" si="174"/>
        <v>22.225648731919552</v>
      </c>
      <c r="M270" s="74">
        <f t="shared" si="174"/>
        <v>22.483842876170062</v>
      </c>
      <c r="N270" s="74">
        <f t="shared" si="174"/>
        <v>22.094105931327761</v>
      </c>
      <c r="O270" s="74">
        <f t="shared" si="174"/>
        <v>21.673641340869633</v>
      </c>
      <c r="P270" s="74">
        <f t="shared" si="174"/>
        <v>21.621029955951101</v>
      </c>
      <c r="Q270" s="74">
        <f t="shared" si="174"/>
        <v>21.638928311763763</v>
      </c>
      <c r="R270" s="74">
        <f t="shared" si="174"/>
        <v>21.756259640901302</v>
      </c>
      <c r="S270" s="74">
        <f t="shared" si="174"/>
        <v>21.974919677438422</v>
      </c>
      <c r="T270" s="74">
        <f t="shared" si="174"/>
        <v>22.120179670508396</v>
      </c>
      <c r="U270" s="74">
        <f t="shared" si="174"/>
        <v>22.254108283427428</v>
      </c>
      <c r="V270" s="74">
        <f t="shared" si="174"/>
        <v>22.373552652730336</v>
      </c>
      <c r="W270" s="74"/>
      <c r="X270" s="74"/>
      <c r="AL270" s="201">
        <f t="shared" si="160"/>
        <v>17.266377378284293</v>
      </c>
      <c r="AM270" s="201">
        <f t="shared" si="161"/>
        <v>32.223267051324868</v>
      </c>
      <c r="AN270" s="201">
        <f t="shared" si="162"/>
        <v>21.440104617902925</v>
      </c>
      <c r="AO270" s="201">
        <f t="shared" si="163"/>
        <v>23.057143193805434</v>
      </c>
      <c r="AP270" s="201">
        <f t="shared" si="164"/>
        <v>25.079377410648657</v>
      </c>
      <c r="AQ270" s="201">
        <f t="shared" si="165"/>
        <v>13.492294555327003</v>
      </c>
      <c r="AR270" s="201">
        <f t="shared" si="166"/>
        <v>17.564050182656704</v>
      </c>
      <c r="AS270" s="201">
        <f t="shared" si="167"/>
        <v>23.481514878330831</v>
      </c>
      <c r="AT270" s="201">
        <f t="shared" si="168"/>
        <v>10.848845225784213</v>
      </c>
      <c r="AU270" s="201">
        <f t="shared" si="169"/>
        <v>23.639074664544115</v>
      </c>
      <c r="AV270" s="41">
        <f t="shared" si="172"/>
        <v>17.138338656225084</v>
      </c>
      <c r="AW270" s="41">
        <f t="shared" si="172"/>
        <v>16.470908427200392</v>
      </c>
      <c r="AX270" s="41">
        <f t="shared" si="172"/>
        <v>15.803478198175696</v>
      </c>
      <c r="AY270" s="41">
        <f t="shared" si="172"/>
        <v>15.136047969151001</v>
      </c>
      <c r="AZ270" s="41">
        <f t="shared" si="172"/>
        <v>14.468617740126307</v>
      </c>
      <c r="BA270" s="41">
        <f t="shared" si="172"/>
        <v>13.801187511101613</v>
      </c>
      <c r="BB270" s="41">
        <f t="shared" si="172"/>
        <v>13.133757282076919</v>
      </c>
      <c r="BC270" s="41">
        <f t="shared" si="172"/>
        <v>12.466327053052225</v>
      </c>
      <c r="BD270" s="41">
        <f t="shared" si="172"/>
        <v>11.79889682402753</v>
      </c>
      <c r="BE270" s="41">
        <f t="shared" si="172"/>
        <v>11.131466595002836</v>
      </c>
      <c r="BF270" s="41">
        <f t="shared" si="172"/>
        <v>10.464036365978142</v>
      </c>
    </row>
    <row r="271" spans="1:58">
      <c r="A271" s="53" t="s">
        <v>49</v>
      </c>
      <c r="B271" s="74">
        <f t="shared" ref="B271:V271" si="175">B18+B41+B64+B87+B110+B133+B156+B179+B202+B225+B248</f>
        <v>9.8255145995263362</v>
      </c>
      <c r="C271" s="74">
        <f t="shared" si="175"/>
        <v>9.5443612607887118</v>
      </c>
      <c r="D271" s="74">
        <f t="shared" si="175"/>
        <v>9.6117951102822445</v>
      </c>
      <c r="E271" s="74">
        <f t="shared" si="175"/>
        <v>16.29452316475863</v>
      </c>
      <c r="F271" s="74">
        <f t="shared" si="175"/>
        <v>7.0798852231027771</v>
      </c>
      <c r="G271" s="74">
        <f t="shared" si="175"/>
        <v>4.3346866593584714</v>
      </c>
      <c r="H271" s="74">
        <f t="shared" si="175"/>
        <v>3.2287404118222183</v>
      </c>
      <c r="I271" s="74">
        <f t="shared" si="175"/>
        <v>13.745646303298837</v>
      </c>
      <c r="J271" s="74">
        <f t="shared" si="175"/>
        <v>10.516847285973174</v>
      </c>
      <c r="K271" s="74">
        <f t="shared" si="175"/>
        <v>4.3707031304007975</v>
      </c>
      <c r="L271" s="74">
        <f t="shared" si="175"/>
        <v>9.0179760358230645</v>
      </c>
      <c r="M271" s="74">
        <f t="shared" si="175"/>
        <v>9.1133856535836486</v>
      </c>
      <c r="N271" s="74">
        <f t="shared" si="175"/>
        <v>9.1270079537348607</v>
      </c>
      <c r="O271" s="74">
        <f t="shared" si="175"/>
        <v>9.1579784839758673</v>
      </c>
      <c r="P271" s="74">
        <f t="shared" si="175"/>
        <v>9.0582325983118164</v>
      </c>
      <c r="Q271" s="74">
        <f t="shared" si="175"/>
        <v>8.5729059143052453</v>
      </c>
      <c r="R271" s="74">
        <f t="shared" si="175"/>
        <v>7.9941205606241041</v>
      </c>
      <c r="S271" s="74">
        <f t="shared" si="175"/>
        <v>7.6554670832823133</v>
      </c>
      <c r="T271" s="74">
        <f t="shared" si="175"/>
        <v>7.6985312812506272</v>
      </c>
      <c r="U271" s="74">
        <f t="shared" si="175"/>
        <v>7.7047127104941584</v>
      </c>
      <c r="V271" s="74">
        <f t="shared" si="175"/>
        <v>7.757589040270739</v>
      </c>
      <c r="W271" s="74"/>
      <c r="X271" s="74"/>
      <c r="AL271" s="201">
        <f t="shared" si="160"/>
        <v>9.8255145995263362</v>
      </c>
      <c r="AM271" s="201">
        <f t="shared" si="161"/>
        <v>9.5443612607887118</v>
      </c>
      <c r="AN271" s="201">
        <f t="shared" si="162"/>
        <v>9.6117951102822445</v>
      </c>
      <c r="AO271" s="201">
        <f t="shared" si="163"/>
        <v>16.29452316475863</v>
      </c>
      <c r="AP271" s="201">
        <f t="shared" si="164"/>
        <v>7.0798852231027771</v>
      </c>
      <c r="AQ271" s="201">
        <f t="shared" si="165"/>
        <v>4.3346866593584714</v>
      </c>
      <c r="AR271" s="201">
        <f t="shared" si="166"/>
        <v>3.2287404118222183</v>
      </c>
      <c r="AS271" s="201">
        <f t="shared" si="167"/>
        <v>13.745646303298837</v>
      </c>
      <c r="AT271" s="201">
        <f t="shared" si="168"/>
        <v>10.516847285973174</v>
      </c>
      <c r="AU271" s="201">
        <f t="shared" si="169"/>
        <v>4.3707031304007975</v>
      </c>
      <c r="AV271" s="41">
        <f t="shared" si="172"/>
        <v>6.7366305848209134</v>
      </c>
      <c r="AW271" s="41">
        <f t="shared" si="172"/>
        <v>6.3514233611644944</v>
      </c>
      <c r="AX271" s="41">
        <f t="shared" si="172"/>
        <v>5.9662161375080753</v>
      </c>
      <c r="AY271" s="41">
        <f t="shared" si="172"/>
        <v>5.5810089138516554</v>
      </c>
      <c r="AZ271" s="41">
        <f t="shared" si="172"/>
        <v>5.1958016901952355</v>
      </c>
      <c r="BA271" s="41">
        <f t="shared" si="172"/>
        <v>4.8105944665388165</v>
      </c>
      <c r="BB271" s="41">
        <f t="shared" si="172"/>
        <v>4.4253872428823975</v>
      </c>
      <c r="BC271" s="41">
        <f t="shared" si="172"/>
        <v>4.0401800192259776</v>
      </c>
      <c r="BD271" s="41">
        <f t="shared" si="172"/>
        <v>3.6549727955695577</v>
      </c>
      <c r="BE271" s="41">
        <f t="shared" si="172"/>
        <v>3.2697655719131387</v>
      </c>
      <c r="BF271" s="41">
        <f t="shared" si="172"/>
        <v>2.8845583482567196</v>
      </c>
    </row>
    <row r="272" spans="1:58">
      <c r="A272" s="53" t="s">
        <v>59</v>
      </c>
      <c r="B272" s="74">
        <f t="shared" ref="B272:V272" si="176">B19+B42+B65+B88+B111+B134+B157+B180+B203+B226+B249</f>
        <v>4.9685692941045589</v>
      </c>
      <c r="C272" s="74">
        <f t="shared" si="176"/>
        <v>5.4419690683960367</v>
      </c>
      <c r="D272" s="74">
        <f t="shared" si="176"/>
        <v>10.526309580301247</v>
      </c>
      <c r="E272" s="74">
        <f t="shared" si="176"/>
        <v>11.995922690585145</v>
      </c>
      <c r="F272" s="74">
        <f t="shared" si="176"/>
        <v>18.108978411732931</v>
      </c>
      <c r="G272" s="74">
        <f t="shared" si="176"/>
        <v>9.5766826585966669</v>
      </c>
      <c r="H272" s="74">
        <f t="shared" si="176"/>
        <v>10.13501695323095</v>
      </c>
      <c r="I272" s="74">
        <f t="shared" si="176"/>
        <v>12.782870171517372</v>
      </c>
      <c r="J272" s="74">
        <f t="shared" si="176"/>
        <v>9.2257178911889621</v>
      </c>
      <c r="K272" s="74">
        <f t="shared" si="176"/>
        <v>10.404743745654784</v>
      </c>
      <c r="L272" s="74">
        <f t="shared" si="176"/>
        <v>13.905745227307428</v>
      </c>
      <c r="M272" s="74">
        <f t="shared" si="176"/>
        <v>14.014689940668505</v>
      </c>
      <c r="N272" s="74">
        <f t="shared" si="176"/>
        <v>13.463974473979922</v>
      </c>
      <c r="O272" s="74">
        <f t="shared" si="176"/>
        <v>13.124164434486211</v>
      </c>
      <c r="P272" s="74">
        <f t="shared" si="176"/>
        <v>13.101385984389308</v>
      </c>
      <c r="Q272" s="74">
        <f t="shared" si="176"/>
        <v>13.231320333886455</v>
      </c>
      <c r="R272" s="74">
        <f t="shared" si="176"/>
        <v>13.354629790556036</v>
      </c>
      <c r="S272" s="74">
        <f t="shared" si="176"/>
        <v>13.585653523718133</v>
      </c>
      <c r="T272" s="74">
        <f t="shared" si="176"/>
        <v>13.720837613211913</v>
      </c>
      <c r="U272" s="74">
        <f t="shared" si="176"/>
        <v>13.847111450513346</v>
      </c>
      <c r="V272" s="74">
        <f t="shared" si="176"/>
        <v>13.985849901498774</v>
      </c>
      <c r="W272" s="74"/>
      <c r="X272" s="74"/>
      <c r="AL272" s="201">
        <f t="shared" si="160"/>
        <v>4.9685692941045589</v>
      </c>
      <c r="AM272" s="201">
        <f t="shared" si="161"/>
        <v>5.4419690683960367</v>
      </c>
      <c r="AN272" s="201">
        <f t="shared" si="162"/>
        <v>10.526309580301247</v>
      </c>
      <c r="AO272" s="201">
        <f t="shared" si="163"/>
        <v>11.995922690585145</v>
      </c>
      <c r="AP272" s="201">
        <f t="shared" si="164"/>
        <v>18.108978411732931</v>
      </c>
      <c r="AQ272" s="201">
        <f t="shared" si="165"/>
        <v>9.5766826585966669</v>
      </c>
      <c r="AR272" s="201">
        <f t="shared" si="166"/>
        <v>10.13501695323095</v>
      </c>
      <c r="AS272" s="201">
        <f t="shared" si="167"/>
        <v>12.782870171517372</v>
      </c>
      <c r="AT272" s="201">
        <f t="shared" si="168"/>
        <v>9.2257178911889621</v>
      </c>
      <c r="AU272" s="201">
        <f t="shared" si="169"/>
        <v>10.404743745654784</v>
      </c>
      <c r="AV272" s="41">
        <f t="shared" si="172"/>
        <v>12.735998107010342</v>
      </c>
      <c r="AW272" s="41">
        <f t="shared" si="172"/>
        <v>13.175874481642973</v>
      </c>
      <c r="AX272" s="41">
        <f t="shared" si="172"/>
        <v>13.615750856275605</v>
      </c>
      <c r="AY272" s="41">
        <f t="shared" si="172"/>
        <v>14.055627230908238</v>
      </c>
      <c r="AZ272" s="41">
        <f t="shared" si="172"/>
        <v>14.495503605540868</v>
      </c>
      <c r="BA272" s="41">
        <f t="shared" si="172"/>
        <v>14.935379980173501</v>
      </c>
      <c r="BB272" s="41">
        <f t="shared" si="172"/>
        <v>15.375256354806133</v>
      </c>
      <c r="BC272" s="41">
        <f t="shared" si="172"/>
        <v>15.815132729438766</v>
      </c>
      <c r="BD272" s="41">
        <f t="shared" si="172"/>
        <v>16.255009104071398</v>
      </c>
      <c r="BE272" s="41">
        <f t="shared" si="172"/>
        <v>16.69488547870403</v>
      </c>
      <c r="BF272" s="41">
        <f t="shared" si="172"/>
        <v>17.134761853336663</v>
      </c>
    </row>
    <row r="273" spans="1:58">
      <c r="A273" s="53" t="s">
        <v>57</v>
      </c>
      <c r="B273" s="74">
        <f t="shared" ref="B273:V273" si="177">B20+B43+B66+B89+B112+B135+B158+B181+B204+B227+B250</f>
        <v>22.572565288573117</v>
      </c>
      <c r="C273" s="74">
        <f t="shared" si="177"/>
        <v>16.790383545531128</v>
      </c>
      <c r="D273" s="74">
        <f t="shared" si="177"/>
        <v>18.530830523105298</v>
      </c>
      <c r="E273" s="74">
        <f t="shared" si="177"/>
        <v>25.858641061822485</v>
      </c>
      <c r="F273" s="74">
        <f t="shared" si="177"/>
        <v>51.588251457605622</v>
      </c>
      <c r="G273" s="74">
        <f t="shared" si="177"/>
        <v>12.680060648832757</v>
      </c>
      <c r="H273" s="74">
        <f t="shared" si="177"/>
        <v>31.013101579734201</v>
      </c>
      <c r="I273" s="74">
        <f t="shared" si="177"/>
        <v>24.087472809325977</v>
      </c>
      <c r="J273" s="74">
        <f t="shared" si="177"/>
        <v>21.130288759068765</v>
      </c>
      <c r="K273" s="74">
        <f t="shared" si="177"/>
        <v>35.965406509561021</v>
      </c>
      <c r="L273" s="74">
        <f t="shared" si="177"/>
        <v>28.895955963755512</v>
      </c>
      <c r="M273" s="74">
        <f t="shared" si="177"/>
        <v>29.259090892623824</v>
      </c>
      <c r="N273" s="74">
        <f t="shared" si="177"/>
        <v>28.12006505227663</v>
      </c>
      <c r="O273" s="74">
        <f t="shared" si="177"/>
        <v>27.040240869490731</v>
      </c>
      <c r="P273" s="74">
        <f t="shared" si="177"/>
        <v>26.550736813520917</v>
      </c>
      <c r="Q273" s="74">
        <f t="shared" si="177"/>
        <v>26.514147083268757</v>
      </c>
      <c r="R273" s="74">
        <f t="shared" si="177"/>
        <v>26.52121885418347</v>
      </c>
      <c r="S273" s="74">
        <f t="shared" si="177"/>
        <v>26.683113990393668</v>
      </c>
      <c r="T273" s="74">
        <f t="shared" si="177"/>
        <v>26.862058653739858</v>
      </c>
      <c r="U273" s="74">
        <f t="shared" si="177"/>
        <v>26.875095414581345</v>
      </c>
      <c r="V273" s="74">
        <f t="shared" si="177"/>
        <v>27.042562556995048</v>
      </c>
      <c r="W273" s="74"/>
      <c r="X273" s="74"/>
      <c r="AL273" s="201">
        <f t="shared" si="160"/>
        <v>22.572565288573117</v>
      </c>
      <c r="AM273" s="201">
        <f t="shared" si="161"/>
        <v>16.790383545531128</v>
      </c>
      <c r="AN273" s="201">
        <f t="shared" si="162"/>
        <v>18.530830523105298</v>
      </c>
      <c r="AO273" s="201">
        <f t="shared" si="163"/>
        <v>25.858641061822485</v>
      </c>
      <c r="AP273" s="201">
        <f t="shared" si="164"/>
        <v>51.588251457605622</v>
      </c>
      <c r="AQ273" s="201">
        <f t="shared" si="165"/>
        <v>12.680060648832757</v>
      </c>
      <c r="AR273" s="201">
        <f t="shared" si="166"/>
        <v>31.013101579734201</v>
      </c>
      <c r="AS273" s="201">
        <f t="shared" si="167"/>
        <v>24.087472809325977</v>
      </c>
      <c r="AT273" s="201">
        <f t="shared" si="168"/>
        <v>21.130288759068765</v>
      </c>
      <c r="AU273" s="201">
        <f t="shared" si="169"/>
        <v>35.965406509561021</v>
      </c>
      <c r="AV273" s="41">
        <f t="shared" si="172"/>
        <v>31.196810540306718</v>
      </c>
      <c r="AW273" s="41">
        <f t="shared" si="172"/>
        <v>32.13773968975957</v>
      </c>
      <c r="AX273" s="41">
        <f t="shared" si="172"/>
        <v>33.078668839212419</v>
      </c>
      <c r="AY273" s="41">
        <f t="shared" si="172"/>
        <v>34.019597988665268</v>
      </c>
      <c r="AZ273" s="41">
        <f t="shared" si="172"/>
        <v>34.960527138118124</v>
      </c>
      <c r="BA273" s="41">
        <f t="shared" si="172"/>
        <v>35.901456287570973</v>
      </c>
      <c r="BB273" s="41">
        <f t="shared" si="172"/>
        <v>36.842385437023822</v>
      </c>
      <c r="BC273" s="41">
        <f t="shared" si="172"/>
        <v>37.783314586476671</v>
      </c>
      <c r="BD273" s="41">
        <f t="shared" si="172"/>
        <v>38.72424373592952</v>
      </c>
      <c r="BE273" s="41">
        <f t="shared" si="172"/>
        <v>39.665172885382376</v>
      </c>
      <c r="BF273" s="41">
        <f t="shared" si="172"/>
        <v>40.606102034835224</v>
      </c>
    </row>
    <row r="274" spans="1:58">
      <c r="A274" s="53" t="s">
        <v>55</v>
      </c>
      <c r="B274" s="74">
        <f t="shared" ref="B274:V274" si="178">B21+B44+B67+B90+B113+B136+B159+B182+B205+B228+B251</f>
        <v>3.7485893217617985</v>
      </c>
      <c r="C274" s="74">
        <f t="shared" si="178"/>
        <v>3.9572330043075379</v>
      </c>
      <c r="D274" s="74">
        <f t="shared" si="178"/>
        <v>2.8394122563686368</v>
      </c>
      <c r="E274" s="74">
        <f t="shared" si="178"/>
        <v>3.830888075186186</v>
      </c>
      <c r="F274" s="74">
        <f t="shared" si="178"/>
        <v>8.851317104011498</v>
      </c>
      <c r="G274" s="74">
        <f t="shared" si="178"/>
        <v>3.4762731300592717</v>
      </c>
      <c r="H274" s="74">
        <f t="shared" si="178"/>
        <v>6.2353896532732955</v>
      </c>
      <c r="I274" s="74">
        <f t="shared" si="178"/>
        <v>9.1617109973219968</v>
      </c>
      <c r="J274" s="74">
        <f t="shared" si="178"/>
        <v>6.6529520975827978</v>
      </c>
      <c r="K274" s="74">
        <f t="shared" si="178"/>
        <v>7.2476008472424676</v>
      </c>
      <c r="L274" s="74">
        <f t="shared" si="178"/>
        <v>6.8323836055712848</v>
      </c>
      <c r="M274" s="74">
        <f t="shared" si="178"/>
        <v>6.9143958037543429</v>
      </c>
      <c r="N274" s="74">
        <f t="shared" si="178"/>
        <v>6.7959054130182235</v>
      </c>
      <c r="O274" s="74">
        <f t="shared" si="178"/>
        <v>6.8866286083421535</v>
      </c>
      <c r="P274" s="74">
        <f t="shared" si="178"/>
        <v>6.9345009881015027</v>
      </c>
      <c r="Q274" s="74">
        <f t="shared" si="178"/>
        <v>6.9994216004604501</v>
      </c>
      <c r="R274" s="74">
        <f t="shared" si="178"/>
        <v>7.0764866626510461</v>
      </c>
      <c r="S274" s="74">
        <f t="shared" si="178"/>
        <v>7.204347699662816</v>
      </c>
      <c r="T274" s="74">
        <f t="shared" si="178"/>
        <v>7.4513755754005189</v>
      </c>
      <c r="U274" s="74">
        <f t="shared" si="178"/>
        <v>7.4749543627783748</v>
      </c>
      <c r="V274" s="74">
        <f t="shared" si="178"/>
        <v>7.5345870382625435</v>
      </c>
      <c r="W274" s="74"/>
      <c r="X274" s="74"/>
      <c r="AL274" s="201">
        <f t="shared" si="160"/>
        <v>3.7485893217617985</v>
      </c>
      <c r="AM274" s="201">
        <f t="shared" si="161"/>
        <v>3.9572330043075379</v>
      </c>
      <c r="AN274" s="201">
        <f t="shared" si="162"/>
        <v>2.8394122563686368</v>
      </c>
      <c r="AO274" s="201">
        <f t="shared" si="163"/>
        <v>3.830888075186186</v>
      </c>
      <c r="AP274" s="201">
        <f t="shared" si="164"/>
        <v>8.851317104011498</v>
      </c>
      <c r="AQ274" s="201">
        <f t="shared" si="165"/>
        <v>3.4762731300592717</v>
      </c>
      <c r="AR274" s="201">
        <f t="shared" si="166"/>
        <v>6.2353896532732955</v>
      </c>
      <c r="AS274" s="201">
        <f t="shared" si="167"/>
        <v>9.1617109973219968</v>
      </c>
      <c r="AT274" s="201">
        <f t="shared" si="168"/>
        <v>6.6529520975827978</v>
      </c>
      <c r="AU274" s="201">
        <f t="shared" si="169"/>
        <v>7.2476008472424676</v>
      </c>
      <c r="AV274" s="41">
        <f t="shared" si="172"/>
        <v>8.3938397102891749</v>
      </c>
      <c r="AW274" s="41">
        <f t="shared" si="172"/>
        <v>8.9017857214851066</v>
      </c>
      <c r="AX274" s="41">
        <f t="shared" si="172"/>
        <v>9.4097317326810384</v>
      </c>
      <c r="AY274" s="41">
        <f t="shared" si="172"/>
        <v>9.9176777438769719</v>
      </c>
      <c r="AZ274" s="41">
        <f t="shared" si="172"/>
        <v>10.425623755072904</v>
      </c>
      <c r="BA274" s="41">
        <f t="shared" si="172"/>
        <v>10.933569766268835</v>
      </c>
      <c r="BB274" s="41">
        <f t="shared" si="172"/>
        <v>11.441515777464767</v>
      </c>
      <c r="BC274" s="41">
        <f t="shared" si="172"/>
        <v>11.949461788660699</v>
      </c>
      <c r="BD274" s="41">
        <f t="shared" si="172"/>
        <v>12.457407799856631</v>
      </c>
      <c r="BE274" s="41">
        <f t="shared" si="172"/>
        <v>12.965353811052562</v>
      </c>
      <c r="BF274" s="41">
        <f t="shared" si="172"/>
        <v>13.473299822248496</v>
      </c>
    </row>
    <row r="275" spans="1:58">
      <c r="A275" s="53" t="s">
        <v>47</v>
      </c>
      <c r="B275" s="74">
        <f t="shared" ref="B275:V275" si="179">B22+B45+B68+B91+B114+B137+B160+B183+B206+B229+B252</f>
        <v>19.636412188259975</v>
      </c>
      <c r="C275" s="74">
        <f t="shared" si="179"/>
        <v>32.510504983071868</v>
      </c>
      <c r="D275" s="74">
        <f t="shared" si="179"/>
        <v>15.007923763337278</v>
      </c>
      <c r="E275" s="74">
        <f t="shared" si="179"/>
        <v>35.12733518861117</v>
      </c>
      <c r="F275" s="74">
        <f t="shared" si="179"/>
        <v>31.819284236659499</v>
      </c>
      <c r="G275" s="74">
        <f t="shared" si="179"/>
        <v>12.235755851247593</v>
      </c>
      <c r="H275" s="74">
        <f t="shared" si="179"/>
        <v>18.750702534077256</v>
      </c>
      <c r="I275" s="74">
        <f t="shared" si="179"/>
        <v>28.161528086615352</v>
      </c>
      <c r="J275" s="74">
        <f t="shared" si="179"/>
        <v>18.719448627313426</v>
      </c>
      <c r="K275" s="74">
        <f t="shared" si="179"/>
        <v>22.907605156190066</v>
      </c>
      <c r="L275" s="74">
        <f t="shared" si="179"/>
        <v>23.389708596161025</v>
      </c>
      <c r="M275" s="74">
        <f t="shared" si="179"/>
        <v>23.528572754246539</v>
      </c>
      <c r="N275" s="74">
        <f t="shared" si="179"/>
        <v>23.57901638064434</v>
      </c>
      <c r="O275" s="74">
        <f t="shared" si="179"/>
        <v>23.728653883255319</v>
      </c>
      <c r="P275" s="74">
        <f t="shared" si="179"/>
        <v>23.676671766739659</v>
      </c>
      <c r="Q275" s="74">
        <f t="shared" si="179"/>
        <v>22.769015969038659</v>
      </c>
      <c r="R275" s="74">
        <f t="shared" si="179"/>
        <v>21.741712227419381</v>
      </c>
      <c r="S275" s="74">
        <f t="shared" si="179"/>
        <v>21.190885676019512</v>
      </c>
      <c r="T275" s="74">
        <f t="shared" si="179"/>
        <v>21.271786379061435</v>
      </c>
      <c r="U275" s="74">
        <f t="shared" si="179"/>
        <v>21.312518306402708</v>
      </c>
      <c r="V275" s="74">
        <f t="shared" si="179"/>
        <v>21.400694906374962</v>
      </c>
      <c r="W275" s="74"/>
      <c r="X275" s="74"/>
      <c r="AL275" s="201">
        <f t="shared" si="160"/>
        <v>19.636412188259975</v>
      </c>
      <c r="AM275" s="201">
        <f t="shared" si="161"/>
        <v>32.510504983071868</v>
      </c>
      <c r="AN275" s="201">
        <f t="shared" si="162"/>
        <v>15.007923763337278</v>
      </c>
      <c r="AO275" s="201">
        <f t="shared" si="163"/>
        <v>35.12733518861117</v>
      </c>
      <c r="AP275" s="201">
        <f t="shared" si="164"/>
        <v>31.819284236659499</v>
      </c>
      <c r="AQ275" s="201">
        <f t="shared" si="165"/>
        <v>12.235755851247593</v>
      </c>
      <c r="AR275" s="201">
        <f t="shared" si="166"/>
        <v>18.750702534077256</v>
      </c>
      <c r="AS275" s="201">
        <f t="shared" si="167"/>
        <v>28.161528086615352</v>
      </c>
      <c r="AT275" s="201">
        <f t="shared" si="168"/>
        <v>18.719448627313426</v>
      </c>
      <c r="AU275" s="201">
        <f t="shared" si="169"/>
        <v>22.907605156190066</v>
      </c>
      <c r="AV275" s="41">
        <f t="shared" si="172"/>
        <v>21.152914644486298</v>
      </c>
      <c r="AW275" s="41">
        <f t="shared" si="172"/>
        <v>20.728417295931379</v>
      </c>
      <c r="AX275" s="41">
        <f t="shared" si="172"/>
        <v>20.303919947376457</v>
      </c>
      <c r="AY275" s="41">
        <f t="shared" si="172"/>
        <v>19.879422598821542</v>
      </c>
      <c r="AZ275" s="41">
        <f t="shared" si="172"/>
        <v>19.454925250266619</v>
      </c>
      <c r="BA275" s="41">
        <f t="shared" si="172"/>
        <v>19.030427901711704</v>
      </c>
      <c r="BB275" s="41">
        <f t="shared" si="172"/>
        <v>18.605930553156782</v>
      </c>
      <c r="BC275" s="41">
        <f t="shared" si="172"/>
        <v>18.181433204601866</v>
      </c>
      <c r="BD275" s="41">
        <f t="shared" si="172"/>
        <v>17.756935856046944</v>
      </c>
      <c r="BE275" s="41">
        <f t="shared" si="172"/>
        <v>17.332438507492029</v>
      </c>
      <c r="BF275" s="41">
        <f t="shared" si="172"/>
        <v>16.907941158937106</v>
      </c>
    </row>
    <row r="276" spans="1:58">
      <c r="A276" s="53" t="s">
        <v>52</v>
      </c>
      <c r="B276" s="74">
        <f t="shared" ref="B276:V276" si="180">B23+B46+B69+B92+B115+B138+B161+B184+B207+B230+B253</f>
        <v>15.258998935037269</v>
      </c>
      <c r="C276" s="74">
        <f t="shared" si="180"/>
        <v>29.869429211768669</v>
      </c>
      <c r="D276" s="74">
        <f t="shared" si="180"/>
        <v>8.3270805211302914</v>
      </c>
      <c r="E276" s="74">
        <f t="shared" si="180"/>
        <v>14.966907819405344</v>
      </c>
      <c r="F276" s="74">
        <f t="shared" si="180"/>
        <v>10.844697762789885</v>
      </c>
      <c r="G276" s="74">
        <f t="shared" si="180"/>
        <v>9.0733945483967755</v>
      </c>
      <c r="H276" s="74">
        <f t="shared" si="180"/>
        <v>4.4662239451391406</v>
      </c>
      <c r="I276" s="74">
        <f t="shared" si="180"/>
        <v>9.840765958745795</v>
      </c>
      <c r="J276" s="74">
        <f t="shared" si="180"/>
        <v>13.713941099157186</v>
      </c>
      <c r="K276" s="74">
        <f t="shared" si="180"/>
        <v>5.341242173750989</v>
      </c>
      <c r="L276" s="74">
        <f t="shared" si="180"/>
        <v>10.800817587821687</v>
      </c>
      <c r="M276" s="74">
        <f t="shared" si="180"/>
        <v>10.788904493904013</v>
      </c>
      <c r="N276" s="74">
        <f t="shared" si="180"/>
        <v>10.790634530657243</v>
      </c>
      <c r="O276" s="74">
        <f t="shared" si="180"/>
        <v>10.775898703943534</v>
      </c>
      <c r="P276" s="74">
        <f t="shared" si="180"/>
        <v>10.761965327281692</v>
      </c>
      <c r="Q276" s="74">
        <f t="shared" si="180"/>
        <v>10.320095307261967</v>
      </c>
      <c r="R276" s="74">
        <f t="shared" si="180"/>
        <v>9.9383043523164538</v>
      </c>
      <c r="S276" s="74">
        <f t="shared" si="180"/>
        <v>9.7804941528247831</v>
      </c>
      <c r="T276" s="74">
        <f t="shared" si="180"/>
        <v>9.7150987100784825</v>
      </c>
      <c r="U276" s="74">
        <f t="shared" si="180"/>
        <v>9.7648823773376954</v>
      </c>
      <c r="V276" s="74">
        <f t="shared" si="180"/>
        <v>9.7527710963706262</v>
      </c>
      <c r="W276" s="74"/>
      <c r="X276" s="74"/>
      <c r="AL276" s="201">
        <f t="shared" si="160"/>
        <v>15.258998935037269</v>
      </c>
      <c r="AM276" s="201">
        <f t="shared" si="161"/>
        <v>29.869429211768669</v>
      </c>
      <c r="AN276" s="201">
        <f t="shared" si="162"/>
        <v>8.3270805211302914</v>
      </c>
      <c r="AO276" s="201">
        <f t="shared" si="163"/>
        <v>14.966907819405344</v>
      </c>
      <c r="AP276" s="201">
        <f t="shared" si="164"/>
        <v>10.844697762789885</v>
      </c>
      <c r="AQ276" s="201">
        <f t="shared" si="165"/>
        <v>9.0733945483967755</v>
      </c>
      <c r="AR276" s="201">
        <f t="shared" si="166"/>
        <v>4.4662239451391406</v>
      </c>
      <c r="AS276" s="201">
        <f t="shared" si="167"/>
        <v>9.840765958745795</v>
      </c>
      <c r="AT276" s="201">
        <f t="shared" si="168"/>
        <v>13.713941099157186</v>
      </c>
      <c r="AU276" s="201">
        <f t="shared" si="169"/>
        <v>5.341242173750989</v>
      </c>
      <c r="AV276" s="41">
        <f t="shared" si="172"/>
        <v>4.5684963545664257</v>
      </c>
      <c r="AW276" s="41">
        <f t="shared" si="172"/>
        <v>3.1863560194817531</v>
      </c>
      <c r="AX276" s="41">
        <f t="shared" si="172"/>
        <v>1.8042156843970787</v>
      </c>
      <c r="AY276" s="41">
        <f t="shared" si="172"/>
        <v>0.42207534931240431</v>
      </c>
      <c r="AZ276" s="41">
        <f t="shared" si="172"/>
        <v>-0.96006498577227006</v>
      </c>
      <c r="BA276" s="41">
        <f t="shared" si="172"/>
        <v>-2.3422053208569444</v>
      </c>
      <c r="BB276" s="41">
        <f t="shared" si="172"/>
        <v>-3.7243456559416188</v>
      </c>
      <c r="BC276" s="41">
        <f t="shared" si="172"/>
        <v>-5.1064859910262932</v>
      </c>
      <c r="BD276" s="41">
        <f t="shared" si="172"/>
        <v>-6.4886263261109676</v>
      </c>
      <c r="BE276" s="41">
        <f t="shared" si="172"/>
        <v>-7.8707666611956419</v>
      </c>
      <c r="BF276" s="41">
        <f t="shared" si="172"/>
        <v>-9.2529069962803163</v>
      </c>
    </row>
    <row r="277" spans="1:58">
      <c r="A277" s="53" t="s">
        <v>53</v>
      </c>
      <c r="B277" s="74">
        <f t="shared" ref="B277:V277" si="181">B24+B47+B70+B93+B116+B139+B162+B185+B208+B231+B254</f>
        <v>29.297890738003268</v>
      </c>
      <c r="C277" s="74">
        <f t="shared" si="181"/>
        <v>30.017846867896974</v>
      </c>
      <c r="D277" s="74">
        <f t="shared" si="181"/>
        <v>8.9444009355781446</v>
      </c>
      <c r="E277" s="74">
        <f t="shared" si="181"/>
        <v>11.625215360493328</v>
      </c>
      <c r="F277" s="74">
        <f t="shared" si="181"/>
        <v>5.2096848154578499</v>
      </c>
      <c r="G277" s="74">
        <f t="shared" si="181"/>
        <v>6.8089871036362917</v>
      </c>
      <c r="H277" s="74">
        <f t="shared" si="181"/>
        <v>17.148115021615336</v>
      </c>
      <c r="I277" s="74">
        <f t="shared" si="181"/>
        <v>11.944187871516837</v>
      </c>
      <c r="J277" s="74">
        <f t="shared" si="181"/>
        <v>13.078757980208479</v>
      </c>
      <c r="K277" s="74">
        <f t="shared" si="181"/>
        <v>9.7580047082870252</v>
      </c>
      <c r="L277" s="74">
        <f t="shared" si="181"/>
        <v>10.89744312931521</v>
      </c>
      <c r="M277" s="74">
        <f t="shared" si="181"/>
        <v>10.937015608253619</v>
      </c>
      <c r="N277" s="74">
        <f t="shared" si="181"/>
        <v>10.891775878537681</v>
      </c>
      <c r="O277" s="74">
        <f t="shared" si="181"/>
        <v>10.85314915373872</v>
      </c>
      <c r="P277" s="74">
        <f t="shared" si="181"/>
        <v>10.828335722753147</v>
      </c>
      <c r="Q277" s="74">
        <f t="shared" si="181"/>
        <v>10.537580215739553</v>
      </c>
      <c r="R277" s="74">
        <f t="shared" si="181"/>
        <v>10.303308597338171</v>
      </c>
      <c r="S277" s="74">
        <f t="shared" si="181"/>
        <v>10.172616636673016</v>
      </c>
      <c r="T277" s="74">
        <f t="shared" si="181"/>
        <v>10.14678310513461</v>
      </c>
      <c r="U277" s="74">
        <f t="shared" si="181"/>
        <v>10.165854430990839</v>
      </c>
      <c r="V277" s="74">
        <f t="shared" si="181"/>
        <v>10.21636071123462</v>
      </c>
      <c r="W277" s="74"/>
      <c r="X277" s="74"/>
      <c r="AL277" s="201">
        <f t="shared" si="160"/>
        <v>29.297890738003268</v>
      </c>
      <c r="AM277" s="201">
        <f t="shared" si="161"/>
        <v>30.017846867896974</v>
      </c>
      <c r="AN277" s="201">
        <f t="shared" si="162"/>
        <v>8.9444009355781446</v>
      </c>
      <c r="AO277" s="201">
        <f t="shared" si="163"/>
        <v>11.625215360493328</v>
      </c>
      <c r="AP277" s="201">
        <f t="shared" si="164"/>
        <v>5.2096848154578499</v>
      </c>
      <c r="AQ277" s="201">
        <f t="shared" si="165"/>
        <v>6.8089871036362917</v>
      </c>
      <c r="AR277" s="201">
        <f t="shared" si="166"/>
        <v>17.148115021615336</v>
      </c>
      <c r="AS277" s="201">
        <f t="shared" si="167"/>
        <v>11.944187871516837</v>
      </c>
      <c r="AT277" s="201">
        <f t="shared" si="168"/>
        <v>13.078757980208479</v>
      </c>
      <c r="AU277" s="201">
        <f t="shared" si="169"/>
        <v>9.7580047082870252</v>
      </c>
      <c r="AV277" s="41">
        <f t="shared" si="172"/>
        <v>5.6744537892684228</v>
      </c>
      <c r="AW277" s="41">
        <f t="shared" si="172"/>
        <v>4.0910255436318934</v>
      </c>
      <c r="AX277" s="41">
        <f t="shared" si="172"/>
        <v>2.5075972979953605</v>
      </c>
      <c r="AY277" s="41">
        <f t="shared" si="172"/>
        <v>0.92416905235882751</v>
      </c>
      <c r="AZ277" s="41">
        <f t="shared" si="172"/>
        <v>-0.65925919327770544</v>
      </c>
      <c r="BA277" s="41">
        <f t="shared" si="172"/>
        <v>-2.2426874389142384</v>
      </c>
      <c r="BB277" s="41">
        <f t="shared" si="172"/>
        <v>-3.8261156845507713</v>
      </c>
      <c r="BC277" s="41">
        <f t="shared" si="172"/>
        <v>-5.4095439301873043</v>
      </c>
      <c r="BD277" s="41">
        <f t="shared" si="172"/>
        <v>-6.9929721758238372</v>
      </c>
      <c r="BE277" s="41">
        <f t="shared" si="172"/>
        <v>-8.5764004214603702</v>
      </c>
      <c r="BF277" s="41">
        <f t="shared" si="172"/>
        <v>-10.159828667096903</v>
      </c>
    </row>
    <row r="278" spans="1:58">
      <c r="A278" s="53" t="s">
        <v>58</v>
      </c>
      <c r="B278" s="74">
        <f t="shared" ref="B278:V278" si="182">B25+B48+B71+B94+B117+B140+B163+B186+B209+B232+B255</f>
        <v>11.999876019264708</v>
      </c>
      <c r="C278" s="74">
        <f t="shared" si="182"/>
        <v>14.010560615453088</v>
      </c>
      <c r="D278" s="74">
        <f t="shared" si="182"/>
        <v>9.4190778098286234</v>
      </c>
      <c r="E278" s="74">
        <f t="shared" si="182"/>
        <v>16.415085876274169</v>
      </c>
      <c r="F278" s="74">
        <f t="shared" si="182"/>
        <v>21.939659198497495</v>
      </c>
      <c r="G278" s="74">
        <f t="shared" si="182"/>
        <v>9.5668210509621545</v>
      </c>
      <c r="H278" s="74">
        <f t="shared" si="182"/>
        <v>35.757882705161386</v>
      </c>
      <c r="I278" s="74">
        <f t="shared" si="182"/>
        <v>28.674376053579973</v>
      </c>
      <c r="J278" s="74">
        <f t="shared" si="182"/>
        <v>10.625473621719465</v>
      </c>
      <c r="K278" s="74">
        <f t="shared" si="182"/>
        <v>18.68701649463544</v>
      </c>
      <c r="L278" s="74">
        <f t="shared" si="182"/>
        <v>19.986784575561742</v>
      </c>
      <c r="M278" s="74">
        <f t="shared" si="182"/>
        <v>20.271861478806134</v>
      </c>
      <c r="N278" s="74">
        <f t="shared" si="182"/>
        <v>18.899560346797987</v>
      </c>
      <c r="O278" s="74">
        <f t="shared" si="182"/>
        <v>17.67266214515098</v>
      </c>
      <c r="P278" s="74">
        <f t="shared" si="182"/>
        <v>17.298465239543223</v>
      </c>
      <c r="Q278" s="74">
        <f t="shared" si="182"/>
        <v>17.575691314193829</v>
      </c>
      <c r="R278" s="74">
        <f t="shared" si="182"/>
        <v>17.749893913648229</v>
      </c>
      <c r="S278" s="74">
        <f t="shared" si="182"/>
        <v>17.975235359522394</v>
      </c>
      <c r="T278" s="74">
        <f t="shared" si="182"/>
        <v>18.216026532713755</v>
      </c>
      <c r="U278" s="74">
        <f t="shared" si="182"/>
        <v>18.484837668863058</v>
      </c>
      <c r="V278" s="74">
        <f t="shared" si="182"/>
        <v>18.731763864327121</v>
      </c>
      <c r="W278" s="74"/>
      <c r="X278" s="74"/>
      <c r="AL278" s="201">
        <f t="shared" si="160"/>
        <v>11.999876019264708</v>
      </c>
      <c r="AM278" s="201">
        <f t="shared" si="161"/>
        <v>14.010560615453088</v>
      </c>
      <c r="AN278" s="201">
        <f t="shared" si="162"/>
        <v>9.4190778098286234</v>
      </c>
      <c r="AO278" s="201">
        <f t="shared" si="163"/>
        <v>16.415085876274169</v>
      </c>
      <c r="AP278" s="201">
        <f t="shared" si="164"/>
        <v>21.939659198497495</v>
      </c>
      <c r="AQ278" s="201">
        <f t="shared" si="165"/>
        <v>9.5668210509621545</v>
      </c>
      <c r="AR278" s="201">
        <f t="shared" si="166"/>
        <v>35.757882705161386</v>
      </c>
      <c r="AS278" s="201">
        <f t="shared" si="167"/>
        <v>28.674376053579973</v>
      </c>
      <c r="AT278" s="201">
        <f t="shared" si="168"/>
        <v>10.625473621719465</v>
      </c>
      <c r="AU278" s="201">
        <f t="shared" si="169"/>
        <v>18.68701649463544</v>
      </c>
      <c r="AV278" s="41">
        <f t="shared" si="172"/>
        <v>23.656939573873792</v>
      </c>
      <c r="AW278" s="41">
        <f t="shared" si="172"/>
        <v>24.738277142844002</v>
      </c>
      <c r="AX278" s="41">
        <f t="shared" si="172"/>
        <v>25.819614711814211</v>
      </c>
      <c r="AY278" s="41">
        <f t="shared" si="172"/>
        <v>26.900952280784416</v>
      </c>
      <c r="AZ278" s="41">
        <f t="shared" si="172"/>
        <v>27.982289849754626</v>
      </c>
      <c r="BA278" s="41">
        <f t="shared" si="172"/>
        <v>29.063627418724835</v>
      </c>
      <c r="BB278" s="41">
        <f t="shared" si="172"/>
        <v>30.144964987695044</v>
      </c>
      <c r="BC278" s="41">
        <f t="shared" si="172"/>
        <v>31.226302556665249</v>
      </c>
      <c r="BD278" s="41">
        <f t="shared" si="172"/>
        <v>32.307640125635459</v>
      </c>
      <c r="BE278" s="41">
        <f t="shared" si="172"/>
        <v>33.388977694605671</v>
      </c>
      <c r="BF278" s="41">
        <f t="shared" si="172"/>
        <v>34.47031526357587</v>
      </c>
    </row>
    <row r="279" spans="1:58">
      <c r="A279" s="53" t="s">
        <v>60</v>
      </c>
      <c r="B279" s="74">
        <f t="shared" ref="B279:V279" si="183">B26+B49+B72+B95+B118+B141+B164+B187+B210+B233+B256</f>
        <v>5.2530701126953128</v>
      </c>
      <c r="C279" s="74">
        <f t="shared" si="183"/>
        <v>3.5933177562665897</v>
      </c>
      <c r="D279" s="74">
        <f t="shared" si="183"/>
        <v>11.049802524754838</v>
      </c>
      <c r="E279" s="74">
        <f t="shared" si="183"/>
        <v>16.324533319464685</v>
      </c>
      <c r="F279" s="74">
        <f t="shared" si="183"/>
        <v>56.544151805471877</v>
      </c>
      <c r="G279" s="74">
        <f t="shared" si="183"/>
        <v>13.167839748321326</v>
      </c>
      <c r="H279" s="74">
        <f t="shared" si="183"/>
        <v>15.473099950145423</v>
      </c>
      <c r="I279" s="74">
        <f t="shared" si="183"/>
        <v>17.304112745355091</v>
      </c>
      <c r="J279" s="74">
        <f t="shared" si="183"/>
        <v>36.516372757125481</v>
      </c>
      <c r="K279" s="74">
        <f t="shared" si="183"/>
        <v>20.125559934135406</v>
      </c>
      <c r="L279" s="74">
        <f t="shared" si="183"/>
        <v>22.882173044908733</v>
      </c>
      <c r="M279" s="74">
        <f t="shared" si="183"/>
        <v>23.673744400709737</v>
      </c>
      <c r="N279" s="74">
        <f t="shared" si="183"/>
        <v>22.813973874760755</v>
      </c>
      <c r="O279" s="74">
        <f t="shared" si="183"/>
        <v>22.251574325528399</v>
      </c>
      <c r="P279" s="74">
        <f t="shared" si="183"/>
        <v>22.459269321169362</v>
      </c>
      <c r="Q279" s="74">
        <f t="shared" si="183"/>
        <v>23.034484337276815</v>
      </c>
      <c r="R279" s="74">
        <f t="shared" si="183"/>
        <v>23.479443114367783</v>
      </c>
      <c r="S279" s="74">
        <f t="shared" si="183"/>
        <v>24.145362367588611</v>
      </c>
      <c r="T279" s="74">
        <f t="shared" si="183"/>
        <v>24.729188103762944</v>
      </c>
      <c r="U279" s="74">
        <f t="shared" si="183"/>
        <v>25.024496358203216</v>
      </c>
      <c r="V279" s="74">
        <f t="shared" si="183"/>
        <v>25.394006428350721</v>
      </c>
      <c r="W279" s="74"/>
      <c r="X279" s="74"/>
      <c r="AL279" s="201">
        <f t="shared" si="160"/>
        <v>5.2530701126953128</v>
      </c>
      <c r="AM279" s="201">
        <f t="shared" si="161"/>
        <v>3.5933177562665897</v>
      </c>
      <c r="AN279" s="201">
        <f t="shared" si="162"/>
        <v>11.049802524754838</v>
      </c>
      <c r="AO279" s="201">
        <f t="shared" si="163"/>
        <v>16.324533319464685</v>
      </c>
      <c r="AP279" s="201">
        <f t="shared" si="164"/>
        <v>56.544151805471877</v>
      </c>
      <c r="AQ279" s="201">
        <f t="shared" si="165"/>
        <v>13.167839748321326</v>
      </c>
      <c r="AR279" s="201">
        <f t="shared" si="166"/>
        <v>15.473099950145423</v>
      </c>
      <c r="AS279" s="201">
        <f t="shared" si="167"/>
        <v>17.304112745355091</v>
      </c>
      <c r="AT279" s="201">
        <f t="shared" si="168"/>
        <v>36.516372757125481</v>
      </c>
      <c r="AU279" s="201">
        <f t="shared" si="169"/>
        <v>20.125559934135406</v>
      </c>
      <c r="AV279" s="41">
        <f t="shared" si="172"/>
        <v>31.190343809935801</v>
      </c>
      <c r="AW279" s="41">
        <f t="shared" si="172"/>
        <v>33.309463399856199</v>
      </c>
      <c r="AX279" s="41">
        <f t="shared" si="172"/>
        <v>35.428582989776601</v>
      </c>
      <c r="AY279" s="41">
        <f t="shared" si="172"/>
        <v>37.547702579697003</v>
      </c>
      <c r="AZ279" s="41">
        <f t="shared" si="172"/>
        <v>39.666822169617404</v>
      </c>
      <c r="BA279" s="41">
        <f t="shared" si="172"/>
        <v>41.785941759537806</v>
      </c>
      <c r="BB279" s="41">
        <f t="shared" si="172"/>
        <v>43.905061349458208</v>
      </c>
      <c r="BC279" s="41">
        <f t="shared" si="172"/>
        <v>46.02418093937861</v>
      </c>
      <c r="BD279" s="41">
        <f t="shared" si="172"/>
        <v>48.143300529298998</v>
      </c>
      <c r="BE279" s="41">
        <f t="shared" si="172"/>
        <v>50.262420119219399</v>
      </c>
      <c r="BF279" s="41">
        <f t="shared" si="172"/>
        <v>52.381539709139801</v>
      </c>
    </row>
    <row r="280" spans="1:58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</row>
    <row r="321" ht="23.25" customHeight="1"/>
    <row r="346" ht="23.25" customHeight="1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AD49"/>
  </sheetPr>
  <dimension ref="A1:BI346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I3" sqref="BI3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2" width="9.7109375" customWidth="1"/>
    <col min="15" max="17" width="14.42578125" customWidth="1"/>
  </cols>
  <sheetData>
    <row r="1" spans="1:61" s="94" customFormat="1"/>
    <row r="2" spans="1:61">
      <c r="A2" s="1"/>
      <c r="C2" s="1"/>
      <c r="F2" s="1"/>
      <c r="I2" s="1"/>
      <c r="L2" s="1"/>
      <c r="O2" s="1"/>
      <c r="P2" s="1"/>
      <c r="Q2" s="1"/>
    </row>
    <row r="3" spans="1:61" s="3" customFormat="1" ht="27.75" customHeight="1">
      <c r="A3" s="37" t="s">
        <v>96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I3" s="54"/>
    </row>
    <row r="4" spans="1:61" s="3" customFormat="1" ht="27.75" customHeight="1">
      <c r="A4" s="51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</row>
    <row r="5" spans="1:61" s="3" customFormat="1" ht="15.95" customHeight="1">
      <c r="B5" s="58" t="s">
        <v>88</v>
      </c>
      <c r="C5" s="59"/>
      <c r="D5" s="59"/>
      <c r="E5" s="59"/>
      <c r="F5" s="59"/>
      <c r="G5" s="59"/>
      <c r="H5" s="59"/>
      <c r="I5" s="59"/>
      <c r="J5" s="59"/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L5" s="128" t="s">
        <v>48</v>
      </c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</row>
    <row r="6" spans="1:61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>
        <v>2018</v>
      </c>
      <c r="M6" s="58">
        <v>2019</v>
      </c>
      <c r="N6" s="58">
        <v>2020</v>
      </c>
      <c r="O6" s="58">
        <v>2021</v>
      </c>
      <c r="P6" s="58">
        <v>2022</v>
      </c>
      <c r="Q6" s="58">
        <v>2023</v>
      </c>
      <c r="R6" s="58">
        <v>2024</v>
      </c>
      <c r="S6" s="58">
        <v>2025</v>
      </c>
      <c r="T6" s="58">
        <v>2026</v>
      </c>
      <c r="U6" s="58">
        <v>2027</v>
      </c>
      <c r="V6" s="58">
        <v>2028</v>
      </c>
      <c r="AL6" s="69">
        <v>2008</v>
      </c>
      <c r="AM6" s="69">
        <v>2009</v>
      </c>
      <c r="AN6" s="69">
        <v>2010</v>
      </c>
      <c r="AO6" s="69">
        <v>2011</v>
      </c>
      <c r="AP6" s="69">
        <v>2012</v>
      </c>
      <c r="AQ6" s="69">
        <v>2013</v>
      </c>
      <c r="AR6" s="69">
        <v>2014</v>
      </c>
      <c r="AS6" s="69">
        <v>2015</v>
      </c>
      <c r="AT6" s="69">
        <v>2016</v>
      </c>
      <c r="AU6" s="69">
        <v>2017</v>
      </c>
      <c r="AV6" s="69">
        <v>2018</v>
      </c>
      <c r="AW6" s="69">
        <v>2019</v>
      </c>
      <c r="AX6" s="69">
        <v>2020</v>
      </c>
      <c r="AY6" s="69">
        <v>2021</v>
      </c>
      <c r="AZ6" s="69">
        <v>2022</v>
      </c>
      <c r="BA6" s="69">
        <v>2023</v>
      </c>
      <c r="BB6" s="69">
        <v>2024</v>
      </c>
      <c r="BC6" s="69">
        <v>2025</v>
      </c>
      <c r="BD6" s="69">
        <v>2026</v>
      </c>
      <c r="BE6" s="69">
        <v>2027</v>
      </c>
      <c r="BF6" s="69">
        <v>2028</v>
      </c>
    </row>
    <row r="7" spans="1:61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61" s="3" customFormat="1" ht="18">
      <c r="A8" s="1"/>
      <c r="B8" s="55"/>
      <c r="C8" s="55"/>
      <c r="D8" s="55"/>
      <c r="E8" s="55"/>
      <c r="F8" s="55"/>
      <c r="G8" s="55"/>
      <c r="H8" s="55"/>
      <c r="I8" s="39"/>
      <c r="J8" s="1"/>
      <c r="N8"/>
      <c r="O8"/>
      <c r="P8"/>
      <c r="Q8"/>
      <c r="R8"/>
      <c r="S8"/>
      <c r="T8"/>
      <c r="U8"/>
      <c r="V8"/>
    </row>
    <row r="9" spans="1:61" s="3" customFormat="1" ht="15.95" customHeight="1">
      <c r="B9" s="59"/>
      <c r="C9" s="59"/>
      <c r="D9" s="59"/>
      <c r="E9" s="59"/>
      <c r="F9" s="59"/>
      <c r="G9" s="59"/>
      <c r="H9" s="59"/>
      <c r="I9" s="59"/>
      <c r="J9" s="59"/>
      <c r="K9" s="69"/>
      <c r="L9" s="69" t="s">
        <v>32</v>
      </c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69" t="s">
        <v>48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</row>
    <row r="10" spans="1:61" s="60" customFormat="1">
      <c r="A10" s="60" t="s">
        <v>6</v>
      </c>
      <c r="B10" s="63">
        <f>SUM(B14:B26)</f>
        <v>7.5501088805175406E-3</v>
      </c>
      <c r="C10" s="63">
        <f t="shared" ref="C10:K10" si="0">SUM(C14:C26)</f>
        <v>1.2226407896619143E-2</v>
      </c>
      <c r="D10" s="63">
        <f t="shared" si="0"/>
        <v>7.6788613796986227E-3</v>
      </c>
      <c r="E10" s="63">
        <f t="shared" si="0"/>
        <v>2.3361433219844945E-2</v>
      </c>
      <c r="F10" s="63">
        <f t="shared" si="0"/>
        <v>1.6016275661198742E-2</v>
      </c>
      <c r="G10" s="63">
        <f t="shared" si="0"/>
        <v>1.9235664044797339E-2</v>
      </c>
      <c r="H10" s="63">
        <f t="shared" si="0"/>
        <v>1.7613615364714879E-2</v>
      </c>
      <c r="I10" s="63">
        <f t="shared" si="0"/>
        <v>1.4343573797931539E-2</v>
      </c>
      <c r="J10" s="63">
        <f t="shared" si="0"/>
        <v>1.993565437205562E-2</v>
      </c>
      <c r="K10" s="63">
        <f t="shared" si="0"/>
        <v>4.8573781537770396E-3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</row>
    <row r="11" spans="1:61">
      <c r="B11" s="40"/>
      <c r="C11" s="40"/>
      <c r="D11" s="40"/>
      <c r="E11" s="40"/>
      <c r="F11" s="40"/>
      <c r="G11" s="40"/>
      <c r="H11" s="40"/>
      <c r="I11" s="40"/>
      <c r="J11" s="40"/>
      <c r="K11" s="106"/>
      <c r="L11" s="106">
        <f t="shared" ref="L11:V11" si="1">SUM(L14:L26)</f>
        <v>1.3951452655306494E-2</v>
      </c>
      <c r="M11" s="106">
        <f t="shared" si="1"/>
        <v>1.3967621285610183E-2</v>
      </c>
      <c r="N11" s="106">
        <f t="shared" si="1"/>
        <v>1.3525300930162912E-2</v>
      </c>
      <c r="O11" s="106">
        <f t="shared" si="1"/>
        <v>1.3125614488558954E-2</v>
      </c>
      <c r="P11" s="106">
        <f t="shared" si="1"/>
        <v>1.2722169550072934E-2</v>
      </c>
      <c r="Q11" s="106">
        <f t="shared" si="1"/>
        <v>1.2293244542055964E-2</v>
      </c>
      <c r="R11" s="106">
        <f t="shared" si="1"/>
        <v>1.1832146068679881E-2</v>
      </c>
      <c r="S11" s="106">
        <f t="shared" si="1"/>
        <v>1.1449224064037781E-2</v>
      </c>
      <c r="T11" s="106">
        <f t="shared" si="1"/>
        <v>1.1198606473994649E-2</v>
      </c>
      <c r="U11" s="106">
        <f t="shared" si="1"/>
        <v>1.1003745127382294E-2</v>
      </c>
      <c r="V11" s="106">
        <f t="shared" si="1"/>
        <v>1.0718945001416387E-2</v>
      </c>
      <c r="AL11" s="72"/>
      <c r="AM11" s="97"/>
      <c r="AN11" s="97"/>
      <c r="AO11" s="97"/>
      <c r="AP11" s="97"/>
      <c r="AQ11" s="97"/>
      <c r="AR11" s="97"/>
      <c r="AS11" s="97"/>
      <c r="AT11" s="97"/>
      <c r="AU11" s="106"/>
      <c r="AV11" s="106">
        <f t="shared" ref="AV11:BF11" si="2">SUM(AV14:AV26)</f>
        <v>1.5916218800341001E-2</v>
      </c>
      <c r="AW11" s="106">
        <f t="shared" si="2"/>
        <v>1.6213368168200178E-2</v>
      </c>
      <c r="AX11" s="106">
        <f t="shared" si="2"/>
        <v>1.6510517536059349E-2</v>
      </c>
      <c r="AY11" s="106">
        <f t="shared" si="2"/>
        <v>1.6807666903918526E-2</v>
      </c>
      <c r="AZ11" s="106">
        <f t="shared" si="2"/>
        <v>1.7104816271777699E-2</v>
      </c>
      <c r="BA11" s="106">
        <f t="shared" si="2"/>
        <v>1.7401965639636877E-2</v>
      </c>
      <c r="BB11" s="106">
        <f t="shared" si="2"/>
        <v>1.769911500749605E-2</v>
      </c>
      <c r="BC11" s="106">
        <f t="shared" si="2"/>
        <v>1.7996264375355227E-2</v>
      </c>
      <c r="BD11" s="106">
        <f t="shared" si="2"/>
        <v>1.8293413743214398E-2</v>
      </c>
      <c r="BE11" s="106">
        <f t="shared" si="2"/>
        <v>1.8590563111073575E-2</v>
      </c>
      <c r="BF11" s="106">
        <f t="shared" si="2"/>
        <v>1.8887712478932749E-2</v>
      </c>
    </row>
    <row r="12" spans="1:61"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AL12" s="72"/>
      <c r="AM12" s="97"/>
      <c r="AN12" s="97"/>
      <c r="AO12" s="97"/>
      <c r="AP12" s="97"/>
      <c r="AQ12" s="97"/>
      <c r="AR12" s="97"/>
      <c r="AS12" s="97"/>
      <c r="AT12" s="97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</row>
    <row r="13" spans="1:61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>
        <v>2018</v>
      </c>
      <c r="M13" s="1">
        <v>2019</v>
      </c>
      <c r="N13" s="1">
        <v>2020</v>
      </c>
      <c r="O13" s="1">
        <v>2021</v>
      </c>
      <c r="P13" s="1">
        <v>2022</v>
      </c>
      <c r="Q13" s="1">
        <v>2023</v>
      </c>
      <c r="R13" s="1">
        <v>2024</v>
      </c>
      <c r="S13" s="1">
        <v>2025</v>
      </c>
      <c r="T13" s="1">
        <v>2026</v>
      </c>
      <c r="U13" s="1">
        <v>2027</v>
      </c>
      <c r="V13" s="1">
        <v>2028</v>
      </c>
      <c r="AL13" s="95">
        <v>2008</v>
      </c>
      <c r="AM13" s="95">
        <v>2009</v>
      </c>
      <c r="AN13" s="95">
        <v>2010</v>
      </c>
      <c r="AO13" s="95">
        <v>2011</v>
      </c>
      <c r="AP13" s="95">
        <v>2012</v>
      </c>
      <c r="AQ13" s="95">
        <v>2013</v>
      </c>
      <c r="AR13" s="95">
        <v>2014</v>
      </c>
      <c r="AS13" s="95">
        <v>2015</v>
      </c>
      <c r="AT13" s="95">
        <v>2016</v>
      </c>
      <c r="AU13" s="95">
        <v>2017</v>
      </c>
      <c r="AV13" s="95">
        <v>2018</v>
      </c>
      <c r="AW13" s="95">
        <v>2019</v>
      </c>
      <c r="AX13" s="95">
        <v>2020</v>
      </c>
      <c r="AY13" s="95">
        <v>2021</v>
      </c>
      <c r="AZ13" s="95">
        <v>2022</v>
      </c>
      <c r="BA13" s="95">
        <v>2023</v>
      </c>
      <c r="BB13" s="95">
        <v>2024</v>
      </c>
      <c r="BC13" s="95">
        <v>2025</v>
      </c>
      <c r="BD13" s="95">
        <v>2026</v>
      </c>
      <c r="BE13" s="95">
        <v>2027</v>
      </c>
      <c r="BF13" s="95">
        <v>2028</v>
      </c>
    </row>
    <row r="14" spans="1:61">
      <c r="A14" s="53" t="s">
        <v>50</v>
      </c>
      <c r="B14" s="70">
        <f>('Modelled Faults'!B14*'Modelled ICPs'!B14)/'Total ICPs'!B$18</f>
        <v>0</v>
      </c>
      <c r="C14" s="70">
        <f>('Modelled Faults'!C14*'Modelled ICPs'!C14)/'Total ICPs'!C$18</f>
        <v>1.9264698869867953E-3</v>
      </c>
      <c r="D14" s="70">
        <f>('Modelled Faults'!D14*'Modelled ICPs'!D14)/'Total ICPs'!D$18</f>
        <v>9.5748765351797696E-4</v>
      </c>
      <c r="E14" s="43">
        <f>('Modelled Faults'!E14*'Modelled ICPs'!E14)/'Total ICPs'!E$18</f>
        <v>2.7953314823423001E-4</v>
      </c>
      <c r="F14" s="43">
        <f>('Modelled Faults'!F14*'Modelled ICPs'!F14)/'Total ICPs'!F$18</f>
        <v>1.12504570498176E-4</v>
      </c>
      <c r="G14" s="43">
        <f>('Modelled Faults'!G14*'Modelled ICPs'!G14)/'Total ICPs'!G$18</f>
        <v>9.3120852242039705E-6</v>
      </c>
      <c r="H14" s="43">
        <f>('Modelled Faults'!H14*'Modelled ICPs'!H14)/'Total ICPs'!H$18</f>
        <v>9.1471302033927502E-4</v>
      </c>
      <c r="I14" s="43">
        <f>('Modelled Faults'!I14*'Modelled ICPs'!I14)/'Total ICPs'!I$18</f>
        <v>2.4374301300573598E-3</v>
      </c>
      <c r="J14" s="43">
        <f>('Modelled Faults'!J14*'Modelled ICPs'!J14)/'Total ICPs'!J$18</f>
        <v>5.7935255235641702E-3</v>
      </c>
      <c r="K14" s="43">
        <f>('Modelled Faults'!K14*'Modelled ICPs'!K14)/'Total ICPs'!K$18</f>
        <v>0</v>
      </c>
      <c r="L14" s="43">
        <f>('Modelled Faults'!L14*'Modelled ICPs'!L14)/'Total ICPs'!L$18</f>
        <v>8.9873501523235456E-4</v>
      </c>
      <c r="M14" s="43">
        <f>('Modelled Faults'!M14*'Modelled ICPs'!M14)/'Total ICPs'!M$18</f>
        <v>9.0615053393109084E-4</v>
      </c>
      <c r="N14" s="43">
        <f>('Modelled Faults'!N14*'Modelled ICPs'!N14)/'Total ICPs'!N$18</f>
        <v>9.1262100724913496E-4</v>
      </c>
      <c r="O14" s="43">
        <f>('Modelled Faults'!O14*'Modelled ICPs'!O14)/'Total ICPs'!O$18</f>
        <v>9.2181836006738859E-4</v>
      </c>
      <c r="P14" s="43">
        <f>('Modelled Faults'!P14*'Modelled ICPs'!P14)/'Total ICPs'!P$18</f>
        <v>9.5632324251790878E-4</v>
      </c>
      <c r="Q14" s="43">
        <f>('Modelled Faults'!Q14*'Modelled ICPs'!Q14)/'Total ICPs'!Q$18</f>
        <v>9.7654770039975211E-4</v>
      </c>
      <c r="R14" s="43">
        <f>('Modelled Faults'!R14*'Modelled ICPs'!R14)/'Total ICPs'!R$18</f>
        <v>9.9189024824885121E-4</v>
      </c>
      <c r="S14" s="43">
        <f>('Modelled Faults'!S14*'Modelled ICPs'!S14)/'Total ICPs'!S$18</f>
        <v>1.0089683911663947E-3</v>
      </c>
      <c r="T14" s="43">
        <f>('Modelled Faults'!T14*'Modelled ICPs'!T14)/'Total ICPs'!T$18</f>
        <v>1.0262136016970906E-3</v>
      </c>
      <c r="U14" s="43">
        <f>('Modelled Faults'!U14*'Modelled ICPs'!U14)/'Total ICPs'!U$18</f>
        <v>1.0460516619525541E-3</v>
      </c>
      <c r="V14" s="43">
        <f>('Modelled Faults'!V14*'Modelled ICPs'!V14)/'Total ICPs'!V$18</f>
        <v>1.0634450032261389E-3</v>
      </c>
      <c r="AL14" s="43">
        <f t="shared" ref="AL14:AU26" si="3">B14</f>
        <v>0</v>
      </c>
      <c r="AM14" s="43">
        <f t="shared" si="3"/>
        <v>1.9264698869867953E-3</v>
      </c>
      <c r="AN14" s="43">
        <f t="shared" si="3"/>
        <v>9.5748765351797696E-4</v>
      </c>
      <c r="AO14" s="43">
        <f t="shared" si="3"/>
        <v>2.7953314823423001E-4</v>
      </c>
      <c r="AP14" s="43">
        <f t="shared" si="3"/>
        <v>1.12504570498176E-4</v>
      </c>
      <c r="AQ14" s="43">
        <f t="shared" si="3"/>
        <v>9.3120852242039705E-6</v>
      </c>
      <c r="AR14" s="43">
        <f t="shared" si="3"/>
        <v>9.1471302033927502E-4</v>
      </c>
      <c r="AS14" s="43">
        <f t="shared" si="3"/>
        <v>2.4374301300573598E-3</v>
      </c>
      <c r="AT14" s="43">
        <f t="shared" si="3"/>
        <v>5.7935255235641702E-3</v>
      </c>
      <c r="AU14" s="43">
        <f t="shared" si="3"/>
        <v>0</v>
      </c>
      <c r="AV14" s="43">
        <f>LINEST($B14:$K14)*(AV$6-$AL$6+1)+INDEX(LINEST($B14:$K14,,TRUE,TRUE),1,2)</f>
        <v>2.4521459008348752E-3</v>
      </c>
      <c r="AW14" s="43">
        <f t="shared" ref="AW14:BF14" si="4">LINEST($B14:$K14)*(AW$6-$AL$6+1)+INDEX(LINEST($B14:$K14,,TRUE,TRUE),1,2)</f>
        <v>2.6719728642880859E-3</v>
      </c>
      <c r="AX14" s="43">
        <f t="shared" si="4"/>
        <v>2.8917998277412961E-3</v>
      </c>
      <c r="AY14" s="43">
        <f t="shared" si="4"/>
        <v>3.1116267911945063E-3</v>
      </c>
      <c r="AZ14" s="43">
        <f t="shared" si="4"/>
        <v>3.3314537546477166E-3</v>
      </c>
      <c r="BA14" s="43">
        <f t="shared" si="4"/>
        <v>3.5512807181009268E-3</v>
      </c>
      <c r="BB14" s="43">
        <f t="shared" si="4"/>
        <v>3.771107681554137E-3</v>
      </c>
      <c r="BC14" s="43">
        <f t="shared" si="4"/>
        <v>3.9909346450073477E-3</v>
      </c>
      <c r="BD14" s="43">
        <f t="shared" si="4"/>
        <v>4.2107616084605583E-3</v>
      </c>
      <c r="BE14" s="43">
        <f t="shared" si="4"/>
        <v>4.4305885719137673E-3</v>
      </c>
      <c r="BF14" s="43">
        <f t="shared" si="4"/>
        <v>4.6504155353669779E-3</v>
      </c>
    </row>
    <row r="15" spans="1:61">
      <c r="A15" s="53" t="s">
        <v>56</v>
      </c>
      <c r="B15" s="70">
        <f>('Modelled Faults'!B15*'Modelled ICPs'!B15)/'Total ICPs'!B$18</f>
        <v>1.1571535294772177E-3</v>
      </c>
      <c r="C15" s="70">
        <f>('Modelled Faults'!C15*'Modelled ICPs'!C15)/'Total ICPs'!C$18</f>
        <v>7.9156930999952301E-4</v>
      </c>
      <c r="D15" s="70">
        <f>('Modelled Faults'!D15*'Modelled ICPs'!D15)/'Total ICPs'!D$18</f>
        <v>1.5800126295676179E-4</v>
      </c>
      <c r="E15" s="43">
        <f>('Modelled Faults'!E15*'Modelled ICPs'!E15)/'Total ICPs'!E$18</f>
        <v>4.7112328354083702E-5</v>
      </c>
      <c r="F15" s="43">
        <f>('Modelled Faults'!F15*'Modelled ICPs'!F15)/'Total ICPs'!F$18</f>
        <v>1.7531962235965801E-3</v>
      </c>
      <c r="G15" s="43">
        <f>('Modelled Faults'!G15*'Modelled ICPs'!G15)/'Total ICPs'!G$18</f>
        <v>0</v>
      </c>
      <c r="H15" s="43">
        <f>('Modelled Faults'!H15*'Modelled ICPs'!H15)/'Total ICPs'!H$18</f>
        <v>1.4167272368891101E-4</v>
      </c>
      <c r="I15" s="43">
        <f>('Modelled Faults'!I15*'Modelled ICPs'!I15)/'Total ICPs'!I$18</f>
        <v>6.1088474437527896E-6</v>
      </c>
      <c r="J15" s="43">
        <f>('Modelled Faults'!J15*'Modelled ICPs'!J15)/'Total ICPs'!J$18</f>
        <v>1.8293752305617601E-3</v>
      </c>
      <c r="K15" s="43">
        <f>('Modelled Faults'!K15*'Modelled ICPs'!K15)/'Total ICPs'!K$18</f>
        <v>1.1559481919592701E-3</v>
      </c>
      <c r="L15" s="43">
        <f>('Modelled Faults'!L15*'Modelled ICPs'!L15)/'Total ICPs'!L$18</f>
        <v>2.5332885488065247E-4</v>
      </c>
      <c r="M15" s="43">
        <f>('Modelled Faults'!M15*'Modelled ICPs'!M15)/'Total ICPs'!M$18</f>
        <v>1.5997524457700014E-4</v>
      </c>
      <c r="N15" s="43">
        <f>('Modelled Faults'!N15*'Modelled ICPs'!N15)/'Total ICPs'!N$18</f>
        <v>1.3359810814655813E-4</v>
      </c>
      <c r="O15" s="43">
        <f>('Modelled Faults'!O15*'Modelled ICPs'!O15)/'Total ICPs'!O$18</f>
        <v>1.1149067446800584E-4</v>
      </c>
      <c r="P15" s="43">
        <f>('Modelled Faults'!P15*'Modelled ICPs'!P15)/'Total ICPs'!P$18</f>
        <v>1.2422779580776593E-4</v>
      </c>
      <c r="Q15" s="43">
        <f>('Modelled Faults'!Q15*'Modelled ICPs'!Q15)/'Total ICPs'!Q$18</f>
        <v>1.3088979097384109E-4</v>
      </c>
      <c r="R15" s="43">
        <f>('Modelled Faults'!R15*'Modelled ICPs'!R15)/'Total ICPs'!R$18</f>
        <v>1.3666699345437562E-4</v>
      </c>
      <c r="S15" s="43">
        <f>('Modelled Faults'!S15*'Modelled ICPs'!S15)/'Total ICPs'!S$18</f>
        <v>1.497061233311655E-4</v>
      </c>
      <c r="T15" s="43">
        <f>('Modelled Faults'!T15*'Modelled ICPs'!T15)/'Total ICPs'!T$18</f>
        <v>1.6404991630358714E-4</v>
      </c>
      <c r="U15" s="43">
        <f>('Modelled Faults'!U15*'Modelled ICPs'!U15)/'Total ICPs'!U$18</f>
        <v>1.7701218269516276E-4</v>
      </c>
      <c r="V15" s="43">
        <f>('Modelled Faults'!V15*'Modelled ICPs'!V15)/'Total ICPs'!V$18</f>
        <v>1.9027279649304986E-4</v>
      </c>
      <c r="AL15" s="43">
        <f t="shared" si="3"/>
        <v>1.1571535294772177E-3</v>
      </c>
      <c r="AM15" s="43">
        <f t="shared" si="3"/>
        <v>7.9156930999952301E-4</v>
      </c>
      <c r="AN15" s="43">
        <f t="shared" si="3"/>
        <v>1.5800126295676179E-4</v>
      </c>
      <c r="AO15" s="43">
        <f t="shared" si="3"/>
        <v>4.7112328354083702E-5</v>
      </c>
      <c r="AP15" s="43">
        <f t="shared" si="3"/>
        <v>1.7531962235965801E-3</v>
      </c>
      <c r="AQ15" s="43">
        <f t="shared" si="3"/>
        <v>0</v>
      </c>
      <c r="AR15" s="43">
        <f t="shared" si="3"/>
        <v>1.4167272368891101E-4</v>
      </c>
      <c r="AS15" s="43">
        <f t="shared" si="3"/>
        <v>6.1088474437527896E-6</v>
      </c>
      <c r="AT15" s="43">
        <f t="shared" si="3"/>
        <v>1.8293752305617601E-3</v>
      </c>
      <c r="AU15" s="43">
        <f t="shared" si="3"/>
        <v>1.1559481919592701E-3</v>
      </c>
      <c r="AV15" s="43">
        <f t="shared" ref="AV15:BF26" si="5">LINEST($B15:$K15)*(AV$6-$AL$6+1)+INDEX(LINEST($B15:$K15,,TRUE,TRUE),1,2)</f>
        <v>8.7150764117435221E-4</v>
      </c>
      <c r="AW15" s="43">
        <f t="shared" si="5"/>
        <v>9.0196107324172785E-4</v>
      </c>
      <c r="AX15" s="43">
        <f t="shared" si="5"/>
        <v>9.3241450530910349E-4</v>
      </c>
      <c r="AY15" s="43">
        <f t="shared" si="5"/>
        <v>9.6286793737647924E-4</v>
      </c>
      <c r="AZ15" s="43">
        <f t="shared" si="5"/>
        <v>9.9332136944385498E-4</v>
      </c>
      <c r="BA15" s="43">
        <f t="shared" si="5"/>
        <v>1.0237748015112305E-3</v>
      </c>
      <c r="BB15" s="43">
        <f t="shared" si="5"/>
        <v>1.0542282335786063E-3</v>
      </c>
      <c r="BC15" s="43">
        <f t="shared" si="5"/>
        <v>1.084681665645982E-3</v>
      </c>
      <c r="BD15" s="43">
        <f t="shared" si="5"/>
        <v>1.1151350977133575E-3</v>
      </c>
      <c r="BE15" s="43">
        <f t="shared" si="5"/>
        <v>1.1455885297807335E-3</v>
      </c>
      <c r="BF15" s="43">
        <f t="shared" si="5"/>
        <v>1.176041961848109E-3</v>
      </c>
    </row>
    <row r="16" spans="1:61">
      <c r="A16" s="53" t="s">
        <v>51</v>
      </c>
      <c r="B16" s="70">
        <f>('Modelled Faults'!B16*'Modelled ICPs'!B16)/'Total ICPs'!B$18</f>
        <v>0</v>
      </c>
      <c r="C16" s="70">
        <f>('Modelled Faults'!C16*'Modelled ICPs'!C16)/'Total ICPs'!C$18</f>
        <v>0</v>
      </c>
      <c r="D16" s="70">
        <f>('Modelled Faults'!D16*'Modelled ICPs'!D16)/'Total ICPs'!D$18</f>
        <v>0</v>
      </c>
      <c r="E16" s="43">
        <f>('Modelled Faults'!E16*'Modelled ICPs'!E16)/'Total ICPs'!E$18</f>
        <v>0</v>
      </c>
      <c r="F16" s="43">
        <f>('Modelled Faults'!F16*'Modelled ICPs'!F16)/'Total ICPs'!F$18</f>
        <v>0</v>
      </c>
      <c r="G16" s="43">
        <f>('Modelled Faults'!G16*'Modelled ICPs'!G16)/'Total ICPs'!G$18</f>
        <v>0</v>
      </c>
      <c r="H16" s="43">
        <f>('Modelled Faults'!H16*'Modelled ICPs'!H16)/'Total ICPs'!H$18</f>
        <v>0</v>
      </c>
      <c r="I16" s="43">
        <f>('Modelled Faults'!I16*'Modelled ICPs'!I16)/'Total ICPs'!I$18</f>
        <v>2.2877633676854198E-3</v>
      </c>
      <c r="J16" s="43">
        <f>('Modelled Faults'!J16*'Modelled ICPs'!J16)/'Total ICPs'!J$18</f>
        <v>0</v>
      </c>
      <c r="K16" s="43">
        <f>('Modelled Faults'!K16*'Modelled ICPs'!K16)/'Total ICPs'!K$18</f>
        <v>0</v>
      </c>
      <c r="L16" s="43">
        <f>('Modelled Faults'!L16*'Modelled ICPs'!L16)/'Total ICPs'!L$18</f>
        <v>2.2645462525882151E-4</v>
      </c>
      <c r="M16" s="43">
        <f>('Modelled Faults'!M16*'Modelled ICPs'!M16)/'Total ICPs'!M$18</f>
        <v>2.3063170484643656E-4</v>
      </c>
      <c r="N16" s="43">
        <f>('Modelled Faults'!N16*'Modelled ICPs'!N16)/'Total ICPs'!N$18</f>
        <v>2.3670126356908913E-4</v>
      </c>
      <c r="O16" s="43">
        <f>('Modelled Faults'!O16*'Modelled ICPs'!O16)/'Total ICPs'!O$18</f>
        <v>2.4532801265977634E-4</v>
      </c>
      <c r="P16" s="43">
        <f>('Modelled Faults'!P16*'Modelled ICPs'!P16)/'Total ICPs'!P$18</f>
        <v>2.5064127000675747E-4</v>
      </c>
      <c r="Q16" s="43">
        <f>('Modelled Faults'!Q16*'Modelled ICPs'!Q16)/'Total ICPs'!Q$18</f>
        <v>2.5461027070545551E-4</v>
      </c>
      <c r="R16" s="43">
        <f>('Modelled Faults'!R16*'Modelled ICPs'!R16)/'Total ICPs'!R$18</f>
        <v>2.6341716221075313E-4</v>
      </c>
      <c r="S16" s="43">
        <f>('Modelled Faults'!S16*'Modelled ICPs'!S16)/'Total ICPs'!S$18</f>
        <v>2.7103956661048617E-4</v>
      </c>
      <c r="T16" s="43">
        <f>('Modelled Faults'!T16*'Modelled ICPs'!T16)/'Total ICPs'!T$18</f>
        <v>2.7620610663042002E-4</v>
      </c>
      <c r="U16" s="43">
        <f>('Modelled Faults'!U16*'Modelled ICPs'!U16)/'Total ICPs'!U$18</f>
        <v>2.9493626297628342E-4</v>
      </c>
      <c r="V16" s="43">
        <f>('Modelled Faults'!V16*'Modelled ICPs'!V16)/'Total ICPs'!V$18</f>
        <v>3.0948078149873823E-4</v>
      </c>
      <c r="AL16" s="43">
        <f t="shared" si="3"/>
        <v>0</v>
      </c>
      <c r="AM16" s="43">
        <f t="shared" si="3"/>
        <v>0</v>
      </c>
      <c r="AN16" s="43">
        <f t="shared" si="3"/>
        <v>0</v>
      </c>
      <c r="AO16" s="43">
        <f t="shared" si="3"/>
        <v>0</v>
      </c>
      <c r="AP16" s="43">
        <f t="shared" si="3"/>
        <v>0</v>
      </c>
      <c r="AQ16" s="43">
        <f t="shared" si="3"/>
        <v>0</v>
      </c>
      <c r="AR16" s="43">
        <f t="shared" si="3"/>
        <v>0</v>
      </c>
      <c r="AS16" s="43">
        <f t="shared" si="3"/>
        <v>2.2877633676854198E-3</v>
      </c>
      <c r="AT16" s="43">
        <f t="shared" si="3"/>
        <v>0</v>
      </c>
      <c r="AU16" s="43">
        <f t="shared" si="3"/>
        <v>0</v>
      </c>
      <c r="AV16" s="43">
        <f t="shared" si="5"/>
        <v>6.1007023138277871E-4</v>
      </c>
      <c r="AW16" s="43">
        <f t="shared" si="5"/>
        <v>6.7939639403991265E-4</v>
      </c>
      <c r="AX16" s="43">
        <f t="shared" si="5"/>
        <v>7.4872255669704659E-4</v>
      </c>
      <c r="AY16" s="43">
        <f t="shared" si="5"/>
        <v>8.1804871935418054E-4</v>
      </c>
      <c r="AZ16" s="43">
        <f t="shared" si="5"/>
        <v>8.8737488201131437E-4</v>
      </c>
      <c r="BA16" s="43">
        <f t="shared" si="5"/>
        <v>9.5670104466844842E-4</v>
      </c>
      <c r="BB16" s="43">
        <f t="shared" si="5"/>
        <v>1.0260272073255824E-3</v>
      </c>
      <c r="BC16" s="43">
        <f t="shared" si="5"/>
        <v>1.0953533699827162E-3</v>
      </c>
      <c r="BD16" s="43">
        <f t="shared" si="5"/>
        <v>1.16467953263985E-3</v>
      </c>
      <c r="BE16" s="43">
        <f t="shared" si="5"/>
        <v>1.2340056952969841E-3</v>
      </c>
      <c r="BF16" s="43">
        <f t="shared" si="5"/>
        <v>1.3033318579541181E-3</v>
      </c>
    </row>
    <row r="17" spans="1:58">
      <c r="A17" s="53" t="s">
        <v>54</v>
      </c>
      <c r="B17" s="70">
        <f>('Modelled Faults'!B17*'Modelled ICPs'!B17)/'Total ICPs'!B$18</f>
        <v>0</v>
      </c>
      <c r="C17" s="70">
        <f>('Modelled Faults'!C17*'Modelled ICPs'!C17)/'Total ICPs'!C$18</f>
        <v>4.1644811088328301E-4</v>
      </c>
      <c r="D17" s="70">
        <f>('Modelled Faults'!D17*'Modelled ICPs'!D17)/'Total ICPs'!D$18</f>
        <v>2.3289386159826698E-3</v>
      </c>
      <c r="E17" s="43">
        <f>('Modelled Faults'!E17*'Modelled ICPs'!E17)/'Total ICPs'!E$18</f>
        <v>1.09740316846112E-2</v>
      </c>
      <c r="F17" s="43">
        <f>('Modelled Faults'!F17*'Modelled ICPs'!F17)/'Total ICPs'!F$18</f>
        <v>0</v>
      </c>
      <c r="G17" s="43">
        <f>('Modelled Faults'!G17*'Modelled ICPs'!G17)/'Total ICPs'!G$18</f>
        <v>5.1961435551058201E-3</v>
      </c>
      <c r="H17" s="43">
        <f>('Modelled Faults'!H17*'Modelled ICPs'!H17)/'Total ICPs'!H$18</f>
        <v>9.2395254579724799E-6</v>
      </c>
      <c r="I17" s="43">
        <f>('Modelled Faults'!I17*'Modelled ICPs'!I17)/'Total ICPs'!I$18</f>
        <v>9.1632711656291798E-6</v>
      </c>
      <c r="J17" s="43">
        <f>('Modelled Faults'!J17*'Modelled ICPs'!J17)/'Total ICPs'!J$18</f>
        <v>2.20734531952079E-4</v>
      </c>
      <c r="K17" s="43">
        <f>('Modelled Faults'!K17*'Modelled ICPs'!K17)/'Total ICPs'!K$18</f>
        <v>0</v>
      </c>
      <c r="L17" s="43">
        <f>('Modelled Faults'!L17*'Modelled ICPs'!L17)/'Total ICPs'!L$18</f>
        <v>1.387892105184099E-3</v>
      </c>
      <c r="M17" s="43">
        <f>('Modelled Faults'!M17*'Modelled ICPs'!M17)/'Total ICPs'!M$18</f>
        <v>1.6881697633188463E-3</v>
      </c>
      <c r="N17" s="43">
        <f>('Modelled Faults'!N17*'Modelled ICPs'!N17)/'Total ICPs'!N$18</f>
        <v>1.9007403873992086E-3</v>
      </c>
      <c r="O17" s="43">
        <f>('Modelled Faults'!O17*'Modelled ICPs'!O17)/'Total ICPs'!O$18</f>
        <v>1.9754888830300337E-3</v>
      </c>
      <c r="P17" s="43">
        <f>('Modelled Faults'!P17*'Modelled ICPs'!P17)/'Total ICPs'!P$18</f>
        <v>2.0026544399669461E-3</v>
      </c>
      <c r="Q17" s="43">
        <f>('Modelled Faults'!Q17*'Modelled ICPs'!Q17)/'Total ICPs'!Q$18</f>
        <v>2.0799358145625539E-3</v>
      </c>
      <c r="R17" s="43">
        <f>('Modelled Faults'!R17*'Modelled ICPs'!R17)/'Total ICPs'!R$18</f>
        <v>2.036803685541589E-3</v>
      </c>
      <c r="S17" s="43">
        <f>('Modelled Faults'!S17*'Modelled ICPs'!S17)/'Total ICPs'!S$18</f>
        <v>2.0042024655598707E-3</v>
      </c>
      <c r="T17" s="43">
        <f>('Modelled Faults'!T17*'Modelled ICPs'!T17)/'Total ICPs'!T$18</f>
        <v>1.9749998089049325E-3</v>
      </c>
      <c r="U17" s="43">
        <f>('Modelled Faults'!U17*'Modelled ICPs'!U17)/'Total ICPs'!U$18</f>
        <v>1.8974046867713311E-3</v>
      </c>
      <c r="V17" s="43">
        <f>('Modelled Faults'!V17*'Modelled ICPs'!V17)/'Total ICPs'!V$18</f>
        <v>1.8149247789717062E-3</v>
      </c>
      <c r="AL17" s="43">
        <f t="shared" si="3"/>
        <v>0</v>
      </c>
      <c r="AM17" s="43">
        <f t="shared" si="3"/>
        <v>4.1644811088328301E-4</v>
      </c>
      <c r="AN17" s="43">
        <f t="shared" si="3"/>
        <v>2.3289386159826698E-3</v>
      </c>
      <c r="AO17" s="43">
        <f t="shared" si="3"/>
        <v>1.09740316846112E-2</v>
      </c>
      <c r="AP17" s="43">
        <f t="shared" si="3"/>
        <v>0</v>
      </c>
      <c r="AQ17" s="43">
        <f t="shared" si="3"/>
        <v>5.1961435551058201E-3</v>
      </c>
      <c r="AR17" s="43">
        <f t="shared" si="3"/>
        <v>9.2395254579724799E-6</v>
      </c>
      <c r="AS17" s="43">
        <f t="shared" si="3"/>
        <v>9.1632711656291798E-6</v>
      </c>
      <c r="AT17" s="43">
        <f t="shared" si="3"/>
        <v>2.20734531952079E-4</v>
      </c>
      <c r="AU17" s="43">
        <f t="shared" si="3"/>
        <v>0</v>
      </c>
      <c r="AV17" s="43">
        <f t="shared" si="5"/>
        <v>5.598997728839491E-4</v>
      </c>
      <c r="AW17" s="43">
        <f t="shared" si="5"/>
        <v>3.1343247167814597E-4</v>
      </c>
      <c r="AX17" s="43">
        <f t="shared" si="5"/>
        <v>6.6965170472343266E-5</v>
      </c>
      <c r="AY17" s="43">
        <f t="shared" si="5"/>
        <v>-1.7950213073345987E-4</v>
      </c>
      <c r="AZ17" s="43">
        <f t="shared" si="5"/>
        <v>-4.2596943193926257E-4</v>
      </c>
      <c r="BA17" s="43">
        <f t="shared" si="5"/>
        <v>-6.724367331450657E-4</v>
      </c>
      <c r="BB17" s="43">
        <f t="shared" si="5"/>
        <v>-9.1890403435086841E-4</v>
      </c>
      <c r="BC17" s="43">
        <f t="shared" si="5"/>
        <v>-1.165371335556672E-3</v>
      </c>
      <c r="BD17" s="43">
        <f t="shared" si="5"/>
        <v>-1.4118386367624747E-3</v>
      </c>
      <c r="BE17" s="43">
        <f t="shared" si="5"/>
        <v>-1.6583059379682774E-3</v>
      </c>
      <c r="BF17" s="43">
        <f t="shared" si="5"/>
        <v>-1.9047732391740809E-3</v>
      </c>
    </row>
    <row r="18" spans="1:58">
      <c r="A18" s="53" t="s">
        <v>49</v>
      </c>
      <c r="B18" s="70">
        <f>('Modelled Faults'!B18*'Modelled ICPs'!B18)/'Total ICPs'!B$18</f>
        <v>0</v>
      </c>
      <c r="C18" s="70">
        <f>('Modelled Faults'!C18*'Modelled ICPs'!C18)/'Total ICPs'!C$18</f>
        <v>1.36696708152528E-4</v>
      </c>
      <c r="D18" s="70">
        <f>('Modelled Faults'!D18*'Modelled ICPs'!D18)/'Total ICPs'!D$18</f>
        <v>1.7569740440791899E-3</v>
      </c>
      <c r="E18" s="43">
        <f>('Modelled Faults'!E18*'Modelled ICPs'!E18)/'Total ICPs'!E$18</f>
        <v>1.8939155998341638E-3</v>
      </c>
      <c r="F18" s="43">
        <f>('Modelled Faults'!F18*'Modelled ICPs'!F18)/'Total ICPs'!F$18</f>
        <v>1.04066727710813E-3</v>
      </c>
      <c r="G18" s="43">
        <f>('Modelled Faults'!G18*'Modelled ICPs'!G18)/'Total ICPs'!G$18</f>
        <v>4.5008411916985899E-4</v>
      </c>
      <c r="H18" s="43">
        <f>('Modelled Faults'!H18*'Modelled ICPs'!H18)/'Total ICPs'!H$18</f>
        <v>0</v>
      </c>
      <c r="I18" s="43">
        <f>('Modelled Faults'!I18*'Modelled ICPs'!I18)/'Total ICPs'!I$18</f>
        <v>0</v>
      </c>
      <c r="J18" s="43">
        <f>('Modelled Faults'!J18*'Modelled ICPs'!J18)/'Total ICPs'!J$18</f>
        <v>3.93088892517402E-5</v>
      </c>
      <c r="K18" s="43">
        <f>('Modelled Faults'!K18*'Modelled ICPs'!K18)/'Total ICPs'!K$18</f>
        <v>0</v>
      </c>
      <c r="L18" s="43">
        <f>('Modelled Faults'!L18*'Modelled ICPs'!L18)/'Total ICPs'!L$18</f>
        <v>5.6248496028221662E-4</v>
      </c>
      <c r="M18" s="43">
        <f>('Modelled Faults'!M18*'Modelled ICPs'!M18)/'Total ICPs'!M$18</f>
        <v>5.7271891399896912E-4</v>
      </c>
      <c r="N18" s="43">
        <f>('Modelled Faults'!N18*'Modelled ICPs'!N18)/'Total ICPs'!N$18</f>
        <v>5.8242131283241954E-4</v>
      </c>
      <c r="O18" s="43">
        <f>('Modelled Faults'!O18*'Modelled ICPs'!O18)/'Total ICPs'!O$18</f>
        <v>5.6613750348696184E-4</v>
      </c>
      <c r="P18" s="43">
        <f>('Modelled Faults'!P18*'Modelled ICPs'!P18)/'Total ICPs'!P$18</f>
        <v>5.5979113067640559E-4</v>
      </c>
      <c r="Q18" s="43">
        <f>('Modelled Faults'!Q18*'Modelled ICPs'!Q18)/'Total ICPs'!Q$18</f>
        <v>4.6297808145717744E-4</v>
      </c>
      <c r="R18" s="43">
        <f>('Modelled Faults'!R18*'Modelled ICPs'!R18)/'Total ICPs'!R$18</f>
        <v>4.0655198371481881E-4</v>
      </c>
      <c r="S18" s="43">
        <f>('Modelled Faults'!S18*'Modelled ICPs'!S18)/'Total ICPs'!S$18</f>
        <v>3.7530247638503298E-4</v>
      </c>
      <c r="T18" s="43">
        <f>('Modelled Faults'!T18*'Modelled ICPs'!T18)/'Total ICPs'!T$18</f>
        <v>3.5207949700537949E-4</v>
      </c>
      <c r="U18" s="43">
        <f>('Modelled Faults'!U18*'Modelled ICPs'!U18)/'Total ICPs'!U$18</f>
        <v>3.3469372378715407E-4</v>
      </c>
      <c r="V18" s="43">
        <f>('Modelled Faults'!V18*'Modelled ICPs'!V18)/'Total ICPs'!V$18</f>
        <v>3.1714553506124332E-4</v>
      </c>
      <c r="AL18" s="43">
        <f t="shared" si="3"/>
        <v>0</v>
      </c>
      <c r="AM18" s="43">
        <f t="shared" si="3"/>
        <v>1.36696708152528E-4</v>
      </c>
      <c r="AN18" s="43">
        <f t="shared" si="3"/>
        <v>1.7569740440791899E-3</v>
      </c>
      <c r="AO18" s="43">
        <f t="shared" si="3"/>
        <v>1.8939155998341638E-3</v>
      </c>
      <c r="AP18" s="43">
        <f t="shared" si="3"/>
        <v>1.04066727710813E-3</v>
      </c>
      <c r="AQ18" s="43">
        <f t="shared" si="3"/>
        <v>4.5008411916985899E-4</v>
      </c>
      <c r="AR18" s="43">
        <f t="shared" si="3"/>
        <v>0</v>
      </c>
      <c r="AS18" s="43">
        <f t="shared" si="3"/>
        <v>0</v>
      </c>
      <c r="AT18" s="43">
        <f t="shared" si="3"/>
        <v>3.93088892517402E-5</v>
      </c>
      <c r="AU18" s="43">
        <f t="shared" si="3"/>
        <v>0</v>
      </c>
      <c r="AV18" s="43">
        <f t="shared" si="5"/>
        <v>7.134166754820025E-6</v>
      </c>
      <c r="AW18" s="43">
        <f t="shared" si="5"/>
        <v>-8.825319633695098E-5</v>
      </c>
      <c r="AX18" s="43">
        <f t="shared" si="5"/>
        <v>-1.836405594287222E-4</v>
      </c>
      <c r="AY18" s="43">
        <f t="shared" si="5"/>
        <v>-2.7902792252049321E-4</v>
      </c>
      <c r="AZ18" s="43">
        <f t="shared" si="5"/>
        <v>-3.7441528561226443E-4</v>
      </c>
      <c r="BA18" s="43">
        <f t="shared" si="5"/>
        <v>-4.6980264870403543E-4</v>
      </c>
      <c r="BB18" s="43">
        <f t="shared" si="5"/>
        <v>-5.6519001179580644E-4</v>
      </c>
      <c r="BC18" s="43">
        <f t="shared" si="5"/>
        <v>-6.6057737488757766E-4</v>
      </c>
      <c r="BD18" s="43">
        <f t="shared" si="5"/>
        <v>-7.5596473797934867E-4</v>
      </c>
      <c r="BE18" s="43">
        <f t="shared" si="5"/>
        <v>-8.5135210107111989E-4</v>
      </c>
      <c r="BF18" s="43">
        <f t="shared" si="5"/>
        <v>-9.4673946416289068E-4</v>
      </c>
    </row>
    <row r="19" spans="1:58">
      <c r="A19" s="53" t="s">
        <v>59</v>
      </c>
      <c r="B19" s="70">
        <f>('Modelled Faults'!B19*'Modelled ICPs'!B19)/'Total ICPs'!B$18</f>
        <v>5.7857676473860775E-4</v>
      </c>
      <c r="C19" s="70">
        <f>('Modelled Faults'!C19*'Modelled ICPs'!C19)/'Total ICPs'!C$18</f>
        <v>2.5304785974281899E-3</v>
      </c>
      <c r="D19" s="70">
        <f>('Modelled Faults'!D19*'Modelled ICPs'!D19)/'Total ICPs'!D$18</f>
        <v>0</v>
      </c>
      <c r="E19" s="43">
        <f>('Modelled Faults'!E19*'Modelled ICPs'!E19)/'Total ICPs'!E$18</f>
        <v>1.8530849152606301E-4</v>
      </c>
      <c r="F19" s="43">
        <f>('Modelled Faults'!F19*'Modelled ICPs'!F19)/'Total ICPs'!F$18</f>
        <v>3.0313731495341999E-4</v>
      </c>
      <c r="G19" s="43">
        <f>('Modelled Faults'!G19*'Modelled ICPs'!G19)/'Total ICPs'!G$18</f>
        <v>4.873324600666748E-4</v>
      </c>
      <c r="H19" s="43">
        <f>('Modelled Faults'!H19*'Modelled ICPs'!H19)/'Total ICPs'!H$18</f>
        <v>5.5745136929767299E-4</v>
      </c>
      <c r="I19" s="43">
        <f>('Modelled Faults'!I19*'Modelled ICPs'!I19)/'Total ICPs'!I$18</f>
        <v>4.7649010061271698E-4</v>
      </c>
      <c r="J19" s="43">
        <f>('Modelled Faults'!J19*'Modelled ICPs'!J19)/'Total ICPs'!J$18</f>
        <v>2.0863948910538997E-4</v>
      </c>
      <c r="K19" s="43">
        <f>('Modelled Faults'!K19*'Modelled ICPs'!K19)/'Total ICPs'!K$18</f>
        <v>3.2941528786404097E-5</v>
      </c>
      <c r="L19" s="43">
        <f>('Modelled Faults'!L19*'Modelled ICPs'!L19)/'Total ICPs'!L$18</f>
        <v>1.0866219080843459E-3</v>
      </c>
      <c r="M19" s="43">
        <f>('Modelled Faults'!M19*'Modelled ICPs'!M19)/'Total ICPs'!M$18</f>
        <v>1.1131380648783694E-3</v>
      </c>
      <c r="N19" s="43">
        <f>('Modelled Faults'!N19*'Modelled ICPs'!N19)/'Total ICPs'!N$18</f>
        <v>1.0036413988514135E-3</v>
      </c>
      <c r="O19" s="43">
        <f>('Modelled Faults'!O19*'Modelled ICPs'!O19)/'Total ICPs'!O$18</f>
        <v>9.9125196853269096E-4</v>
      </c>
      <c r="P19" s="43">
        <f>('Modelled Faults'!P19*'Modelled ICPs'!P19)/'Total ICPs'!P$18</f>
        <v>9.2348166352697195E-4</v>
      </c>
      <c r="Q19" s="43">
        <f>('Modelled Faults'!Q19*'Modelled ICPs'!Q19)/'Total ICPs'!Q$18</f>
        <v>8.4549487695370195E-4</v>
      </c>
      <c r="R19" s="43">
        <f>('Modelled Faults'!R19*'Modelled ICPs'!R19)/'Total ICPs'!R$18</f>
        <v>7.7217115339835943E-4</v>
      </c>
      <c r="S19" s="43">
        <f>('Modelled Faults'!S19*'Modelled ICPs'!S19)/'Total ICPs'!S$18</f>
        <v>7.1032327870763207E-4</v>
      </c>
      <c r="T19" s="43">
        <f>('Modelled Faults'!T19*'Modelled ICPs'!T19)/'Total ICPs'!T$18</f>
        <v>6.9434350258432912E-4</v>
      </c>
      <c r="U19" s="43">
        <f>('Modelled Faults'!U19*'Modelled ICPs'!U19)/'Total ICPs'!U$18</f>
        <v>7.0658424950319633E-4</v>
      </c>
      <c r="V19" s="43">
        <f>('Modelled Faults'!V19*'Modelled ICPs'!V19)/'Total ICPs'!V$18</f>
        <v>6.8452270199270433E-4</v>
      </c>
      <c r="AL19" s="43">
        <f t="shared" si="3"/>
        <v>5.7857676473860775E-4</v>
      </c>
      <c r="AM19" s="43">
        <f t="shared" si="3"/>
        <v>2.5304785974281899E-3</v>
      </c>
      <c r="AN19" s="43">
        <f t="shared" si="3"/>
        <v>0</v>
      </c>
      <c r="AO19" s="43">
        <f t="shared" si="3"/>
        <v>1.8530849152606301E-4</v>
      </c>
      <c r="AP19" s="43">
        <f t="shared" si="3"/>
        <v>3.0313731495341999E-4</v>
      </c>
      <c r="AQ19" s="43">
        <f t="shared" si="3"/>
        <v>4.873324600666748E-4</v>
      </c>
      <c r="AR19" s="43">
        <f t="shared" si="3"/>
        <v>5.5745136929767299E-4</v>
      </c>
      <c r="AS19" s="43">
        <f t="shared" si="3"/>
        <v>4.7649010061271698E-4</v>
      </c>
      <c r="AT19" s="43">
        <f t="shared" si="3"/>
        <v>2.0863948910538997E-4</v>
      </c>
      <c r="AU19" s="43">
        <f t="shared" si="3"/>
        <v>3.2941528786404097E-5</v>
      </c>
      <c r="AV19" s="43">
        <f t="shared" si="5"/>
        <v>-4.6648275026411846E-5</v>
      </c>
      <c r="AW19" s="43">
        <f t="shared" si="5"/>
        <v>-1.5259079987694373E-4</v>
      </c>
      <c r="AX19" s="43">
        <f t="shared" si="5"/>
        <v>-2.5853332472747584E-4</v>
      </c>
      <c r="AY19" s="43">
        <f t="shared" si="5"/>
        <v>-3.6447584957800773E-4</v>
      </c>
      <c r="AZ19" s="43">
        <f t="shared" si="5"/>
        <v>-4.7041837442853983E-4</v>
      </c>
      <c r="BA19" s="43">
        <f t="shared" si="5"/>
        <v>-5.7636089927907172E-4</v>
      </c>
      <c r="BB19" s="43">
        <f t="shared" si="5"/>
        <v>-6.8230342412960361E-4</v>
      </c>
      <c r="BC19" s="43">
        <f t="shared" si="5"/>
        <v>-7.8824594898013571E-4</v>
      </c>
      <c r="BD19" s="43">
        <f t="shared" si="5"/>
        <v>-8.9418847383066782E-4</v>
      </c>
      <c r="BE19" s="43">
        <f t="shared" si="5"/>
        <v>-1.0001309986811997E-3</v>
      </c>
      <c r="BF19" s="43">
        <f t="shared" si="5"/>
        <v>-1.1060735235317316E-3</v>
      </c>
    </row>
    <row r="20" spans="1:58">
      <c r="A20" s="53" t="s">
        <v>57</v>
      </c>
      <c r="B20" s="70">
        <f>('Modelled Faults'!B20*'Modelled ICPs'!B20)/'Total ICPs'!B$18</f>
        <v>1.2111964140956528E-3</v>
      </c>
      <c r="C20" s="70">
        <f>('Modelled Faults'!C20*'Modelled ICPs'!C20)/'Total ICPs'!C$18</f>
        <v>1.6467184842560365E-3</v>
      </c>
      <c r="D20" s="70">
        <f>('Modelled Faults'!D20*'Modelled ICPs'!D20)/'Total ICPs'!D$18</f>
        <v>5.3720429405298998E-5</v>
      </c>
      <c r="E20" s="43">
        <f>('Modelled Faults'!E20*'Modelled ICPs'!E20)/'Total ICPs'!E$18</f>
        <v>5.3393972134628203E-5</v>
      </c>
      <c r="F20" s="43">
        <f>('Modelled Faults'!F20*'Modelled ICPs'!F20)/'Total ICPs'!F$18</f>
        <v>6.7690249916402901E-3</v>
      </c>
      <c r="G20" s="43">
        <f>('Modelled Faults'!G20*'Modelled ICPs'!G20)/'Total ICPs'!G$18</f>
        <v>2.2286923969928197E-3</v>
      </c>
      <c r="H20" s="43">
        <f>('Modelled Faults'!H20*'Modelled ICPs'!H20)/'Total ICPs'!H$18</f>
        <v>3.6958101831889898E-4</v>
      </c>
      <c r="I20" s="43">
        <f>('Modelled Faults'!I20*'Modelled ICPs'!I20)/'Total ICPs'!I$18</f>
        <v>7.5138823558159316E-4</v>
      </c>
      <c r="J20" s="43">
        <f>('Modelled Faults'!J20*'Modelled ICPs'!J20)/'Total ICPs'!J$18</f>
        <v>4.0820769607576393E-4</v>
      </c>
      <c r="K20" s="43">
        <f>('Modelled Faults'!K20*'Modelled ICPs'!K20)/'Total ICPs'!K$18</f>
        <v>4.1925582091787046E-5</v>
      </c>
      <c r="L20" s="43">
        <f>('Modelled Faults'!L20*'Modelled ICPs'!L20)/'Total ICPs'!L$18</f>
        <v>5.8453732618574182E-4</v>
      </c>
      <c r="M20" s="43">
        <f>('Modelled Faults'!M20*'Modelled ICPs'!M20)/'Total ICPs'!M$18</f>
        <v>5.9583323137903197E-4</v>
      </c>
      <c r="N20" s="43">
        <f>('Modelled Faults'!N20*'Modelled ICPs'!N20)/'Total ICPs'!N$18</f>
        <v>6.0355525019401891E-4</v>
      </c>
      <c r="O20" s="43">
        <f>('Modelled Faults'!O20*'Modelled ICPs'!O20)/'Total ICPs'!O$18</f>
        <v>5.8961052077537255E-4</v>
      </c>
      <c r="P20" s="43">
        <f>('Modelled Faults'!P20*'Modelled ICPs'!P20)/'Total ICPs'!P$18</f>
        <v>5.9306156648940647E-4</v>
      </c>
      <c r="Q20" s="43">
        <f>('Modelled Faults'!Q20*'Modelled ICPs'!Q20)/'Total ICPs'!Q$18</f>
        <v>5.8096425033110437E-4</v>
      </c>
      <c r="R20" s="43">
        <f>('Modelled Faults'!R20*'Modelled ICPs'!R20)/'Total ICPs'!R$18</f>
        <v>5.8201283471342102E-4</v>
      </c>
      <c r="S20" s="43">
        <f>('Modelled Faults'!S20*'Modelled ICPs'!S20)/'Total ICPs'!S$18</f>
        <v>5.6654967371388726E-4</v>
      </c>
      <c r="T20" s="43">
        <f>('Modelled Faults'!T20*'Modelled ICPs'!T20)/'Total ICPs'!T$18</f>
        <v>5.5328654110137091E-4</v>
      </c>
      <c r="U20" s="43">
        <f>('Modelled Faults'!U20*'Modelled ICPs'!U20)/'Total ICPs'!U$18</f>
        <v>5.6977441730618754E-4</v>
      </c>
      <c r="V20" s="43">
        <f>('Modelled Faults'!V20*'Modelled ICPs'!V20)/'Total ICPs'!V$18</f>
        <v>5.8402895094947834E-4</v>
      </c>
      <c r="AL20" s="43">
        <f t="shared" si="3"/>
        <v>1.2111964140956528E-3</v>
      </c>
      <c r="AM20" s="43">
        <f t="shared" si="3"/>
        <v>1.6467184842560365E-3</v>
      </c>
      <c r="AN20" s="43">
        <f t="shared" si="3"/>
        <v>5.3720429405298998E-5</v>
      </c>
      <c r="AO20" s="43">
        <f t="shared" si="3"/>
        <v>5.3393972134628203E-5</v>
      </c>
      <c r="AP20" s="43">
        <f t="shared" si="3"/>
        <v>6.7690249916402901E-3</v>
      </c>
      <c r="AQ20" s="43">
        <f t="shared" si="3"/>
        <v>2.2286923969928197E-3</v>
      </c>
      <c r="AR20" s="43">
        <f t="shared" si="3"/>
        <v>3.6958101831889898E-4</v>
      </c>
      <c r="AS20" s="43">
        <f t="shared" si="3"/>
        <v>7.5138823558159316E-4</v>
      </c>
      <c r="AT20" s="43">
        <f t="shared" si="3"/>
        <v>4.0820769607576393E-4</v>
      </c>
      <c r="AU20" s="43">
        <f t="shared" si="3"/>
        <v>4.1925582091787046E-5</v>
      </c>
      <c r="AV20" s="43">
        <f t="shared" si="5"/>
        <v>7.1017007437561416E-4</v>
      </c>
      <c r="AW20" s="43">
        <f t="shared" si="5"/>
        <v>5.932219202513119E-4</v>
      </c>
      <c r="AX20" s="43">
        <f t="shared" si="5"/>
        <v>4.7627376612700964E-4</v>
      </c>
      <c r="AY20" s="43">
        <f t="shared" si="5"/>
        <v>3.5932561200270716E-4</v>
      </c>
      <c r="AZ20" s="43">
        <f t="shared" si="5"/>
        <v>2.4237745787840468E-4</v>
      </c>
      <c r="BA20" s="43">
        <f t="shared" si="5"/>
        <v>1.2542930375410242E-4</v>
      </c>
      <c r="BB20" s="43">
        <f t="shared" si="5"/>
        <v>8.4811496298001568E-6</v>
      </c>
      <c r="BC20" s="43">
        <f t="shared" si="5"/>
        <v>-1.084670044945021E-4</v>
      </c>
      <c r="BD20" s="43">
        <f t="shared" si="5"/>
        <v>-2.254151586188048E-4</v>
      </c>
      <c r="BE20" s="43">
        <f t="shared" si="5"/>
        <v>-3.4236331274310706E-4</v>
      </c>
      <c r="BF20" s="43">
        <f t="shared" si="5"/>
        <v>-4.5931146686740932E-4</v>
      </c>
    </row>
    <row r="21" spans="1:58">
      <c r="A21" s="53" t="s">
        <v>55</v>
      </c>
      <c r="B21" s="70">
        <f>('Modelled Faults'!B21*'Modelled ICPs'!B21)/'Total ICPs'!B$18</f>
        <v>5.3089186654586493E-4</v>
      </c>
      <c r="C21" s="70">
        <f>('Modelled Faults'!C21*'Modelled ICPs'!C21)/'Total ICPs'!C$18</f>
        <v>4.5141703622462802E-4</v>
      </c>
      <c r="D21" s="70">
        <f>('Modelled Faults'!D21*'Modelled ICPs'!D21)/'Total ICPs'!D$18</f>
        <v>2.591220712490895E-4</v>
      </c>
      <c r="E21" s="43">
        <f>('Modelled Faults'!E21*'Modelled ICPs'!E21)/'Total ICPs'!E$18</f>
        <v>3.9888438006457498E-4</v>
      </c>
      <c r="F21" s="43">
        <f>('Modelled Faults'!F21*'Modelled ICPs'!F21)/'Total ICPs'!F$18</f>
        <v>1.6906936844309336E-3</v>
      </c>
      <c r="G21" s="43">
        <f>('Modelled Faults'!G21*'Modelled ICPs'!G21)/'Total ICPs'!G$18</f>
        <v>1.4030208404467301E-3</v>
      </c>
      <c r="H21" s="43">
        <f>('Modelled Faults'!H21*'Modelled ICPs'!H21)/'Total ICPs'!H$18</f>
        <v>2.3468394663250097E-3</v>
      </c>
      <c r="I21" s="43">
        <f>('Modelled Faults'!I21*'Modelled ICPs'!I21)/'Total ICPs'!I$18</f>
        <v>7.5749708302534603E-4</v>
      </c>
      <c r="J21" s="43">
        <f>('Modelled Faults'!J21*'Modelled ICPs'!J21)/'Total ICPs'!J$18</f>
        <v>1.9654444625870129E-4</v>
      </c>
      <c r="K21" s="43">
        <f>('Modelled Faults'!K21*'Modelled ICPs'!K21)/'Total ICPs'!K$18</f>
        <v>1.58718275061765E-4</v>
      </c>
      <c r="L21" s="43">
        <f>('Modelled Faults'!L21*'Modelled ICPs'!L21)/'Total ICPs'!L$18</f>
        <v>1.0867958117069683E-3</v>
      </c>
      <c r="M21" s="43">
        <f>('Modelled Faults'!M21*'Modelled ICPs'!M21)/'Total ICPs'!M$18</f>
        <v>1.0679256732911823E-3</v>
      </c>
      <c r="N21" s="43">
        <f>('Modelled Faults'!N21*'Modelled ICPs'!N21)/'Total ICPs'!N$18</f>
        <v>1.0430179888053928E-3</v>
      </c>
      <c r="O21" s="43">
        <f>('Modelled Faults'!O21*'Modelled ICPs'!O21)/'Total ICPs'!O$18</f>
        <v>1.0078783711689064E-3</v>
      </c>
      <c r="P21" s="43">
        <f>('Modelled Faults'!P21*'Modelled ICPs'!P21)/'Total ICPs'!P$18</f>
        <v>9.4008392231241804E-4</v>
      </c>
      <c r="Q21" s="43">
        <f>('Modelled Faults'!Q21*'Modelled ICPs'!Q21)/'Total ICPs'!Q$18</f>
        <v>8.7648854236250335E-4</v>
      </c>
      <c r="R21" s="43">
        <f>('Modelled Faults'!R21*'Modelled ICPs'!R21)/'Total ICPs'!R$18</f>
        <v>8.0505080587284954E-4</v>
      </c>
      <c r="S21" s="43">
        <f>('Modelled Faults'!S21*'Modelled ICPs'!S21)/'Total ICPs'!S$18</f>
        <v>7.5642037975131497E-4</v>
      </c>
      <c r="T21" s="43">
        <f>('Modelled Faults'!T21*'Modelled ICPs'!T21)/'Total ICPs'!T$18</f>
        <v>7.2343189098190194E-4</v>
      </c>
      <c r="U21" s="43">
        <f>('Modelled Faults'!U21*'Modelled ICPs'!U21)/'Total ICPs'!U$18</f>
        <v>7.159181782576535E-4</v>
      </c>
      <c r="V21" s="43">
        <f>('Modelled Faults'!V21*'Modelled ICPs'!V21)/'Total ICPs'!V$18</f>
        <v>6.8244428837682149E-4</v>
      </c>
      <c r="AL21" s="43">
        <f t="shared" si="3"/>
        <v>5.3089186654586493E-4</v>
      </c>
      <c r="AM21" s="43">
        <f t="shared" si="3"/>
        <v>4.5141703622462802E-4</v>
      </c>
      <c r="AN21" s="43">
        <f t="shared" si="3"/>
        <v>2.591220712490895E-4</v>
      </c>
      <c r="AO21" s="43">
        <f t="shared" si="3"/>
        <v>3.9888438006457498E-4</v>
      </c>
      <c r="AP21" s="43">
        <f t="shared" si="3"/>
        <v>1.6906936844309336E-3</v>
      </c>
      <c r="AQ21" s="43">
        <f t="shared" si="3"/>
        <v>1.4030208404467301E-3</v>
      </c>
      <c r="AR21" s="43">
        <f t="shared" si="3"/>
        <v>2.3468394663250097E-3</v>
      </c>
      <c r="AS21" s="43">
        <f t="shared" si="3"/>
        <v>7.5749708302534603E-4</v>
      </c>
      <c r="AT21" s="43">
        <f t="shared" si="3"/>
        <v>1.9654444625870129E-4</v>
      </c>
      <c r="AU21" s="43">
        <f t="shared" si="3"/>
        <v>1.58718275061765E-4</v>
      </c>
      <c r="AV21" s="43">
        <f t="shared" si="5"/>
        <v>9.1650948231526458E-4</v>
      </c>
      <c r="AW21" s="43">
        <f t="shared" si="5"/>
        <v>9.3417249456108277E-4</v>
      </c>
      <c r="AX21" s="43">
        <f t="shared" si="5"/>
        <v>9.5183550680690097E-4</v>
      </c>
      <c r="AY21" s="43">
        <f t="shared" si="5"/>
        <v>9.6949851905271916E-4</v>
      </c>
      <c r="AZ21" s="43">
        <f t="shared" si="5"/>
        <v>9.8716153129853735E-4</v>
      </c>
      <c r="BA21" s="43">
        <f t="shared" si="5"/>
        <v>1.0048245435443557E-3</v>
      </c>
      <c r="BB21" s="43">
        <f t="shared" si="5"/>
        <v>1.0224875557901737E-3</v>
      </c>
      <c r="BC21" s="43">
        <f t="shared" si="5"/>
        <v>1.040150568035992E-3</v>
      </c>
      <c r="BD21" s="43">
        <f t="shared" si="5"/>
        <v>1.0578135802818103E-3</v>
      </c>
      <c r="BE21" s="43">
        <f t="shared" si="5"/>
        <v>1.0754765925276284E-3</v>
      </c>
      <c r="BF21" s="43">
        <f t="shared" si="5"/>
        <v>1.0931396047734467E-3</v>
      </c>
    </row>
    <row r="22" spans="1:58">
      <c r="A22" s="53" t="s">
        <v>47</v>
      </c>
      <c r="B22" s="70">
        <f>('Modelled Faults'!B22*'Modelled ICPs'!B22)/'Total ICPs'!B$18</f>
        <v>1.9042169344968445E-3</v>
      </c>
      <c r="C22" s="70">
        <f>('Modelled Faults'!C22*'Modelled ICPs'!C22)/'Total ICPs'!C$18</f>
        <v>7.7249535072242603E-4</v>
      </c>
      <c r="D22" s="70">
        <f>('Modelled Faults'!D22*'Modelled ICPs'!D22)/'Total ICPs'!D$18</f>
        <v>1.3651309119464201E-3</v>
      </c>
      <c r="E22" s="43">
        <f>('Modelled Faults'!E22*'Modelled ICPs'!E22)/'Total ICPs'!E$18</f>
        <v>4.20870133296481E-4</v>
      </c>
      <c r="F22" s="43">
        <f>('Modelled Faults'!F22*'Modelled ICPs'!F22)/'Total ICPs'!F$18</f>
        <v>0</v>
      </c>
      <c r="G22" s="43">
        <f>('Modelled Faults'!G22*'Modelled ICPs'!G22)/'Total ICPs'!G$18</f>
        <v>4.1376698679546301E-3</v>
      </c>
      <c r="H22" s="43">
        <f>('Modelled Faults'!H22*'Modelled ICPs'!H22)/'Total ICPs'!H$18</f>
        <v>1.8479050915945001E-5</v>
      </c>
      <c r="I22" s="43">
        <f>('Modelled Faults'!I22*'Modelled ICPs'!I22)/'Total ICPs'!I$18</f>
        <v>2.49546418077301E-3</v>
      </c>
      <c r="J22" s="43">
        <f>('Modelled Faults'!J22*'Modelled ICPs'!J22)/'Total ICPs'!J$18</f>
        <v>7.5714968220274891E-3</v>
      </c>
      <c r="K22" s="43">
        <f>('Modelled Faults'!K22*'Modelled ICPs'!K22)/'Total ICPs'!K$18</f>
        <v>5.9893688702552997E-6</v>
      </c>
      <c r="L22" s="43">
        <f>('Modelled Faults'!L22*'Modelled ICPs'!L22)/'Total ICPs'!L$18</f>
        <v>1.5744741412246261E-3</v>
      </c>
      <c r="M22" s="43">
        <f>('Modelled Faults'!M22*'Modelled ICPs'!M22)/'Total ICPs'!M$18</f>
        <v>1.5907855125687244E-3</v>
      </c>
      <c r="N22" s="43">
        <f>('Modelled Faults'!N22*'Modelled ICPs'!N22)/'Total ICPs'!N$18</f>
        <v>1.377763892372697E-3</v>
      </c>
      <c r="O22" s="43">
        <f>('Modelled Faults'!O22*'Modelled ICPs'!O22)/'Total ICPs'!O$18</f>
        <v>1.2412805187798155E-3</v>
      </c>
      <c r="P22" s="43">
        <f>('Modelled Faults'!P22*'Modelled ICPs'!P22)/'Total ICPs'!P$18</f>
        <v>1.1187393895100942E-3</v>
      </c>
      <c r="Q22" s="43">
        <f>('Modelled Faults'!Q22*'Modelled ICPs'!Q22)/'Total ICPs'!Q$18</f>
        <v>1.0370261873278814E-3</v>
      </c>
      <c r="R22" s="43">
        <f>('Modelled Faults'!R22*'Modelled ICPs'!R22)/'Total ICPs'!R$18</f>
        <v>9.6382723474488163E-4</v>
      </c>
      <c r="S22" s="43">
        <f>('Modelled Faults'!S22*'Modelled ICPs'!S22)/'Total ICPs'!S$18</f>
        <v>8.9547600683870937E-4</v>
      </c>
      <c r="T22" s="43">
        <f>('Modelled Faults'!T22*'Modelled ICPs'!T22)/'Total ICPs'!T$18</f>
        <v>8.3903900858543962E-4</v>
      </c>
      <c r="U22" s="43">
        <f>('Modelled Faults'!U22*'Modelled ICPs'!U22)/'Total ICPs'!U$18</f>
        <v>7.984368740634242E-4</v>
      </c>
      <c r="V22" s="43">
        <f>('Modelled Faults'!V22*'Modelled ICPs'!V22)/'Total ICPs'!V$18</f>
        <v>7.561356428156912E-4</v>
      </c>
      <c r="AL22" s="43">
        <f t="shared" si="3"/>
        <v>1.9042169344968445E-3</v>
      </c>
      <c r="AM22" s="43">
        <f t="shared" si="3"/>
        <v>7.7249535072242603E-4</v>
      </c>
      <c r="AN22" s="43">
        <f t="shared" si="3"/>
        <v>1.3651309119464201E-3</v>
      </c>
      <c r="AO22" s="43">
        <f t="shared" si="3"/>
        <v>4.20870133296481E-4</v>
      </c>
      <c r="AP22" s="43">
        <f t="shared" si="3"/>
        <v>0</v>
      </c>
      <c r="AQ22" s="43">
        <f t="shared" si="3"/>
        <v>4.1376698679546301E-3</v>
      </c>
      <c r="AR22" s="43">
        <f t="shared" si="3"/>
        <v>1.8479050915945001E-5</v>
      </c>
      <c r="AS22" s="43">
        <f t="shared" si="3"/>
        <v>2.49546418077301E-3</v>
      </c>
      <c r="AT22" s="43">
        <f t="shared" si="3"/>
        <v>7.5714968220274891E-3</v>
      </c>
      <c r="AU22" s="43">
        <f t="shared" si="3"/>
        <v>5.9893688702552997E-6</v>
      </c>
      <c r="AV22" s="43">
        <f t="shared" si="5"/>
        <v>3.1722187678817539E-3</v>
      </c>
      <c r="AW22" s="43">
        <f t="shared" si="5"/>
        <v>3.4091346780238275E-3</v>
      </c>
      <c r="AX22" s="43">
        <f t="shared" si="5"/>
        <v>3.6460505881659002E-3</v>
      </c>
      <c r="AY22" s="43">
        <f t="shared" si="5"/>
        <v>3.8829664983079737E-3</v>
      </c>
      <c r="AZ22" s="43">
        <f t="shared" si="5"/>
        <v>4.1198824084500473E-3</v>
      </c>
      <c r="BA22" s="43">
        <f t="shared" si="5"/>
        <v>4.3567983185921208E-3</v>
      </c>
      <c r="BB22" s="43">
        <f t="shared" si="5"/>
        <v>4.5937142287341944E-3</v>
      </c>
      <c r="BC22" s="43">
        <f t="shared" si="5"/>
        <v>4.8306301388762679E-3</v>
      </c>
      <c r="BD22" s="43">
        <f t="shared" si="5"/>
        <v>5.0675460490183406E-3</v>
      </c>
      <c r="BE22" s="43">
        <f t="shared" si="5"/>
        <v>5.3044619591604142E-3</v>
      </c>
      <c r="BF22" s="43">
        <f t="shared" si="5"/>
        <v>5.5413778693024877E-3</v>
      </c>
    </row>
    <row r="23" spans="1:58">
      <c r="A23" s="53" t="s">
        <v>52</v>
      </c>
      <c r="B23" s="70">
        <f>('Modelled Faults'!B23*'Modelled ICPs'!B23)/'Total ICPs'!B$18</f>
        <v>4.2280609730898234E-4</v>
      </c>
      <c r="C23" s="70">
        <f>('Modelled Faults'!C23*'Modelled ICPs'!C23)/'Total ICPs'!C$18</f>
        <v>2.7975140273075501E-4</v>
      </c>
      <c r="D23" s="70">
        <f>('Modelled Faults'!D23*'Modelled ICPs'!D23)/'Total ICPs'!D$18</f>
        <v>2.08561667102926E-4</v>
      </c>
      <c r="E23" s="43">
        <f>('Modelled Faults'!E23*'Modelled ICPs'!E23)/'Total ICPs'!E$18</f>
        <v>9.7365478598439607E-4</v>
      </c>
      <c r="F23" s="43">
        <f>('Modelled Faults'!F23*'Modelled ICPs'!F23)/'Total ICPs'!F$18</f>
        <v>5.2189620203320797E-4</v>
      </c>
      <c r="G23" s="43">
        <f>('Modelled Faults'!G23*'Modelled ICPs'!G23)/'Total ICPs'!G$18</f>
        <v>3.4889279306684201E-3</v>
      </c>
      <c r="H23" s="43">
        <f>('Modelled Faults'!H23*'Modelled ICPs'!H23)/'Total ICPs'!H$18</f>
        <v>4.9585453291119011E-4</v>
      </c>
      <c r="I23" s="43">
        <f>('Modelled Faults'!I23*'Modelled ICPs'!I23)/'Total ICPs'!I$18</f>
        <v>1.0629394552129801E-3</v>
      </c>
      <c r="J23" s="43">
        <f>('Modelled Faults'!J23*'Modelled ICPs'!J23)/'Total ICPs'!J$18</f>
        <v>4.475165853275036E-4</v>
      </c>
      <c r="K23" s="43">
        <f>('Modelled Faults'!K23*'Modelled ICPs'!K23)/'Total ICPs'!K$18</f>
        <v>1.1978737740510601E-5</v>
      </c>
      <c r="L23" s="43">
        <f>('Modelled Faults'!L23*'Modelled ICPs'!L23)/'Total ICPs'!L$18</f>
        <v>1.274364011627335E-3</v>
      </c>
      <c r="M23" s="43">
        <f>('Modelled Faults'!M23*'Modelled ICPs'!M23)/'Total ICPs'!M$18</f>
        <v>1.3153143024246361E-3</v>
      </c>
      <c r="N23" s="43">
        <f>('Modelled Faults'!N23*'Modelled ICPs'!N23)/'Total ICPs'!N$18</f>
        <v>1.3630635244452041E-3</v>
      </c>
      <c r="O23" s="43">
        <f>('Modelled Faults'!O23*'Modelled ICPs'!O23)/'Total ICPs'!O$18</f>
        <v>1.3998008987147579E-3</v>
      </c>
      <c r="P23" s="43">
        <f>('Modelled Faults'!P23*'Modelled ICPs'!P23)/'Total ICPs'!P$18</f>
        <v>1.4380933137040886E-3</v>
      </c>
      <c r="Q23" s="43">
        <f>('Modelled Faults'!Q23*'Modelled ICPs'!Q23)/'Total ICPs'!Q$18</f>
        <v>1.4698871870981089E-3</v>
      </c>
      <c r="R23" s="43">
        <f>('Modelled Faults'!R23*'Modelled ICPs'!R23)/'Total ICPs'!R$18</f>
        <v>1.4993666285457014E-3</v>
      </c>
      <c r="S23" s="43">
        <f>('Modelled Faults'!S23*'Modelled ICPs'!S23)/'Total ICPs'!S$18</f>
        <v>1.5295426915061131E-3</v>
      </c>
      <c r="T23" s="43">
        <f>('Modelled Faults'!T23*'Modelled ICPs'!T23)/'Total ICPs'!T$18</f>
        <v>1.5519217683935909E-3</v>
      </c>
      <c r="U23" s="43">
        <f>('Modelled Faults'!U23*'Modelled ICPs'!U23)/'Total ICPs'!U$18</f>
        <v>1.5747367429832003E-3</v>
      </c>
      <c r="V23" s="43">
        <f>('Modelled Faults'!V23*'Modelled ICPs'!V23)/'Total ICPs'!V$18</f>
        <v>1.5943040326488848E-3</v>
      </c>
      <c r="AL23" s="43">
        <f t="shared" si="3"/>
        <v>4.2280609730898234E-4</v>
      </c>
      <c r="AM23" s="43">
        <f t="shared" si="3"/>
        <v>2.7975140273075501E-4</v>
      </c>
      <c r="AN23" s="43">
        <f t="shared" si="3"/>
        <v>2.08561667102926E-4</v>
      </c>
      <c r="AO23" s="43">
        <f t="shared" si="3"/>
        <v>9.7365478598439607E-4</v>
      </c>
      <c r="AP23" s="43">
        <f t="shared" si="3"/>
        <v>5.2189620203320797E-4</v>
      </c>
      <c r="AQ23" s="43">
        <f t="shared" si="3"/>
        <v>3.4889279306684201E-3</v>
      </c>
      <c r="AR23" s="43">
        <f t="shared" si="3"/>
        <v>4.9585453291119011E-4</v>
      </c>
      <c r="AS23" s="43">
        <f t="shared" si="3"/>
        <v>1.0629394552129801E-3</v>
      </c>
      <c r="AT23" s="43">
        <f t="shared" si="3"/>
        <v>4.475165853275036E-4</v>
      </c>
      <c r="AU23" s="43">
        <f t="shared" si="3"/>
        <v>1.1978737740510601E-5</v>
      </c>
      <c r="AV23" s="43">
        <f t="shared" si="5"/>
        <v>9.0080307143631578E-4</v>
      </c>
      <c r="AW23" s="43">
        <f t="shared" si="5"/>
        <v>9.206965862970847E-4</v>
      </c>
      <c r="AX23" s="43">
        <f t="shared" si="5"/>
        <v>9.4059010115785352E-4</v>
      </c>
      <c r="AY23" s="43">
        <f t="shared" si="5"/>
        <v>9.6048361601862244E-4</v>
      </c>
      <c r="AZ23" s="43">
        <f t="shared" si="5"/>
        <v>9.8037713087939125E-4</v>
      </c>
      <c r="BA23" s="43">
        <f t="shared" si="5"/>
        <v>1.0002706457401601E-3</v>
      </c>
      <c r="BB23" s="43">
        <f t="shared" si="5"/>
        <v>1.0201641606009289E-3</v>
      </c>
      <c r="BC23" s="43">
        <f t="shared" si="5"/>
        <v>1.0400576754616977E-3</v>
      </c>
      <c r="BD23" s="43">
        <f t="shared" si="5"/>
        <v>1.0599511903224665E-3</v>
      </c>
      <c r="BE23" s="43">
        <f t="shared" si="5"/>
        <v>1.0798447051832355E-3</v>
      </c>
      <c r="BF23" s="43">
        <f t="shared" si="5"/>
        <v>1.0997382200440043E-3</v>
      </c>
    </row>
    <row r="24" spans="1:58">
      <c r="A24" s="53" t="s">
        <v>53</v>
      </c>
      <c r="B24" s="70">
        <f>('Modelled Faults'!B24*'Modelled ICPs'!B24)/'Total ICPs'!B$18</f>
        <v>0</v>
      </c>
      <c r="C24" s="70">
        <f>('Modelled Faults'!C24*'Modelled ICPs'!C24)/'Total ICPs'!C$18</f>
        <v>2.28887511325163E-4</v>
      </c>
      <c r="D24" s="70">
        <f>('Modelled Faults'!D24*'Modelled ICPs'!D24)/'Total ICPs'!D$18</f>
        <v>0</v>
      </c>
      <c r="E24" s="43">
        <f>('Modelled Faults'!E24*'Modelled ICPs'!E24)/'Total ICPs'!E$18</f>
        <v>0</v>
      </c>
      <c r="F24" s="43">
        <f>('Modelled Faults'!F24*'Modelled ICPs'!F24)/'Total ICPs'!F$18</f>
        <v>0</v>
      </c>
      <c r="G24" s="43">
        <f>('Modelled Faults'!G24*'Modelled ICPs'!G24)/'Total ICPs'!G$18</f>
        <v>0</v>
      </c>
      <c r="H24" s="43">
        <f>('Modelled Faults'!H24*'Modelled ICPs'!H24)/'Total ICPs'!H$18</f>
        <v>1.7524299951954439E-3</v>
      </c>
      <c r="I24" s="43">
        <f>('Modelled Faults'!I24*'Modelled ICPs'!I24)/'Total ICPs'!I$18</f>
        <v>0</v>
      </c>
      <c r="J24" s="43">
        <f>('Modelled Faults'!J24*'Modelled ICPs'!J24)/'Total ICPs'!J$18</f>
        <v>0</v>
      </c>
      <c r="K24" s="43">
        <f>('Modelled Faults'!K24*'Modelled ICPs'!K24)/'Total ICPs'!K$18</f>
        <v>1.7159541813281428E-3</v>
      </c>
      <c r="L24" s="43">
        <f>('Modelled Faults'!L24*'Modelled ICPs'!L24)/'Total ICPs'!L$18</f>
        <v>4.9112176558724666E-4</v>
      </c>
      <c r="M24" s="43">
        <f>('Modelled Faults'!M24*'Modelled ICPs'!M24)/'Total ICPs'!M$18</f>
        <v>4.9454559896409066E-4</v>
      </c>
      <c r="N24" s="43">
        <f>('Modelled Faults'!N24*'Modelled ICPs'!N24)/'Total ICPs'!N$18</f>
        <v>5.050966982198538E-4</v>
      </c>
      <c r="O24" s="43">
        <f>('Modelled Faults'!O24*'Modelled ICPs'!O24)/'Total ICPs'!O$18</f>
        <v>5.1541474826431852E-4</v>
      </c>
      <c r="P24" s="43">
        <f>('Modelled Faults'!P24*'Modelled ICPs'!P24)/'Total ICPs'!P$18</f>
        <v>5.2637564646395153E-4</v>
      </c>
      <c r="Q24" s="43">
        <f>('Modelled Faults'!Q24*'Modelled ICPs'!Q24)/'Total ICPs'!Q$18</f>
        <v>5.3544490105758926E-4</v>
      </c>
      <c r="R24" s="43">
        <f>('Modelled Faults'!R24*'Modelled ICPs'!R24)/'Total ICPs'!R$18</f>
        <v>5.4530343242046545E-4</v>
      </c>
      <c r="S24" s="43">
        <f>('Modelled Faults'!S24*'Modelled ICPs'!S24)/'Total ICPs'!S$18</f>
        <v>5.5359920510730494E-4</v>
      </c>
      <c r="T24" s="43">
        <f>('Modelled Faults'!T24*'Modelled ICPs'!T24)/'Total ICPs'!T$18</f>
        <v>5.6104377953461351E-4</v>
      </c>
      <c r="U24" s="43">
        <f>('Modelled Faults'!U24*'Modelled ICPs'!U24)/'Total ICPs'!U$18</f>
        <v>5.6501880789126932E-4</v>
      </c>
      <c r="V24" s="43">
        <f>('Modelled Faults'!V24*'Modelled ICPs'!V24)/'Total ICPs'!V$18</f>
        <v>5.7187494656429721E-4</v>
      </c>
      <c r="AL24" s="43">
        <f t="shared" si="3"/>
        <v>0</v>
      </c>
      <c r="AM24" s="43">
        <f t="shared" si="3"/>
        <v>2.28887511325163E-4</v>
      </c>
      <c r="AN24" s="43">
        <f t="shared" si="3"/>
        <v>0</v>
      </c>
      <c r="AO24" s="43">
        <f t="shared" si="3"/>
        <v>0</v>
      </c>
      <c r="AP24" s="43">
        <f t="shared" si="3"/>
        <v>0</v>
      </c>
      <c r="AQ24" s="43">
        <f t="shared" si="3"/>
        <v>0</v>
      </c>
      <c r="AR24" s="43">
        <f t="shared" si="3"/>
        <v>1.7524299951954439E-3</v>
      </c>
      <c r="AS24" s="43">
        <f t="shared" si="3"/>
        <v>0</v>
      </c>
      <c r="AT24" s="43">
        <f t="shared" si="3"/>
        <v>0</v>
      </c>
      <c r="AU24" s="43">
        <f t="shared" si="3"/>
        <v>1.7159541813281428E-3</v>
      </c>
      <c r="AV24" s="43">
        <f t="shared" si="5"/>
        <v>1.0063493367269908E-3</v>
      </c>
      <c r="AW24" s="43">
        <f t="shared" si="5"/>
        <v>1.1220988218073754E-3</v>
      </c>
      <c r="AX24" s="43">
        <f t="shared" si="5"/>
        <v>1.2378483068877602E-3</v>
      </c>
      <c r="AY24" s="43">
        <f t="shared" si="5"/>
        <v>1.3535977919681449E-3</v>
      </c>
      <c r="AZ24" s="43">
        <f t="shared" si="5"/>
        <v>1.4693472770485295E-3</v>
      </c>
      <c r="BA24" s="43">
        <f t="shared" si="5"/>
        <v>1.5850967621289143E-3</v>
      </c>
      <c r="BB24" s="43">
        <f t="shared" si="5"/>
        <v>1.7008462472092988E-3</v>
      </c>
      <c r="BC24" s="43">
        <f t="shared" si="5"/>
        <v>1.8165957322896836E-3</v>
      </c>
      <c r="BD24" s="43">
        <f t="shared" si="5"/>
        <v>1.9323452173700684E-3</v>
      </c>
      <c r="BE24" s="43">
        <f t="shared" si="5"/>
        <v>2.0480947024504531E-3</v>
      </c>
      <c r="BF24" s="43">
        <f t="shared" si="5"/>
        <v>2.1638441875308379E-3</v>
      </c>
    </row>
    <row r="25" spans="1:58">
      <c r="A25" s="53" t="s">
        <v>58</v>
      </c>
      <c r="B25" s="70">
        <f>('Modelled Faults'!B25*'Modelled ICPs'!B25)/'Total ICPs'!B$18</f>
        <v>1.6912243892359294E-3</v>
      </c>
      <c r="C25" s="70">
        <f>('Modelled Faults'!C25*'Modelled ICPs'!C25)/'Total ICPs'!C$18</f>
        <v>2.9532846947371801E-3</v>
      </c>
      <c r="D25" s="70">
        <f>('Modelled Faults'!D25*'Modelled ICPs'!D25)/'Total ICPs'!D$18</f>
        <v>4.9612396568423213E-4</v>
      </c>
      <c r="E25" s="43">
        <f>('Modelled Faults'!E25*'Modelled ICPs'!E25)/'Total ICPs'!E$18</f>
        <v>8.0499265047677699E-3</v>
      </c>
      <c r="F25" s="43">
        <f>('Modelled Faults'!F25*'Modelled ICPs'!F25)/'Total ICPs'!F$18</f>
        <v>3.0845003078250098E-3</v>
      </c>
      <c r="G25" s="43">
        <f>('Modelled Faults'!G25*'Modelled ICPs'!G25)/'Total ICPs'!G$18</f>
        <v>1.8344807891681801E-3</v>
      </c>
      <c r="H25" s="43">
        <f>('Modelled Faults'!H25*'Modelled ICPs'!H25)/'Total ICPs'!H$18</f>
        <v>1.09488376676974E-2</v>
      </c>
      <c r="I25" s="43">
        <f>('Modelled Faults'!I25*'Modelled ICPs'!I25)/'Total ICPs'!I$18</f>
        <v>2.3580151132885801E-3</v>
      </c>
      <c r="J25" s="43">
        <f>('Modelled Faults'!J25*'Modelled ICPs'!J25)/'Total ICPs'!J$18</f>
        <v>3.2172813972193505E-3</v>
      </c>
      <c r="K25" s="43">
        <f>('Modelled Faults'!K25*'Modelled ICPs'!K25)/'Total ICPs'!K$18</f>
        <v>1.68900202141199E-3</v>
      </c>
      <c r="L25" s="43">
        <f>('Modelled Faults'!L25*'Modelled ICPs'!L25)/'Total ICPs'!L$18</f>
        <v>4.1257535893187867E-3</v>
      </c>
      <c r="M25" s="43">
        <f>('Modelled Faults'!M25*'Modelled ICPs'!M25)/'Total ICPs'!M$18</f>
        <v>3.8408526352421697E-3</v>
      </c>
      <c r="N25" s="43">
        <f>('Modelled Faults'!N25*'Modelled ICPs'!N25)/'Total ICPs'!N$18</f>
        <v>3.4894474419536071E-3</v>
      </c>
      <c r="O25" s="43">
        <f>('Modelled Faults'!O25*'Modelled ICPs'!O25)/'Total ICPs'!O$18</f>
        <v>3.1990272564281089E-3</v>
      </c>
      <c r="P25" s="43">
        <f>('Modelled Faults'!P25*'Modelled ICPs'!P25)/'Total ICPs'!P$18</f>
        <v>2.9298950224077875E-3</v>
      </c>
      <c r="Q25" s="43">
        <f>('Modelled Faults'!Q25*'Modelled ICPs'!Q25)/'Total ICPs'!Q$18</f>
        <v>2.6807553904123708E-3</v>
      </c>
      <c r="R25" s="43">
        <f>('Modelled Faults'!R25*'Modelled ICPs'!R25)/'Total ICPs'!R$18</f>
        <v>2.4550069708065094E-3</v>
      </c>
      <c r="S25" s="43">
        <f>('Modelled Faults'!S25*'Modelled ICPs'!S25)/'Total ICPs'!S$18</f>
        <v>2.2557813503174236E-3</v>
      </c>
      <c r="T25" s="43">
        <f>('Modelled Faults'!T25*'Modelled ICPs'!T25)/'Total ICPs'!T$18</f>
        <v>2.1113799985304593E-3</v>
      </c>
      <c r="U25" s="43">
        <f>('Modelled Faults'!U25*'Modelled ICPs'!U25)/'Total ICPs'!U$18</f>
        <v>1.9698525586000536E-3</v>
      </c>
      <c r="V25" s="43">
        <f>('Modelled Faults'!V25*'Modelled ICPs'!V25)/'Total ICPs'!V$18</f>
        <v>1.8401916701734089E-3</v>
      </c>
      <c r="AL25" s="43">
        <f t="shared" si="3"/>
        <v>1.6912243892359294E-3</v>
      </c>
      <c r="AM25" s="43">
        <f t="shared" si="3"/>
        <v>2.9532846947371801E-3</v>
      </c>
      <c r="AN25" s="43">
        <f t="shared" si="3"/>
        <v>4.9612396568423213E-4</v>
      </c>
      <c r="AO25" s="43">
        <f t="shared" si="3"/>
        <v>8.0499265047677699E-3</v>
      </c>
      <c r="AP25" s="43">
        <f t="shared" si="3"/>
        <v>3.0845003078250098E-3</v>
      </c>
      <c r="AQ25" s="43">
        <f t="shared" si="3"/>
        <v>1.8344807891681801E-3</v>
      </c>
      <c r="AR25" s="43">
        <f t="shared" si="3"/>
        <v>1.09488376676974E-2</v>
      </c>
      <c r="AS25" s="43">
        <f t="shared" si="3"/>
        <v>2.3580151132885801E-3</v>
      </c>
      <c r="AT25" s="43">
        <f t="shared" si="3"/>
        <v>3.2172813972193505E-3</v>
      </c>
      <c r="AU25" s="43">
        <f t="shared" si="3"/>
        <v>1.68900202141199E-3</v>
      </c>
      <c r="AV25" s="43">
        <f t="shared" si="5"/>
        <v>4.2517391956073472E-3</v>
      </c>
      <c r="AW25" s="43">
        <f t="shared" si="5"/>
        <v>4.3643703793353091E-3</v>
      </c>
      <c r="AX25" s="43">
        <f t="shared" si="5"/>
        <v>4.4770015630632692E-3</v>
      </c>
      <c r="AY25" s="43">
        <f t="shared" si="5"/>
        <v>4.5896327467912302E-3</v>
      </c>
      <c r="AZ25" s="43">
        <f t="shared" si="5"/>
        <v>4.7022639305191911E-3</v>
      </c>
      <c r="BA25" s="43">
        <f t="shared" si="5"/>
        <v>4.8148951142471521E-3</v>
      </c>
      <c r="BB25" s="43">
        <f t="shared" si="5"/>
        <v>4.9275262979751131E-3</v>
      </c>
      <c r="BC25" s="43">
        <f t="shared" si="5"/>
        <v>5.0401574817030741E-3</v>
      </c>
      <c r="BD25" s="43">
        <f t="shared" si="5"/>
        <v>5.1527886654310351E-3</v>
      </c>
      <c r="BE25" s="43">
        <f t="shared" si="5"/>
        <v>5.2654198491589961E-3</v>
      </c>
      <c r="BF25" s="43">
        <f t="shared" si="5"/>
        <v>5.3780510328869571E-3</v>
      </c>
    </row>
    <row r="26" spans="1:58">
      <c r="A26" s="53" t="s">
        <v>60</v>
      </c>
      <c r="B26" s="70">
        <f>('Modelled Faults'!B26*'Modelled ICPs'!B26)/'Total ICPs'!B$18</f>
        <v>5.4042884618441293E-5</v>
      </c>
      <c r="C26" s="70">
        <f>('Modelled Faults'!C26*'Modelled ICPs'!C26)/'Total ICPs'!C$18</f>
        <v>9.2190803172635181E-5</v>
      </c>
      <c r="D26" s="70">
        <f>('Modelled Faults'!D26*'Modelled ICPs'!D26)/'Total ICPs'!D$18</f>
        <v>9.4800757774057086E-5</v>
      </c>
      <c r="E26" s="43">
        <f>('Modelled Faults'!E26*'Modelled ICPs'!E26)/'Total ICPs'!E$18</f>
        <v>8.4802191037350698E-5</v>
      </c>
      <c r="F26" s="43">
        <f>('Modelled Faults'!F26*'Modelled ICPs'!F26)/'Total ICPs'!F$18</f>
        <v>7.4065508911299498E-4</v>
      </c>
      <c r="G26" s="43">
        <f>('Modelled Faults'!G26*'Modelled ICPs'!G26)/'Total ICPs'!G$18</f>
        <v>0</v>
      </c>
      <c r="H26" s="43">
        <f>('Modelled Faults'!H26*'Modelled ICPs'!H26)/'Total ICPs'!H$18</f>
        <v>5.8516994567158997E-5</v>
      </c>
      <c r="I26" s="43">
        <f>('Modelled Faults'!I26*'Modelled ICPs'!I26)/'Total ICPs'!I$18</f>
        <v>1.7013140130851499E-3</v>
      </c>
      <c r="J26" s="43">
        <f>('Modelled Faults'!J26*'Modelled ICPs'!J26)/'Total ICPs'!J$18</f>
        <v>3.0237607116723202E-6</v>
      </c>
      <c r="K26" s="43">
        <f>('Modelled Faults'!K26*'Modelled ICPs'!K26)/'Total ICPs'!K$18</f>
        <v>4.4920266526914698E-5</v>
      </c>
      <c r="L26" s="43">
        <f>('Modelled Faults'!L26*'Modelled ICPs'!L26)/'Total ICPs'!L$18</f>
        <v>3.9888854073330039E-4</v>
      </c>
      <c r="M26" s="43">
        <f>('Modelled Faults'!M26*'Modelled ICPs'!M26)/'Total ICPs'!M$18</f>
        <v>3.915801061896359E-4</v>
      </c>
      <c r="N26" s="43">
        <f>('Modelled Faults'!N26*'Modelled ICPs'!N26)/'Total ICPs'!N$18</f>
        <v>3.7363265612431465E-4</v>
      </c>
      <c r="O26" s="43">
        <f>('Modelled Faults'!O26*'Modelled ICPs'!O26)/'Total ICPs'!O$18</f>
        <v>3.6108677218281708E-4</v>
      </c>
      <c r="P26" s="43">
        <f>('Modelled Faults'!P26*'Modelled ICPs'!P26)/'Total ICPs'!P$18</f>
        <v>3.5880114668243211E-4</v>
      </c>
      <c r="Q26" s="43">
        <f>('Modelled Faults'!Q26*'Modelled ICPs'!Q26)/'Total ICPs'!Q$18</f>
        <v>3.6222154841392563E-4</v>
      </c>
      <c r="R26" s="43">
        <f>('Modelled Faults'!R26*'Modelled ICPs'!R26)/'Total ICPs'!R$18</f>
        <v>3.7407693500730453E-4</v>
      </c>
      <c r="S26" s="43">
        <f>('Modelled Faults'!S26*'Modelled ICPs'!S26)/'Total ICPs'!S$18</f>
        <v>3.7231245504244532E-4</v>
      </c>
      <c r="T26" s="43">
        <f>('Modelled Faults'!T26*'Modelled ICPs'!T26)/'Total ICPs'!T$18</f>
        <v>3.7061105374153419E-4</v>
      </c>
      <c r="U26" s="43">
        <f>('Modelled Faults'!U26*'Modelled ICPs'!U26)/'Total ICPs'!U$18</f>
        <v>3.5332478059482356E-4</v>
      </c>
      <c r="V26" s="43">
        <f>('Modelled Faults'!V26*'Modelled ICPs'!V26)/'Total ICPs'!V$18</f>
        <v>3.1017387264422317E-4</v>
      </c>
      <c r="AL26" s="43">
        <f t="shared" si="3"/>
        <v>5.4042884618441293E-5</v>
      </c>
      <c r="AM26" s="43">
        <f t="shared" si="3"/>
        <v>9.2190803172635181E-5</v>
      </c>
      <c r="AN26" s="43">
        <f t="shared" si="3"/>
        <v>9.4800757774057086E-5</v>
      </c>
      <c r="AO26" s="43">
        <f t="shared" si="3"/>
        <v>8.4802191037350698E-5</v>
      </c>
      <c r="AP26" s="43">
        <f t="shared" si="3"/>
        <v>7.4065508911299498E-4</v>
      </c>
      <c r="AQ26" s="43">
        <f t="shared" si="3"/>
        <v>0</v>
      </c>
      <c r="AR26" s="43">
        <f t="shared" si="3"/>
        <v>5.8516994567158997E-5</v>
      </c>
      <c r="AS26" s="43">
        <f t="shared" si="3"/>
        <v>1.7013140130851499E-3</v>
      </c>
      <c r="AT26" s="43">
        <f t="shared" si="3"/>
        <v>3.0237607116723202E-6</v>
      </c>
      <c r="AU26" s="43">
        <f t="shared" si="3"/>
        <v>4.4920266526914698E-5</v>
      </c>
      <c r="AV26" s="43">
        <f t="shared" si="5"/>
        <v>5.0431943399335149E-4</v>
      </c>
      <c r="AW26" s="43">
        <f t="shared" si="5"/>
        <v>5.4375448089020854E-4</v>
      </c>
      <c r="AX26" s="43">
        <f t="shared" si="5"/>
        <v>5.8318952778706559E-4</v>
      </c>
      <c r="AY26" s="43">
        <f t="shared" si="5"/>
        <v>6.2262457468392264E-4</v>
      </c>
      <c r="AZ26" s="43">
        <f t="shared" si="5"/>
        <v>6.6205962158077968E-4</v>
      </c>
      <c r="BA26" s="43">
        <f t="shared" si="5"/>
        <v>7.0149466847763673E-4</v>
      </c>
      <c r="BB26" s="43">
        <f t="shared" si="5"/>
        <v>7.4092971537449378E-4</v>
      </c>
      <c r="BC26" s="43">
        <f t="shared" si="5"/>
        <v>7.8036476227135083E-4</v>
      </c>
      <c r="BD26" s="43">
        <f t="shared" si="5"/>
        <v>8.1979980916820809E-4</v>
      </c>
      <c r="BE26" s="43">
        <f t="shared" si="5"/>
        <v>8.5923485606506514E-4</v>
      </c>
      <c r="BF26" s="43">
        <f t="shared" si="5"/>
        <v>8.9866990296192219E-4</v>
      </c>
    </row>
    <row r="27" spans="1:58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AL27" s="97"/>
      <c r="AM27" s="97"/>
      <c r="AN27" s="97"/>
      <c r="AO27" s="97"/>
      <c r="AP27" s="97"/>
      <c r="AQ27" s="97"/>
      <c r="AR27" s="97"/>
      <c r="AS27" s="97"/>
      <c r="AT27" s="97"/>
      <c r="AU27" s="41"/>
      <c r="AV27" s="41"/>
      <c r="AW27" s="41"/>
      <c r="AX27" s="41"/>
      <c r="AY27" s="41"/>
      <c r="AZ27" s="41"/>
      <c r="BA27" s="41"/>
      <c r="BB27" s="41"/>
      <c r="BC27" s="41"/>
      <c r="BD27" s="94"/>
      <c r="BE27" s="94"/>
      <c r="BF27" s="94"/>
    </row>
    <row r="28" spans="1:58">
      <c r="J28" s="42"/>
      <c r="K28" s="42"/>
      <c r="L28" s="42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</row>
    <row r="29" spans="1:58"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</row>
    <row r="30" spans="1:58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3" customFormat="1" ht="18">
      <c r="A31" s="1"/>
      <c r="B31" s="55"/>
      <c r="C31" s="55"/>
      <c r="D31" s="55"/>
      <c r="E31" s="55"/>
      <c r="F31" s="55"/>
      <c r="G31" s="55"/>
      <c r="H31" s="55"/>
      <c r="I31" s="39"/>
      <c r="J31" s="1"/>
      <c r="N31"/>
      <c r="O31"/>
      <c r="P31"/>
      <c r="Q31"/>
      <c r="R31"/>
      <c r="S31"/>
      <c r="T31"/>
      <c r="U31"/>
      <c r="V31"/>
    </row>
    <row r="32" spans="1:58" s="3" customFormat="1" ht="15.95" customHeight="1">
      <c r="B32" s="59"/>
      <c r="C32" s="59"/>
      <c r="D32" s="59"/>
      <c r="E32" s="59"/>
      <c r="F32" s="59"/>
      <c r="G32" s="59"/>
      <c r="H32" s="59"/>
      <c r="I32" s="59"/>
      <c r="J32" s="59"/>
      <c r="K32" s="69"/>
      <c r="L32" s="69" t="s">
        <v>32</v>
      </c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69" t="s">
        <v>48</v>
      </c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</row>
    <row r="33" spans="1:58" s="60" customFormat="1">
      <c r="A33" s="60" t="s">
        <v>6</v>
      </c>
      <c r="B33" s="63">
        <f>SUM(B37:B49)</f>
        <v>0.2753071702191916</v>
      </c>
      <c r="C33" s="63">
        <f t="shared" ref="C33:K33" si="6">SUM(C37:C49)</f>
        <v>0.21264921399392811</v>
      </c>
      <c r="D33" s="63">
        <f t="shared" si="6"/>
        <v>0.19034096145875204</v>
      </c>
      <c r="E33" s="63">
        <f t="shared" si="6"/>
        <v>0.2160634194756085</v>
      </c>
      <c r="F33" s="63">
        <f t="shared" si="6"/>
        <v>0.23925971992612202</v>
      </c>
      <c r="G33" s="63">
        <f t="shared" si="6"/>
        <v>0.23206957990079521</v>
      </c>
      <c r="H33" s="63">
        <f t="shared" si="6"/>
        <v>0.24742217239722566</v>
      </c>
      <c r="I33" s="63">
        <f t="shared" si="6"/>
        <v>0.20304587133545518</v>
      </c>
      <c r="J33" s="63">
        <f t="shared" si="6"/>
        <v>0.20313926837085816</v>
      </c>
      <c r="K33" s="63">
        <f t="shared" si="6"/>
        <v>0.23918544583364529</v>
      </c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</row>
    <row r="34" spans="1:58">
      <c r="B34" s="96"/>
      <c r="C34" s="96"/>
      <c r="D34" s="96"/>
      <c r="E34" s="96"/>
      <c r="F34" s="96"/>
      <c r="G34" s="96"/>
      <c r="H34" s="96"/>
      <c r="I34" s="96"/>
      <c r="J34" s="96"/>
      <c r="K34" s="106"/>
      <c r="L34" s="106">
        <f t="shared" ref="L34:V34" si="7">SUM(L37:L49)</f>
        <v>0.21460075881015561</v>
      </c>
      <c r="M34" s="106">
        <f t="shared" si="7"/>
        <v>0.21484893277369488</v>
      </c>
      <c r="N34" s="106">
        <f t="shared" si="7"/>
        <v>0.21417221951282459</v>
      </c>
      <c r="O34" s="106">
        <f t="shared" si="7"/>
        <v>0.21166581307612045</v>
      </c>
      <c r="P34" s="106">
        <f t="shared" si="7"/>
        <v>0.20679682702326771</v>
      </c>
      <c r="Q34" s="106">
        <f t="shared" si="7"/>
        <v>0.20024019194436526</v>
      </c>
      <c r="R34" s="106">
        <f t="shared" si="7"/>
        <v>0.1951098480893303</v>
      </c>
      <c r="S34" s="106">
        <f t="shared" si="7"/>
        <v>0.19333648019720454</v>
      </c>
      <c r="T34" s="106">
        <f t="shared" si="7"/>
        <v>0.1914899673423876</v>
      </c>
      <c r="U34" s="106">
        <f t="shared" si="7"/>
        <v>0.18957755704563581</v>
      </c>
      <c r="V34" s="106">
        <f t="shared" si="7"/>
        <v>0.18737834601499787</v>
      </c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72"/>
      <c r="AM34" s="201"/>
      <c r="AN34" s="201"/>
      <c r="AO34" s="201"/>
      <c r="AP34" s="201"/>
      <c r="AQ34" s="201"/>
      <c r="AR34" s="201"/>
      <c r="AS34" s="201"/>
      <c r="AT34" s="201"/>
      <c r="AU34" s="106"/>
      <c r="AV34" s="106">
        <f t="shared" ref="AV34:BF34" si="8">SUM(AV37:AV49)</f>
        <v>0.21780646660087932</v>
      </c>
      <c r="AW34" s="106">
        <f t="shared" si="8"/>
        <v>0.21634431829355588</v>
      </c>
      <c r="AX34" s="106">
        <f t="shared" si="8"/>
        <v>0.21488216998623247</v>
      </c>
      <c r="AY34" s="106">
        <f t="shared" si="8"/>
        <v>0.21342002167890906</v>
      </c>
      <c r="AZ34" s="106">
        <f t="shared" si="8"/>
        <v>0.21195787337158561</v>
      </c>
      <c r="BA34" s="106">
        <f t="shared" si="8"/>
        <v>0.21049572506426217</v>
      </c>
      <c r="BB34" s="106">
        <f t="shared" si="8"/>
        <v>0.20903357675693876</v>
      </c>
      <c r="BC34" s="106">
        <f t="shared" si="8"/>
        <v>0.20757142844961529</v>
      </c>
      <c r="BD34" s="106">
        <f t="shared" si="8"/>
        <v>0.20610928014229191</v>
      </c>
      <c r="BE34" s="106">
        <f t="shared" si="8"/>
        <v>0.20464713183496847</v>
      </c>
      <c r="BF34" s="106">
        <f t="shared" si="8"/>
        <v>0.20318498352764502</v>
      </c>
    </row>
    <row r="35" spans="1:58">
      <c r="B35" s="94"/>
      <c r="C35" s="94"/>
      <c r="D35" s="94"/>
      <c r="E35" s="94"/>
      <c r="F35" s="94"/>
      <c r="G35" s="94"/>
      <c r="H35" s="94"/>
      <c r="I35" s="94"/>
      <c r="J35" s="94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72"/>
      <c r="AM35" s="201"/>
      <c r="AN35" s="201"/>
      <c r="AO35" s="201"/>
      <c r="AP35" s="201"/>
      <c r="AQ35" s="201"/>
      <c r="AR35" s="201"/>
      <c r="AS35" s="201"/>
      <c r="AT35" s="201"/>
      <c r="AU35" s="68"/>
      <c r="AV35" s="68"/>
      <c r="AW35" s="68"/>
      <c r="AX35" s="68"/>
      <c r="AY35" s="68"/>
      <c r="AZ35" s="68"/>
      <c r="BA35" s="68"/>
      <c r="BB35" s="68"/>
      <c r="BC35" s="68"/>
      <c r="BD35" s="68"/>
      <c r="BE35" s="68"/>
      <c r="BF35" s="68"/>
    </row>
    <row r="36" spans="1:58">
      <c r="A36" s="1" t="s">
        <v>64</v>
      </c>
      <c r="B36" s="95">
        <v>2008</v>
      </c>
      <c r="C36" s="95">
        <v>2009</v>
      </c>
      <c r="D36" s="95">
        <v>2010</v>
      </c>
      <c r="E36" s="95">
        <v>2011</v>
      </c>
      <c r="F36" s="95">
        <v>2012</v>
      </c>
      <c r="G36" s="95">
        <v>2013</v>
      </c>
      <c r="H36" s="95">
        <v>2014</v>
      </c>
      <c r="I36" s="95">
        <v>2015</v>
      </c>
      <c r="J36" s="95">
        <v>2016</v>
      </c>
      <c r="K36" s="95">
        <v>2017</v>
      </c>
      <c r="L36" s="95">
        <v>2018</v>
      </c>
      <c r="M36" s="95">
        <v>2019</v>
      </c>
      <c r="N36" s="95">
        <v>2020</v>
      </c>
      <c r="O36" s="95">
        <v>2021</v>
      </c>
      <c r="P36" s="95">
        <v>2022</v>
      </c>
      <c r="Q36" s="95">
        <v>2023</v>
      </c>
      <c r="R36" s="95">
        <v>2024</v>
      </c>
      <c r="S36" s="95">
        <v>2025</v>
      </c>
      <c r="T36" s="95">
        <v>2026</v>
      </c>
      <c r="U36" s="95">
        <v>2027</v>
      </c>
      <c r="V36" s="95">
        <v>2028</v>
      </c>
      <c r="AL36" s="200">
        <v>2008</v>
      </c>
      <c r="AM36" s="200">
        <v>2009</v>
      </c>
      <c r="AN36" s="200">
        <v>2010</v>
      </c>
      <c r="AO36" s="200">
        <v>2011</v>
      </c>
      <c r="AP36" s="200">
        <v>2012</v>
      </c>
      <c r="AQ36" s="200">
        <v>2013</v>
      </c>
      <c r="AR36" s="200">
        <v>2014</v>
      </c>
      <c r="AS36" s="200">
        <v>2015</v>
      </c>
      <c r="AT36" s="200">
        <v>2016</v>
      </c>
      <c r="AU36" s="200">
        <v>2017</v>
      </c>
      <c r="AV36" s="200">
        <v>2018</v>
      </c>
      <c r="AW36" s="200">
        <v>2019</v>
      </c>
      <c r="AX36" s="200">
        <v>2020</v>
      </c>
      <c r="AY36" s="200">
        <v>2021</v>
      </c>
      <c r="AZ36" s="200">
        <v>2022</v>
      </c>
      <c r="BA36" s="200">
        <v>2023</v>
      </c>
      <c r="BB36" s="200">
        <v>2024</v>
      </c>
      <c r="BC36" s="200">
        <v>2025</v>
      </c>
      <c r="BD36" s="200">
        <v>2026</v>
      </c>
      <c r="BE36" s="200">
        <v>2027</v>
      </c>
      <c r="BF36" s="200">
        <v>2028</v>
      </c>
    </row>
    <row r="37" spans="1:58">
      <c r="A37" s="53" t="s">
        <v>50</v>
      </c>
      <c r="B37" s="70">
        <f>('Modelled Faults'!B37*'Modelled ICPs'!B37)/'Total ICPs'!B$18</f>
        <v>2.9227663598938199E-2</v>
      </c>
      <c r="C37" s="70">
        <f>('Modelled Faults'!C37*'Modelled ICPs'!C37)/'Total ICPs'!C$18</f>
        <v>3.1554686630743983E-2</v>
      </c>
      <c r="D37" s="70">
        <f>('Modelled Faults'!D37*'Modelled ICPs'!D37)/'Total ICPs'!D$18</f>
        <v>1.0516564062402079E-2</v>
      </c>
      <c r="E37" s="43">
        <f>('Modelled Faults'!E37*'Modelled ICPs'!E37)/'Total ICPs'!E$18</f>
        <v>1.0198248677713986E-2</v>
      </c>
      <c r="F37" s="43">
        <f>('Modelled Faults'!F37*'Modelled ICPs'!F37)/'Total ICPs'!F$18</f>
        <v>1.2413004278298799E-2</v>
      </c>
      <c r="G37" s="43">
        <f>('Modelled Faults'!G37*'Modelled ICPs'!G37)/'Total ICPs'!G$18</f>
        <v>1.3524251773952242E-2</v>
      </c>
      <c r="H37" s="43">
        <f>('Modelled Faults'!H37*'Modelled ICPs'!H37)/'Total ICPs'!H$18</f>
        <v>9.2395254579724813E-3</v>
      </c>
      <c r="I37" s="43">
        <f>('Modelled Faults'!I37*'Modelled ICPs'!I37)/'Total ICPs'!I$18</f>
        <v>2.092280249485334E-2</v>
      </c>
      <c r="J37" s="43">
        <f>('Modelled Faults'!J37*'Modelled ICPs'!J37)/'Total ICPs'!J$18</f>
        <v>1.7456170588484317E-2</v>
      </c>
      <c r="K37" s="43">
        <f>('Modelled Faults'!K37*'Modelled ICPs'!K37)/'Total ICPs'!K$18</f>
        <v>1.3895335778992299E-2</v>
      </c>
      <c r="L37" s="43">
        <f>('Modelled Faults'!L37*'Modelled ICPs'!L37)/'Total ICPs'!L$18</f>
        <v>9.5436902077009368E-3</v>
      </c>
      <c r="M37" s="43">
        <f>('Modelled Faults'!M37*'Modelled ICPs'!M37)/'Total ICPs'!M$18</f>
        <v>9.802476579075417E-3</v>
      </c>
      <c r="N37" s="43">
        <f>('Modelled Faults'!N37*'Modelled ICPs'!N37)/'Total ICPs'!N$18</f>
        <v>9.9849970679514299E-3</v>
      </c>
      <c r="O37" s="43">
        <f>('Modelled Faults'!O37*'Modelled ICPs'!O37)/'Total ICPs'!O$18</f>
        <v>1.0077393384096155E-2</v>
      </c>
      <c r="P37" s="43">
        <f>('Modelled Faults'!P37*'Modelled ICPs'!P37)/'Total ICPs'!P$18</f>
        <v>1.0144321117721417E-2</v>
      </c>
      <c r="Q37" s="43">
        <f>('Modelled Faults'!Q37*'Modelled ICPs'!Q37)/'Total ICPs'!Q$18</f>
        <v>1.0114285627507437E-2</v>
      </c>
      <c r="R37" s="43">
        <f>('Modelled Faults'!R37*'Modelled ICPs'!R37)/'Total ICPs'!R$18</f>
        <v>1.0093854179409554E-2</v>
      </c>
      <c r="S37" s="43">
        <f>('Modelled Faults'!S37*'Modelled ICPs'!S37)/'Total ICPs'!S$18</f>
        <v>1.0126707111011541E-2</v>
      </c>
      <c r="T37" s="43">
        <f>('Modelled Faults'!T37*'Modelled ICPs'!T37)/'Total ICPs'!T$18</f>
        <v>1.0068759823897908E-2</v>
      </c>
      <c r="U37" s="43">
        <f>('Modelled Faults'!U37*'Modelled ICPs'!U37)/'Total ICPs'!U$18</f>
        <v>1.0018374058451485E-2</v>
      </c>
      <c r="V37" s="43">
        <f>('Modelled Faults'!V37*'Modelled ICPs'!V37)/'Total ICPs'!V$18</f>
        <v>9.9621460093257241E-3</v>
      </c>
      <c r="AL37" s="43">
        <f t="shared" ref="AL37:AL49" si="9">B37</f>
        <v>2.9227663598938199E-2</v>
      </c>
      <c r="AM37" s="43">
        <f t="shared" ref="AM37:AM49" si="10">C37</f>
        <v>3.1554686630743983E-2</v>
      </c>
      <c r="AN37" s="43">
        <f t="shared" ref="AN37:AN49" si="11">D37</f>
        <v>1.0516564062402079E-2</v>
      </c>
      <c r="AO37" s="43">
        <f t="shared" ref="AO37:AO49" si="12">E37</f>
        <v>1.0198248677713986E-2</v>
      </c>
      <c r="AP37" s="43">
        <f t="shared" ref="AP37:AP49" si="13">F37</f>
        <v>1.2413004278298799E-2</v>
      </c>
      <c r="AQ37" s="43">
        <f t="shared" ref="AQ37:AQ49" si="14">G37</f>
        <v>1.3524251773952242E-2</v>
      </c>
      <c r="AR37" s="43">
        <f t="shared" ref="AR37:AR49" si="15">H37</f>
        <v>9.2395254579724813E-3</v>
      </c>
      <c r="AS37" s="43">
        <f t="shared" ref="AS37:AS49" si="16">I37</f>
        <v>2.092280249485334E-2</v>
      </c>
      <c r="AT37" s="43">
        <f t="shared" ref="AT37:AT49" si="17">J37</f>
        <v>1.7456170588484317E-2</v>
      </c>
      <c r="AU37" s="43">
        <f t="shared" ref="AU37:AU49" si="18">K37</f>
        <v>1.3895335778992299E-2</v>
      </c>
      <c r="AV37" s="43">
        <f>LINEST($B37:$K37)*(AV$6-$AL$6+1)+INDEX(LINEST($B37:$K37,,TRUE,TRUE),1,2)</f>
        <v>1.068101557834699E-2</v>
      </c>
      <c r="AW37" s="43">
        <f t="shared" ref="AW37:BF37" si="19">LINEST($B37:$K37)*(AW$6-$AL$6+1)+INDEX(LINEST($B37:$K37,,TRUE,TRUE),1,2)</f>
        <v>9.5512319863673215E-3</v>
      </c>
      <c r="AX37" s="43">
        <f t="shared" si="19"/>
        <v>8.4214483943876508E-3</v>
      </c>
      <c r="AY37" s="43">
        <f t="shared" si="19"/>
        <v>7.2916648024079801E-3</v>
      </c>
      <c r="AZ37" s="43">
        <f t="shared" si="19"/>
        <v>6.1618812104283112E-3</v>
      </c>
      <c r="BA37" s="43">
        <f t="shared" si="19"/>
        <v>5.0320976184486423E-3</v>
      </c>
      <c r="BB37" s="43">
        <f t="shared" si="19"/>
        <v>3.9023140264689733E-3</v>
      </c>
      <c r="BC37" s="43">
        <f t="shared" si="19"/>
        <v>2.7725304344893044E-3</v>
      </c>
      <c r="BD37" s="43">
        <f t="shared" si="19"/>
        <v>1.642746842509632E-3</v>
      </c>
      <c r="BE37" s="43">
        <f t="shared" si="19"/>
        <v>5.1296325052996306E-4</v>
      </c>
      <c r="BF37" s="43">
        <f t="shared" si="19"/>
        <v>-6.1682034144970588E-4</v>
      </c>
    </row>
    <row r="38" spans="1:58">
      <c r="A38" s="53" t="s">
        <v>56</v>
      </c>
      <c r="B38" s="70">
        <f>('Modelled Faults'!B38*'Modelled ICPs'!B38)/'Total ICPs'!B$18</f>
        <v>1.4280037512119899E-2</v>
      </c>
      <c r="C38" s="70">
        <f>('Modelled Faults'!C38*'Modelled ICPs'!C38)/'Total ICPs'!C$18</f>
        <v>1.0716386120515637E-2</v>
      </c>
      <c r="D38" s="70">
        <f>('Modelled Faults'!D38*'Modelled ICPs'!D38)/'Total ICPs'!D$18</f>
        <v>2.254994024918908E-2</v>
      </c>
      <c r="E38" s="43">
        <f>('Modelled Faults'!E38*'Modelled ICPs'!E38)/'Total ICPs'!E$18</f>
        <v>1.391070015201578E-2</v>
      </c>
      <c r="F38" s="43">
        <f>('Modelled Faults'!F38*'Modelled ICPs'!F38)/'Total ICPs'!F$18</f>
        <v>2.5116645363717899E-2</v>
      </c>
      <c r="G38" s="43">
        <f>('Modelled Faults'!G38*'Modelled ICPs'!G38)/'Total ICPs'!G$18</f>
        <v>1.404883257491573E-2</v>
      </c>
      <c r="H38" s="43">
        <f>('Modelled Faults'!H38*'Modelled ICPs'!H38)/'Total ICPs'!H$18</f>
        <v>3.7309203799292832E-2</v>
      </c>
      <c r="I38" s="43">
        <f>('Modelled Faults'!I38*'Modelled ICPs'!I38)/'Total ICPs'!I$18</f>
        <v>2.683922124412786E-2</v>
      </c>
      <c r="J38" s="43">
        <f>('Modelled Faults'!J38*'Modelled ICPs'!J38)/'Total ICPs'!J$18</f>
        <v>1.8450987862624495E-2</v>
      </c>
      <c r="K38" s="43">
        <f>('Modelled Faults'!K38*'Modelled ICPs'!K38)/'Total ICPs'!K$18</f>
        <v>3.2162910833270955E-2</v>
      </c>
      <c r="L38" s="43">
        <f>('Modelled Faults'!L38*'Modelled ICPs'!L38)/'Total ICPs'!L$18</f>
        <v>1.7104229013993069E-2</v>
      </c>
      <c r="M38" s="43">
        <f>('Modelled Faults'!M38*'Modelled ICPs'!M38)/'Total ICPs'!M$18</f>
        <v>1.6748095275824753E-2</v>
      </c>
      <c r="N38" s="43">
        <f>('Modelled Faults'!N38*'Modelled ICPs'!N38)/'Total ICPs'!N$18</f>
        <v>1.6488441795084199E-2</v>
      </c>
      <c r="O38" s="43">
        <f>('Modelled Faults'!O38*'Modelled ICPs'!O38)/'Total ICPs'!O$18</f>
        <v>1.5980706437152947E-2</v>
      </c>
      <c r="P38" s="43">
        <f>('Modelled Faults'!P38*'Modelled ICPs'!P38)/'Total ICPs'!P$18</f>
        <v>1.541494358447826E-2</v>
      </c>
      <c r="Q38" s="43">
        <f>('Modelled Faults'!Q38*'Modelled ICPs'!Q38)/'Total ICPs'!Q$18</f>
        <v>1.49529321367214E-2</v>
      </c>
      <c r="R38" s="43">
        <f>('Modelled Faults'!R38*'Modelled ICPs'!R38)/'Total ICPs'!R$18</f>
        <v>1.425194874827844E-2</v>
      </c>
      <c r="S38" s="43">
        <f>('Modelled Faults'!S38*'Modelled ICPs'!S38)/'Total ICPs'!S$18</f>
        <v>1.4842835506983884E-2</v>
      </c>
      <c r="T38" s="43">
        <f>('Modelled Faults'!T38*'Modelled ICPs'!T38)/'Total ICPs'!T$18</f>
        <v>1.5060629049020514E-2</v>
      </c>
      <c r="U38" s="43">
        <f>('Modelled Faults'!U38*'Modelled ICPs'!U38)/'Total ICPs'!U$18</f>
        <v>1.5213831600639924E-2</v>
      </c>
      <c r="V38" s="43">
        <f>('Modelled Faults'!V38*'Modelled ICPs'!V38)/'Total ICPs'!V$18</f>
        <v>1.5173598841334013E-2</v>
      </c>
      <c r="AL38" s="43">
        <f t="shared" si="9"/>
        <v>1.4280037512119899E-2</v>
      </c>
      <c r="AM38" s="43">
        <f t="shared" si="10"/>
        <v>1.0716386120515637E-2</v>
      </c>
      <c r="AN38" s="43">
        <f t="shared" si="11"/>
        <v>2.254994024918908E-2</v>
      </c>
      <c r="AO38" s="43">
        <f t="shared" si="12"/>
        <v>1.391070015201578E-2</v>
      </c>
      <c r="AP38" s="43">
        <f t="shared" si="13"/>
        <v>2.5116645363717899E-2</v>
      </c>
      <c r="AQ38" s="43">
        <f t="shared" si="14"/>
        <v>1.404883257491573E-2</v>
      </c>
      <c r="AR38" s="43">
        <f t="shared" si="15"/>
        <v>3.7309203799292832E-2</v>
      </c>
      <c r="AS38" s="43">
        <f t="shared" si="16"/>
        <v>2.683922124412786E-2</v>
      </c>
      <c r="AT38" s="43">
        <f t="shared" si="17"/>
        <v>1.8450987862624495E-2</v>
      </c>
      <c r="AU38" s="43">
        <f t="shared" si="18"/>
        <v>3.2162910833270955E-2</v>
      </c>
      <c r="AV38" s="43">
        <f t="shared" ref="AV38:BF49" si="20">LINEST($B38:$K38)*(AV$6-$AL$6+1)+INDEX(LINEST($B38:$K38,,TRUE,TRUE),1,2)</f>
        <v>3.1393892411607165E-2</v>
      </c>
      <c r="AW38" s="43">
        <f t="shared" si="20"/>
        <v>3.3185784382594098E-2</v>
      </c>
      <c r="AX38" s="43">
        <f t="shared" si="20"/>
        <v>3.4977676353581039E-2</v>
      </c>
      <c r="AY38" s="43">
        <f t="shared" si="20"/>
        <v>3.6769568324567972E-2</v>
      </c>
      <c r="AZ38" s="43">
        <f t="shared" si="20"/>
        <v>3.8561460295554906E-2</v>
      </c>
      <c r="BA38" s="43">
        <f t="shared" si="20"/>
        <v>4.0353352266541839E-2</v>
      </c>
      <c r="BB38" s="43">
        <f t="shared" si="20"/>
        <v>4.214524423752878E-2</v>
      </c>
      <c r="BC38" s="43">
        <f t="shared" si="20"/>
        <v>4.3937136208515713E-2</v>
      </c>
      <c r="BD38" s="43">
        <f t="shared" si="20"/>
        <v>4.5729028179502654E-2</v>
      </c>
      <c r="BE38" s="43">
        <f t="shared" si="20"/>
        <v>4.7520920150489587E-2</v>
      </c>
      <c r="BF38" s="43">
        <f t="shared" si="20"/>
        <v>4.9312812121476521E-2</v>
      </c>
    </row>
    <row r="39" spans="1:58">
      <c r="A39" s="53" t="s">
        <v>51</v>
      </c>
      <c r="B39" s="70">
        <f>('Modelled Faults'!B39*'Modelled ICPs'!B39)/'Total ICPs'!B$18</f>
        <v>6.3548074324861282E-3</v>
      </c>
      <c r="C39" s="70">
        <f>('Modelled Faults'!C39*'Modelled ICPs'!C39)/'Total ICPs'!C$18</f>
        <v>3.1789932128494901E-6</v>
      </c>
      <c r="D39" s="70">
        <f>('Modelled Faults'!D39*'Modelled ICPs'!D39)/'Total ICPs'!D$18</f>
        <v>1.64321313475032E-4</v>
      </c>
      <c r="E39" s="43">
        <f>('Modelled Faults'!E39*'Modelled ICPs'!E39)/'Total ICPs'!E$18</f>
        <v>1.2626103998894433E-3</v>
      </c>
      <c r="F39" s="43">
        <f>('Modelled Faults'!F39*'Modelled ICPs'!F39)/'Total ICPs'!F$18</f>
        <v>0</v>
      </c>
      <c r="G39" s="43">
        <f>('Modelled Faults'!G39*'Modelled ICPs'!G39)/'Total ICPs'!G$18</f>
        <v>4.4077203394565475E-4</v>
      </c>
      <c r="H39" s="43">
        <f>('Modelled Faults'!H39*'Modelled ICPs'!H39)/'Total ICPs'!H$18</f>
        <v>1.940300346174216E-4</v>
      </c>
      <c r="I39" s="43">
        <f>('Modelled Faults'!I39*'Modelled ICPs'!I39)/'Total ICPs'!I$18</f>
        <v>5.0703433783148139E-4</v>
      </c>
      <c r="J39" s="43">
        <f>('Modelled Faults'!J39*'Modelled ICPs'!J39)/'Total ICPs'!J$18</f>
        <v>6.0777590304613685E-4</v>
      </c>
      <c r="K39" s="43">
        <f>('Modelled Faults'!K39*'Modelled ICPs'!K39)/'Total ICPs'!K$18</f>
        <v>1.7309276035037805E-3</v>
      </c>
      <c r="L39" s="43">
        <f>('Modelled Faults'!L39*'Modelled ICPs'!L39)/'Total ICPs'!L$18</f>
        <v>8.13981298147994E-4</v>
      </c>
      <c r="M39" s="43">
        <f>('Modelled Faults'!M39*'Modelled ICPs'!M39)/'Total ICPs'!M$18</f>
        <v>8.2279301576566812E-4</v>
      </c>
      <c r="N39" s="43">
        <f>('Modelled Faults'!N39*'Modelled ICPs'!N39)/'Total ICPs'!N$18</f>
        <v>8.3215871805109834E-4</v>
      </c>
      <c r="O39" s="43">
        <f>('Modelled Faults'!O39*'Modelled ICPs'!O39)/'Total ICPs'!O$18</f>
        <v>8.2791468474161423E-4</v>
      </c>
      <c r="P39" s="43">
        <f>('Modelled Faults'!P39*'Modelled ICPs'!P39)/'Total ICPs'!P$18</f>
        <v>8.1155791145956784E-4</v>
      </c>
      <c r="Q39" s="43">
        <f>('Modelled Faults'!Q39*'Modelled ICPs'!Q39)/'Total ICPs'!Q$18</f>
        <v>7.7809227162154728E-4</v>
      </c>
      <c r="R39" s="43">
        <f>('Modelled Faults'!R39*'Modelled ICPs'!R39)/'Total ICPs'!R$18</f>
        <v>7.6022126498808274E-4</v>
      </c>
      <c r="S39" s="43">
        <f>('Modelled Faults'!S39*'Modelled ICPs'!S39)/'Total ICPs'!S$18</f>
        <v>7.4634363254277045E-4</v>
      </c>
      <c r="T39" s="43">
        <f>('Modelled Faults'!T39*'Modelled ICPs'!T39)/'Total ICPs'!T$18</f>
        <v>7.2308284258025264E-4</v>
      </c>
      <c r="U39" s="43">
        <f>('Modelled Faults'!U39*'Modelled ICPs'!U39)/'Total ICPs'!U$18</f>
        <v>7.0206583829108486E-4</v>
      </c>
      <c r="V39" s="43">
        <f>('Modelled Faults'!V39*'Modelled ICPs'!V39)/'Total ICPs'!V$18</f>
        <v>6.7586139039023754E-4</v>
      </c>
      <c r="AL39" s="43">
        <f t="shared" si="9"/>
        <v>6.3548074324861282E-3</v>
      </c>
      <c r="AM39" s="43">
        <f t="shared" si="10"/>
        <v>3.1789932128494901E-6</v>
      </c>
      <c r="AN39" s="43">
        <f t="shared" si="11"/>
        <v>1.64321313475032E-4</v>
      </c>
      <c r="AO39" s="43">
        <f t="shared" si="12"/>
        <v>1.2626103998894433E-3</v>
      </c>
      <c r="AP39" s="43">
        <f t="shared" si="13"/>
        <v>0</v>
      </c>
      <c r="AQ39" s="43">
        <f t="shared" si="14"/>
        <v>4.4077203394565475E-4</v>
      </c>
      <c r="AR39" s="43">
        <f t="shared" si="15"/>
        <v>1.940300346174216E-4</v>
      </c>
      <c r="AS39" s="43">
        <f t="shared" si="16"/>
        <v>5.0703433783148139E-4</v>
      </c>
      <c r="AT39" s="43">
        <f t="shared" si="17"/>
        <v>6.0777590304613685E-4</v>
      </c>
      <c r="AU39" s="43">
        <f t="shared" si="18"/>
        <v>1.7309276035037805E-3</v>
      </c>
      <c r="AV39" s="43">
        <f t="shared" si="20"/>
        <v>-1.545923292024169E-4</v>
      </c>
      <c r="AW39" s="43">
        <f t="shared" si="20"/>
        <v>-3.8752653545754551E-4</v>
      </c>
      <c r="AX39" s="43">
        <f t="shared" si="20"/>
        <v>-6.2046074171267455E-4</v>
      </c>
      <c r="AY39" s="43">
        <f t="shared" si="20"/>
        <v>-8.5339494796780359E-4</v>
      </c>
      <c r="AZ39" s="43">
        <f t="shared" si="20"/>
        <v>-1.0863291542229326E-3</v>
      </c>
      <c r="BA39" s="43">
        <f t="shared" si="20"/>
        <v>-1.3192633604780617E-3</v>
      </c>
      <c r="BB39" s="43">
        <f t="shared" si="20"/>
        <v>-1.5521975667331907E-3</v>
      </c>
      <c r="BC39" s="43">
        <f t="shared" si="20"/>
        <v>-1.7851317729883198E-3</v>
      </c>
      <c r="BD39" s="43">
        <f t="shared" si="20"/>
        <v>-2.0180659792434488E-3</v>
      </c>
      <c r="BE39" s="43">
        <f t="shared" si="20"/>
        <v>-2.2510001854985778E-3</v>
      </c>
      <c r="BF39" s="43">
        <f t="shared" si="20"/>
        <v>-2.4839343917537069E-3</v>
      </c>
    </row>
    <row r="40" spans="1:58">
      <c r="A40" s="53" t="s">
        <v>54</v>
      </c>
      <c r="B40" s="70">
        <f>('Modelled Faults'!B40*'Modelled ICPs'!B40)/'Total ICPs'!B$18</f>
        <v>2.8960628169058884E-2</v>
      </c>
      <c r="C40" s="70">
        <f>('Modelled Faults'!C40*'Modelled ICPs'!C40)/'Total ICPs'!C$18</f>
        <v>2.1397803315689946E-2</v>
      </c>
      <c r="D40" s="70">
        <f>('Modelled Faults'!D40*'Modelled ICPs'!D40)/'Total ICPs'!D$18</f>
        <v>2.5804766266098369E-2</v>
      </c>
      <c r="E40" s="43">
        <f>('Modelled Faults'!E40*'Modelled ICPs'!E40)/'Total ICPs'!E$18</f>
        <v>3.8198675829491054E-2</v>
      </c>
      <c r="F40" s="43">
        <f>('Modelled Faults'!F40*'Modelled ICPs'!F40)/'Total ICPs'!F$18</f>
        <v>3.6463981349242308E-2</v>
      </c>
      <c r="G40" s="43">
        <f>('Modelled Faults'!G40*'Modelled ICPs'!G40)/'Total ICPs'!G$18</f>
        <v>3.0832314177339379E-2</v>
      </c>
      <c r="H40" s="43">
        <f>('Modelled Faults'!H40*'Modelled ICPs'!H40)/'Total ICPs'!H$18</f>
        <v>3.4315597550909821E-2</v>
      </c>
      <c r="I40" s="43">
        <f>('Modelled Faults'!I40*'Modelled ICPs'!I40)/'Total ICPs'!I$18</f>
        <v>3.7245642864560731E-2</v>
      </c>
      <c r="J40" s="43">
        <f>('Modelled Faults'!J40*'Modelled ICPs'!J40)/'Total ICPs'!J$18</f>
        <v>2.109677848533777E-2</v>
      </c>
      <c r="K40" s="43">
        <f>('Modelled Faults'!K40*'Modelled ICPs'!K40)/'Total ICPs'!K$18</f>
        <v>4.9645878565546142E-2</v>
      </c>
      <c r="L40" s="43">
        <f>('Modelled Faults'!L40*'Modelled ICPs'!L40)/'Total ICPs'!L$18</f>
        <v>3.0203112442613898E-2</v>
      </c>
      <c r="M40" s="43">
        <f>('Modelled Faults'!M40*'Modelled ICPs'!M40)/'Total ICPs'!M$18</f>
        <v>3.0585050279377777E-2</v>
      </c>
      <c r="N40" s="43">
        <f>('Modelled Faults'!N40*'Modelled ICPs'!N40)/'Total ICPs'!N$18</f>
        <v>3.0692322280806716E-2</v>
      </c>
      <c r="O40" s="43">
        <f>('Modelled Faults'!O40*'Modelled ICPs'!O40)/'Total ICPs'!O$18</f>
        <v>3.0036587784510106E-2</v>
      </c>
      <c r="P40" s="43">
        <f>('Modelled Faults'!P40*'Modelled ICPs'!P40)/'Total ICPs'!P$18</f>
        <v>2.9246929153116587E-2</v>
      </c>
      <c r="Q40" s="43">
        <f>('Modelled Faults'!Q40*'Modelled ICPs'!Q40)/'Total ICPs'!Q$18</f>
        <v>2.8152278195638293E-2</v>
      </c>
      <c r="R40" s="43">
        <f>('Modelled Faults'!R40*'Modelled ICPs'!R40)/'Total ICPs'!R$18</f>
        <v>2.7448629772628116E-2</v>
      </c>
      <c r="S40" s="43">
        <f>('Modelled Faults'!S40*'Modelled ICPs'!S40)/'Total ICPs'!S$18</f>
        <v>2.7160931140600985E-2</v>
      </c>
      <c r="T40" s="43">
        <f>('Modelled Faults'!T40*'Modelled ICPs'!T40)/'Total ICPs'!T$18</f>
        <v>2.6982507790791154E-2</v>
      </c>
      <c r="U40" s="43">
        <f>('Modelled Faults'!U40*'Modelled ICPs'!U40)/'Total ICPs'!U$18</f>
        <v>2.675524951342647E-2</v>
      </c>
      <c r="V40" s="43">
        <f>('Modelled Faults'!V40*'Modelled ICPs'!V40)/'Total ICPs'!V$18</f>
        <v>2.6647899110373779E-2</v>
      </c>
      <c r="AL40" s="43">
        <f t="shared" si="9"/>
        <v>2.8960628169058884E-2</v>
      </c>
      <c r="AM40" s="43">
        <f t="shared" si="10"/>
        <v>2.1397803315689946E-2</v>
      </c>
      <c r="AN40" s="43">
        <f t="shared" si="11"/>
        <v>2.5804766266098369E-2</v>
      </c>
      <c r="AO40" s="43">
        <f t="shared" si="12"/>
        <v>3.8198675829491054E-2</v>
      </c>
      <c r="AP40" s="43">
        <f t="shared" si="13"/>
        <v>3.6463981349242308E-2</v>
      </c>
      <c r="AQ40" s="43">
        <f t="shared" si="14"/>
        <v>3.0832314177339379E-2</v>
      </c>
      <c r="AR40" s="43">
        <f t="shared" si="15"/>
        <v>3.4315597550909821E-2</v>
      </c>
      <c r="AS40" s="43">
        <f t="shared" si="16"/>
        <v>3.7245642864560731E-2</v>
      </c>
      <c r="AT40" s="43">
        <f t="shared" si="17"/>
        <v>2.109677848533777E-2</v>
      </c>
      <c r="AU40" s="43">
        <f t="shared" si="18"/>
        <v>4.9645878565546142E-2</v>
      </c>
      <c r="AV40" s="43">
        <f t="shared" si="20"/>
        <v>3.9862325348680283E-2</v>
      </c>
      <c r="AW40" s="43">
        <f t="shared" si="20"/>
        <v>4.1219801474380799E-2</v>
      </c>
      <c r="AX40" s="43">
        <f t="shared" si="20"/>
        <v>4.2577277600081315E-2</v>
      </c>
      <c r="AY40" s="43">
        <f t="shared" si="20"/>
        <v>4.393475372578183E-2</v>
      </c>
      <c r="AZ40" s="43">
        <f t="shared" si="20"/>
        <v>4.5292229851482353E-2</v>
      </c>
      <c r="BA40" s="43">
        <f t="shared" si="20"/>
        <v>4.6649705977182869E-2</v>
      </c>
      <c r="BB40" s="43">
        <f t="shared" si="20"/>
        <v>4.8007182102883385E-2</v>
      </c>
      <c r="BC40" s="43">
        <f t="shared" si="20"/>
        <v>4.9364658228583908E-2</v>
      </c>
      <c r="BD40" s="43">
        <f t="shared" si="20"/>
        <v>5.0722134354284423E-2</v>
      </c>
      <c r="BE40" s="43">
        <f t="shared" si="20"/>
        <v>5.2079610479984939E-2</v>
      </c>
      <c r="BF40" s="43">
        <f t="shared" si="20"/>
        <v>5.3437086605685455E-2</v>
      </c>
    </row>
    <row r="41" spans="1:58">
      <c r="A41" s="53" t="s">
        <v>49</v>
      </c>
      <c r="B41" s="70">
        <f>('Modelled Faults'!B41*'Modelled ICPs'!B41)/'Total ICPs'!B$18</f>
        <v>1.037941283995359E-2</v>
      </c>
      <c r="C41" s="70">
        <f>('Modelled Faults'!C41*'Modelled ICPs'!C41)/'Total ICPs'!C$18</f>
        <v>1.2172365012000698E-2</v>
      </c>
      <c r="D41" s="70">
        <f>('Modelled Faults'!D41*'Modelled ICPs'!D41)/'Total ICPs'!D$18</f>
        <v>9.868758884279346E-3</v>
      </c>
      <c r="E41" s="43">
        <f>('Modelled Faults'!E41*'Modelled ICPs'!E41)/'Total ICPs'!E$18</f>
        <v>2.8832744952699309E-3</v>
      </c>
      <c r="F41" s="43">
        <f>('Modelled Faults'!F41*'Modelled ICPs'!F41)/'Total ICPs'!F$18</f>
        <v>5.9314909668205275E-3</v>
      </c>
      <c r="G41" s="43">
        <f>('Modelled Faults'!G41*'Modelled ICPs'!G41)/'Total ICPs'!G$18</f>
        <v>1.049472004767784E-2</v>
      </c>
      <c r="H41" s="43">
        <f>('Modelled Faults'!H41*'Modelled ICPs'!H41)/'Total ICPs'!H$18</f>
        <v>4.234782501570721E-3</v>
      </c>
      <c r="I41" s="43">
        <f>('Modelled Faults'!I41*'Modelled ICPs'!I41)/'Total ICPs'!I$18</f>
        <v>2.8772671460075582E-3</v>
      </c>
      <c r="J41" s="43">
        <f>('Modelled Faults'!J41*'Modelled ICPs'!J41)/'Total ICPs'!J$18</f>
        <v>6.283374758855086E-3</v>
      </c>
      <c r="K41" s="43">
        <f>('Modelled Faults'!K41*'Modelled ICPs'!K41)/'Total ICPs'!K$18</f>
        <v>1.5602305907015052E-3</v>
      </c>
      <c r="L41" s="43">
        <f>('Modelled Faults'!L41*'Modelled ICPs'!L41)/'Total ICPs'!L$18</f>
        <v>5.4051744338671432E-3</v>
      </c>
      <c r="M41" s="43">
        <f>('Modelled Faults'!M41*'Modelled ICPs'!M41)/'Total ICPs'!M$18</f>
        <v>5.253461693312934E-3</v>
      </c>
      <c r="N41" s="43">
        <f>('Modelled Faults'!N41*'Modelled ICPs'!N41)/'Total ICPs'!N$18</f>
        <v>4.926905315968253E-3</v>
      </c>
      <c r="O41" s="43">
        <f>('Modelled Faults'!O41*'Modelled ICPs'!O41)/'Total ICPs'!O$18</f>
        <v>4.7202476301422946E-3</v>
      </c>
      <c r="P41" s="43">
        <f>('Modelled Faults'!P41*'Modelled ICPs'!P41)/'Total ICPs'!P$18</f>
        <v>4.2883954125699968E-3</v>
      </c>
      <c r="Q41" s="43">
        <f>('Modelled Faults'!Q41*'Modelled ICPs'!Q41)/'Total ICPs'!Q$18</f>
        <v>3.832297773159792E-3</v>
      </c>
      <c r="R41" s="43">
        <f>('Modelled Faults'!R41*'Modelled ICPs'!R41)/'Total ICPs'!R$18</f>
        <v>3.3949629109443604E-3</v>
      </c>
      <c r="S41" s="43">
        <f>('Modelled Faults'!S41*'Modelled ICPs'!S41)/'Total ICPs'!S$18</f>
        <v>2.9567489267083801E-3</v>
      </c>
      <c r="T41" s="43">
        <f>('Modelled Faults'!T41*'Modelled ICPs'!T41)/'Total ICPs'!T$18</f>
        <v>2.5486515440881832E-3</v>
      </c>
      <c r="U41" s="43">
        <f>('Modelled Faults'!U41*'Modelled ICPs'!U41)/'Total ICPs'!U$18</f>
        <v>2.2271462978614015E-3</v>
      </c>
      <c r="V41" s="43">
        <f>('Modelled Faults'!V41*'Modelled ICPs'!V41)/'Total ICPs'!V$18</f>
        <v>1.8951435889490579E-3</v>
      </c>
      <c r="AL41" s="43">
        <f t="shared" si="9"/>
        <v>1.037941283995359E-2</v>
      </c>
      <c r="AM41" s="43">
        <f t="shared" si="10"/>
        <v>1.2172365012000698E-2</v>
      </c>
      <c r="AN41" s="43">
        <f t="shared" si="11"/>
        <v>9.868758884279346E-3</v>
      </c>
      <c r="AO41" s="43">
        <f t="shared" si="12"/>
        <v>2.8832744952699309E-3</v>
      </c>
      <c r="AP41" s="43">
        <f t="shared" si="13"/>
        <v>5.9314909668205275E-3</v>
      </c>
      <c r="AQ41" s="43">
        <f t="shared" si="14"/>
        <v>1.049472004767784E-2</v>
      </c>
      <c r="AR41" s="43">
        <f t="shared" si="15"/>
        <v>4.234782501570721E-3</v>
      </c>
      <c r="AS41" s="43">
        <f t="shared" si="16"/>
        <v>2.8772671460075582E-3</v>
      </c>
      <c r="AT41" s="43">
        <f t="shared" si="17"/>
        <v>6.283374758855086E-3</v>
      </c>
      <c r="AU41" s="43">
        <f t="shared" si="18"/>
        <v>1.5602305907015052E-3</v>
      </c>
      <c r="AV41" s="43">
        <f t="shared" si="20"/>
        <v>1.7707251374174341E-3</v>
      </c>
      <c r="AW41" s="43">
        <f t="shared" si="20"/>
        <v>8.8020830343629904E-4</v>
      </c>
      <c r="AX41" s="43">
        <f t="shared" si="20"/>
        <v>-1.0308530544836034E-5</v>
      </c>
      <c r="AY41" s="43">
        <f t="shared" si="20"/>
        <v>-9.0082536452597284E-4</v>
      </c>
      <c r="AZ41" s="43">
        <f t="shared" si="20"/>
        <v>-1.7913421985071079E-3</v>
      </c>
      <c r="BA41" s="43">
        <f t="shared" si="20"/>
        <v>-2.681859032488243E-3</v>
      </c>
      <c r="BB41" s="43">
        <f t="shared" si="20"/>
        <v>-3.572375866469378E-3</v>
      </c>
      <c r="BC41" s="43">
        <f t="shared" si="20"/>
        <v>-4.4628927004505131E-3</v>
      </c>
      <c r="BD41" s="43">
        <f t="shared" si="20"/>
        <v>-5.3534095344316482E-3</v>
      </c>
      <c r="BE41" s="43">
        <f t="shared" si="20"/>
        <v>-6.2439263684127833E-3</v>
      </c>
      <c r="BF41" s="43">
        <f t="shared" si="20"/>
        <v>-7.1344432023939218E-3</v>
      </c>
    </row>
    <row r="42" spans="1:58">
      <c r="A42" s="53" t="s">
        <v>59</v>
      </c>
      <c r="B42" s="70">
        <f>('Modelled Faults'!B42*'Modelled ICPs'!B42)/'Total ICPs'!B$18</f>
        <v>8.6532195253763104E-3</v>
      </c>
      <c r="C42" s="70">
        <f>('Modelled Faults'!C42*'Modelled ICPs'!C42)/'Total ICPs'!C$18</f>
        <v>3.188530192488047E-3</v>
      </c>
      <c r="D42" s="70">
        <f>('Modelled Faults'!D42*'Modelled ICPs'!D42)/'Total ICPs'!D$18</f>
        <v>8.1497051433097809E-3</v>
      </c>
      <c r="E42" s="43">
        <f>('Modelled Faults'!E42*'Modelled ICPs'!E42)/'Total ICPs'!E$18</f>
        <v>9.73340703795369E-3</v>
      </c>
      <c r="F42" s="43">
        <f>('Modelled Faults'!F42*'Modelled ICPs'!F42)/'Total ICPs'!F$18</f>
        <v>1.8916393478485109E-2</v>
      </c>
      <c r="G42" s="43">
        <f>('Modelled Faults'!G42*'Modelled ICPs'!G42)/'Total ICPs'!G$18</f>
        <v>1.6618968096796017E-2</v>
      </c>
      <c r="H42" s="43">
        <f>('Modelled Faults'!H42*'Modelled ICPs'!H42)/'Total ICPs'!H$18</f>
        <v>1.1795794168011542E-2</v>
      </c>
      <c r="I42" s="43">
        <f>('Modelled Faults'!I42*'Modelled ICPs'!I42)/'Total ICPs'!I$18</f>
        <v>1.1780912295277246E-2</v>
      </c>
      <c r="J42" s="43">
        <f>('Modelled Faults'!J42*'Modelled ICPs'!J42)/'Total ICPs'!J$18</f>
        <v>9.4220383775709508E-3</v>
      </c>
      <c r="K42" s="43">
        <f>('Modelled Faults'!K42*'Modelled ICPs'!K42)/'Total ICPs'!K$18</f>
        <v>1.1670285243692442E-2</v>
      </c>
      <c r="L42" s="43">
        <f>('Modelled Faults'!L42*'Modelled ICPs'!L42)/'Total ICPs'!L$18</f>
        <v>1.6100387145183956E-2</v>
      </c>
      <c r="M42" s="43">
        <f>('Modelled Faults'!M42*'Modelled ICPs'!M42)/'Total ICPs'!M$18</f>
        <v>1.5676058049965295E-2</v>
      </c>
      <c r="N42" s="43">
        <f>('Modelled Faults'!N42*'Modelled ICPs'!N42)/'Total ICPs'!N$18</f>
        <v>1.5208129568853866E-2</v>
      </c>
      <c r="O42" s="43">
        <f>('Modelled Faults'!O42*'Modelled ICPs'!O42)/'Total ICPs'!O$18</f>
        <v>1.5194892093717717E-2</v>
      </c>
      <c r="P42" s="43">
        <f>('Modelled Faults'!P42*'Modelled ICPs'!P42)/'Total ICPs'!P$18</f>
        <v>1.5562162165652541E-2</v>
      </c>
      <c r="Q42" s="43">
        <f>('Modelled Faults'!Q42*'Modelled ICPs'!Q42)/'Total ICPs'!Q$18</f>
        <v>1.5729319405171995E-2</v>
      </c>
      <c r="R42" s="43">
        <f>('Modelled Faults'!R42*'Modelled ICPs'!R42)/'Total ICPs'!R$18</f>
        <v>1.5912142843060868E-2</v>
      </c>
      <c r="S42" s="43">
        <f>('Modelled Faults'!S42*'Modelled ICPs'!S42)/'Total ICPs'!S$18</f>
        <v>1.626537463533451E-2</v>
      </c>
      <c r="T42" s="43">
        <f>('Modelled Faults'!T42*'Modelled ICPs'!T42)/'Total ICPs'!T$18</f>
        <v>1.6671852397342753E-2</v>
      </c>
      <c r="U42" s="43">
        <f>('Modelled Faults'!U42*'Modelled ICPs'!U42)/'Total ICPs'!U$18</f>
        <v>1.6946393800979571E-2</v>
      </c>
      <c r="V42" s="43">
        <f>('Modelled Faults'!V42*'Modelled ICPs'!V42)/'Total ICPs'!V$18</f>
        <v>1.7208542433659081E-2</v>
      </c>
      <c r="AL42" s="43">
        <f t="shared" si="9"/>
        <v>8.6532195253763104E-3</v>
      </c>
      <c r="AM42" s="43">
        <f t="shared" si="10"/>
        <v>3.188530192488047E-3</v>
      </c>
      <c r="AN42" s="43">
        <f t="shared" si="11"/>
        <v>8.1497051433097809E-3</v>
      </c>
      <c r="AO42" s="43">
        <f t="shared" si="12"/>
        <v>9.73340703795369E-3</v>
      </c>
      <c r="AP42" s="43">
        <f t="shared" si="13"/>
        <v>1.8916393478485109E-2</v>
      </c>
      <c r="AQ42" s="43">
        <f t="shared" si="14"/>
        <v>1.6618968096796017E-2</v>
      </c>
      <c r="AR42" s="43">
        <f t="shared" si="15"/>
        <v>1.1795794168011542E-2</v>
      </c>
      <c r="AS42" s="43">
        <f t="shared" si="16"/>
        <v>1.1780912295277246E-2</v>
      </c>
      <c r="AT42" s="43">
        <f t="shared" si="17"/>
        <v>9.4220383775709508E-3</v>
      </c>
      <c r="AU42" s="43">
        <f t="shared" si="18"/>
        <v>1.1670285243692442E-2</v>
      </c>
      <c r="AV42" s="43">
        <f t="shared" si="20"/>
        <v>1.4087389373521025E-2</v>
      </c>
      <c r="AW42" s="43">
        <f t="shared" si="20"/>
        <v>1.4650019194907373E-2</v>
      </c>
      <c r="AX42" s="43">
        <f t="shared" si="20"/>
        <v>1.5212649016293722E-2</v>
      </c>
      <c r="AY42" s="43">
        <f t="shared" si="20"/>
        <v>1.5775278837680068E-2</v>
      </c>
      <c r="AZ42" s="43">
        <f t="shared" si="20"/>
        <v>1.6337908659066414E-2</v>
      </c>
      <c r="BA42" s="43">
        <f t="shared" si="20"/>
        <v>1.6900538480452761E-2</v>
      </c>
      <c r="BB42" s="43">
        <f t="shared" si="20"/>
        <v>1.746316830183911E-2</v>
      </c>
      <c r="BC42" s="43">
        <f t="shared" si="20"/>
        <v>1.8025798123225457E-2</v>
      </c>
      <c r="BD42" s="43">
        <f t="shared" si="20"/>
        <v>1.8588427944611803E-2</v>
      </c>
      <c r="BE42" s="43">
        <f t="shared" si="20"/>
        <v>1.9151057765998153E-2</v>
      </c>
      <c r="BF42" s="43">
        <f t="shared" si="20"/>
        <v>1.9713687587384499E-2</v>
      </c>
    </row>
    <row r="43" spans="1:58">
      <c r="A43" s="53" t="s">
        <v>57</v>
      </c>
      <c r="B43" s="70">
        <f>('Modelled Faults'!B43*'Modelled ICPs'!B43)/'Total ICPs'!B$18</f>
        <v>4.3924149221941461E-2</v>
      </c>
      <c r="C43" s="70">
        <f>('Modelled Faults'!C43*'Modelled ICPs'!C43)/'Total ICPs'!C$18</f>
        <v>4.9601831100090567E-2</v>
      </c>
      <c r="D43" s="70">
        <f>('Modelled Faults'!D43*'Modelled ICPs'!D43)/'Total ICPs'!D$18</f>
        <v>4.255290013951514E-2</v>
      </c>
      <c r="E43" s="43">
        <f>('Modelled Faults'!E43*'Modelled ICPs'!E43)/'Total ICPs'!E$18</f>
        <v>5.4854454313604806E-2</v>
      </c>
      <c r="F43" s="43">
        <f>('Modelled Faults'!F43*'Modelled ICPs'!F43)/'Total ICPs'!F$18</f>
        <v>5.5639760365264836E-2</v>
      </c>
      <c r="G43" s="43">
        <f>('Modelled Faults'!G43*'Modelled ICPs'!G43)/'Total ICPs'!G$18</f>
        <v>4.1736765974882184E-2</v>
      </c>
      <c r="H43" s="43">
        <f>('Modelled Faults'!H43*'Modelled ICPs'!H43)/'Total ICPs'!H$18</f>
        <v>3.6366772202579702E-2</v>
      </c>
      <c r="I43" s="43">
        <f>('Modelled Faults'!I43*'Modelled ICPs'!I43)/'Total ICPs'!I$18</f>
        <v>3.3687239228574764E-2</v>
      </c>
      <c r="J43" s="43">
        <f>('Modelled Faults'!J43*'Modelled ICPs'!J43)/'Total ICPs'!J$18</f>
        <v>5.2450153304668082E-2</v>
      </c>
      <c r="K43" s="43">
        <f>('Modelled Faults'!K43*'Modelled ICPs'!K43)/'Total ICPs'!K$18</f>
        <v>4.8208430036684895E-2</v>
      </c>
      <c r="L43" s="43">
        <f>('Modelled Faults'!L43*'Modelled ICPs'!L43)/'Total ICPs'!L$18</f>
        <v>4.9160594092021434E-2</v>
      </c>
      <c r="M43" s="43">
        <f>('Modelled Faults'!M43*'Modelled ICPs'!M43)/'Total ICPs'!M$18</f>
        <v>4.9652030484758164E-2</v>
      </c>
      <c r="N43" s="43">
        <f>('Modelled Faults'!N43*'Modelled ICPs'!N43)/'Total ICPs'!N$18</f>
        <v>5.024791475585267E-2</v>
      </c>
      <c r="O43" s="43">
        <f>('Modelled Faults'!O43*'Modelled ICPs'!O43)/'Total ICPs'!O$18</f>
        <v>4.8826581506953355E-2</v>
      </c>
      <c r="P43" s="43">
        <f>('Modelled Faults'!P43*'Modelled ICPs'!P43)/'Total ICPs'!P$18</f>
        <v>4.6238358763279939E-2</v>
      </c>
      <c r="Q43" s="43">
        <f>('Modelled Faults'!Q43*'Modelled ICPs'!Q43)/'Total ICPs'!Q$18</f>
        <v>4.3499101320384884E-2</v>
      </c>
      <c r="R43" s="43">
        <f>('Modelled Faults'!R43*'Modelled ICPs'!R43)/'Total ICPs'!R$18</f>
        <v>4.1247075565801261E-2</v>
      </c>
      <c r="S43" s="43">
        <f>('Modelled Faults'!S43*'Modelled ICPs'!S43)/'Total ICPs'!S$18</f>
        <v>4.0056700915608721E-2</v>
      </c>
      <c r="T43" s="43">
        <f>('Modelled Faults'!T43*'Modelled ICPs'!T43)/'Total ICPs'!T$18</f>
        <v>3.9211912806747351E-2</v>
      </c>
      <c r="U43" s="43">
        <f>('Modelled Faults'!U43*'Modelled ICPs'!U43)/'Total ICPs'!U$18</f>
        <v>3.8162240797252348E-2</v>
      </c>
      <c r="V43" s="43">
        <f>('Modelled Faults'!V43*'Modelled ICPs'!V43)/'Total ICPs'!V$18</f>
        <v>3.7130619462947323E-2</v>
      </c>
      <c r="AL43" s="43">
        <f t="shared" si="9"/>
        <v>4.3924149221941461E-2</v>
      </c>
      <c r="AM43" s="43">
        <f t="shared" si="10"/>
        <v>4.9601831100090567E-2</v>
      </c>
      <c r="AN43" s="43">
        <f t="shared" si="11"/>
        <v>4.255290013951514E-2</v>
      </c>
      <c r="AO43" s="43">
        <f t="shared" si="12"/>
        <v>5.4854454313604806E-2</v>
      </c>
      <c r="AP43" s="43">
        <f t="shared" si="13"/>
        <v>5.5639760365264836E-2</v>
      </c>
      <c r="AQ43" s="43">
        <f t="shared" si="14"/>
        <v>4.1736765974882184E-2</v>
      </c>
      <c r="AR43" s="43">
        <f t="shared" si="15"/>
        <v>3.6366772202579702E-2</v>
      </c>
      <c r="AS43" s="43">
        <f t="shared" si="16"/>
        <v>3.3687239228574764E-2</v>
      </c>
      <c r="AT43" s="43">
        <f t="shared" si="17"/>
        <v>5.2450153304668082E-2</v>
      </c>
      <c r="AU43" s="43">
        <f t="shared" si="18"/>
        <v>4.8208430036684895E-2</v>
      </c>
      <c r="AV43" s="43">
        <f t="shared" si="20"/>
        <v>4.4062326838333103E-2</v>
      </c>
      <c r="AW43" s="43">
        <f t="shared" si="20"/>
        <v>4.3727796156433546E-2</v>
      </c>
      <c r="AX43" s="43">
        <f t="shared" si="20"/>
        <v>4.3393265474533996E-2</v>
      </c>
      <c r="AY43" s="43">
        <f t="shared" si="20"/>
        <v>4.3058734792634445E-2</v>
      </c>
      <c r="AZ43" s="43">
        <f t="shared" si="20"/>
        <v>4.2724204110734888E-2</v>
      </c>
      <c r="BA43" s="43">
        <f t="shared" si="20"/>
        <v>4.2389673428835331E-2</v>
      </c>
      <c r="BB43" s="43">
        <f t="shared" si="20"/>
        <v>4.2055142746935781E-2</v>
      </c>
      <c r="BC43" s="43">
        <f t="shared" si="20"/>
        <v>4.1720612065036231E-2</v>
      </c>
      <c r="BD43" s="43">
        <f t="shared" si="20"/>
        <v>4.1386081383136673E-2</v>
      </c>
      <c r="BE43" s="43">
        <f t="shared" si="20"/>
        <v>4.1051550701237123E-2</v>
      </c>
      <c r="BF43" s="43">
        <f t="shared" si="20"/>
        <v>4.0717020019337566E-2</v>
      </c>
    </row>
    <row r="44" spans="1:58">
      <c r="A44" s="53" t="s">
        <v>55</v>
      </c>
      <c r="B44" s="70">
        <f>('Modelled Faults'!B44*'Modelled ICPs'!B44)/'Total ICPs'!B$18</f>
        <v>1.1625578179390592E-2</v>
      </c>
      <c r="C44" s="70">
        <f>('Modelled Faults'!C44*'Modelled ICPs'!C44)/'Total ICPs'!C$18</f>
        <v>7.7344904868628089E-3</v>
      </c>
      <c r="D44" s="70">
        <f>('Modelled Faults'!D44*'Modelled ICPs'!D44)/'Total ICPs'!D$18</f>
        <v>8.4404274671502182E-3</v>
      </c>
      <c r="E44" s="43">
        <f>('Modelled Faults'!E44*'Modelled ICPs'!E44)/'Total ICPs'!E$18</f>
        <v>9.3219593703280298E-3</v>
      </c>
      <c r="F44" s="43">
        <f>('Modelled Faults'!F44*'Modelled ICPs'!F44)/'Total ICPs'!F$18</f>
        <v>1.598502439161591E-2</v>
      </c>
      <c r="G44" s="43">
        <f>('Modelled Faults'!G44*'Modelled ICPs'!G44)/'Total ICPs'!G$18</f>
        <v>1.2034318138079595E-2</v>
      </c>
      <c r="H44" s="43">
        <f>('Modelled Faults'!H44*'Modelled ICPs'!H44)/'Total ICPs'!H$18</f>
        <v>1.5580919763960931E-2</v>
      </c>
      <c r="I44" s="43">
        <f>('Modelled Faults'!I44*'Modelled ICPs'!I44)/'Total ICPs'!I$18</f>
        <v>1.3857920426153197E-2</v>
      </c>
      <c r="J44" s="43">
        <f>('Modelled Faults'!J44*'Modelled ICPs'!J44)/'Total ICPs'!J$18</f>
        <v>7.4293800685788884E-3</v>
      </c>
      <c r="K44" s="43">
        <f>('Modelled Faults'!K44*'Modelled ICPs'!K44)/'Total ICPs'!K$18</f>
        <v>1.3841431459159991E-2</v>
      </c>
      <c r="L44" s="43">
        <f>('Modelled Faults'!L44*'Modelled ICPs'!L44)/'Total ICPs'!L$18</f>
        <v>1.3245711917805153E-2</v>
      </c>
      <c r="M44" s="43">
        <f>('Modelled Faults'!M44*'Modelled ICPs'!M44)/'Total ICPs'!M$18</f>
        <v>1.3249028959532422E-2</v>
      </c>
      <c r="N44" s="43">
        <f>('Modelled Faults'!N44*'Modelled ICPs'!N44)/'Total ICPs'!N$18</f>
        <v>1.3212514916967217E-2</v>
      </c>
      <c r="O44" s="43">
        <f>('Modelled Faults'!O44*'Modelled ICPs'!O44)/'Total ICPs'!O$18</f>
        <v>1.3552643890138388E-2</v>
      </c>
      <c r="P44" s="43">
        <f>('Modelled Faults'!P44*'Modelled ICPs'!P44)/'Total ICPs'!P$18</f>
        <v>1.3733599410014478E-2</v>
      </c>
      <c r="Q44" s="43">
        <f>('Modelled Faults'!Q44*'Modelled ICPs'!Q44)/'Total ICPs'!Q$18</f>
        <v>1.3660377802740611E-2</v>
      </c>
      <c r="R44" s="43">
        <f>('Modelled Faults'!R44*'Modelled ICPs'!R44)/'Total ICPs'!R$18</f>
        <v>1.3762238014026242E-2</v>
      </c>
      <c r="S44" s="43">
        <f>('Modelled Faults'!S44*'Modelled ICPs'!S44)/'Total ICPs'!S$18</f>
        <v>1.4096669275647537E-2</v>
      </c>
      <c r="T44" s="43">
        <f>('Modelled Faults'!T44*'Modelled ICPs'!T44)/'Total ICPs'!T$18</f>
        <v>1.4584156771112267E-2</v>
      </c>
      <c r="U44" s="43">
        <f>('Modelled Faults'!U44*'Modelled ICPs'!U44)/'Total ICPs'!U$18</f>
        <v>1.4674960075620936E-2</v>
      </c>
      <c r="V44" s="43">
        <f>('Modelled Faults'!V44*'Modelled ICPs'!V44)/'Total ICPs'!V$18</f>
        <v>1.4857425672577165E-2</v>
      </c>
      <c r="AL44" s="43">
        <f t="shared" si="9"/>
        <v>1.1625578179390592E-2</v>
      </c>
      <c r="AM44" s="43">
        <f t="shared" si="10"/>
        <v>7.7344904868628089E-3</v>
      </c>
      <c r="AN44" s="43">
        <f t="shared" si="11"/>
        <v>8.4404274671502182E-3</v>
      </c>
      <c r="AO44" s="43">
        <f t="shared" si="12"/>
        <v>9.3219593703280298E-3</v>
      </c>
      <c r="AP44" s="43">
        <f t="shared" si="13"/>
        <v>1.598502439161591E-2</v>
      </c>
      <c r="AQ44" s="43">
        <f t="shared" si="14"/>
        <v>1.2034318138079595E-2</v>
      </c>
      <c r="AR44" s="43">
        <f t="shared" si="15"/>
        <v>1.5580919763960931E-2</v>
      </c>
      <c r="AS44" s="43">
        <f t="shared" si="16"/>
        <v>1.3857920426153197E-2</v>
      </c>
      <c r="AT44" s="43">
        <f t="shared" si="17"/>
        <v>7.4293800685788884E-3</v>
      </c>
      <c r="AU44" s="43">
        <f t="shared" si="18"/>
        <v>1.3841431459159991E-2</v>
      </c>
      <c r="AV44" s="43">
        <f t="shared" si="20"/>
        <v>1.3575829852205163E-2</v>
      </c>
      <c r="AW44" s="43">
        <f t="shared" si="20"/>
        <v>1.3937772557128282E-2</v>
      </c>
      <c r="AX44" s="43">
        <f t="shared" si="20"/>
        <v>1.4299715262051399E-2</v>
      </c>
      <c r="AY44" s="43">
        <f t="shared" si="20"/>
        <v>1.4661657966974518E-2</v>
      </c>
      <c r="AZ44" s="43">
        <f t="shared" si="20"/>
        <v>1.5023600671897636E-2</v>
      </c>
      <c r="BA44" s="43">
        <f t="shared" si="20"/>
        <v>1.5385543376820753E-2</v>
      </c>
      <c r="BB44" s="43">
        <f t="shared" si="20"/>
        <v>1.574748608174387E-2</v>
      </c>
      <c r="BC44" s="43">
        <f t="shared" si="20"/>
        <v>1.6109428786666991E-2</v>
      </c>
      <c r="BD44" s="43">
        <f t="shared" si="20"/>
        <v>1.6471371491590107E-2</v>
      </c>
      <c r="BE44" s="43">
        <f t="shared" si="20"/>
        <v>1.6833314196513224E-2</v>
      </c>
      <c r="BF44" s="43">
        <f t="shared" si="20"/>
        <v>1.7195256901436341E-2</v>
      </c>
    </row>
    <row r="45" spans="1:58">
      <c r="A45" s="53" t="s">
        <v>47</v>
      </c>
      <c r="B45" s="70">
        <f>('Modelled Faults'!B45*'Modelled ICPs'!B45)/'Total ICPs'!B$18</f>
        <v>2.6070923338578671E-2</v>
      </c>
      <c r="C45" s="70">
        <f>('Modelled Faults'!C45*'Modelled ICPs'!C45)/'Total ICPs'!C$18</f>
        <v>2.8560075024239899E-2</v>
      </c>
      <c r="D45" s="70">
        <f>('Modelled Faults'!D45*'Modelled ICPs'!D45)/'Total ICPs'!D$18</f>
        <v>6.0577684217622569E-3</v>
      </c>
      <c r="E45" s="43">
        <f>('Modelled Faults'!E45*'Modelled ICPs'!E45)/'Total ICPs'!E$18</f>
        <v>1.8310991620287195E-2</v>
      </c>
      <c r="F45" s="43">
        <f>('Modelled Faults'!F45*'Modelled ICPs'!F45)/'Total ICPs'!F$18</f>
        <v>1.9303909221312122E-2</v>
      </c>
      <c r="G45" s="43">
        <f>('Modelled Faults'!G45*'Modelled ICPs'!G45)/'Total ICPs'!G$18</f>
        <v>1.1717707240456643E-2</v>
      </c>
      <c r="H45" s="43">
        <f>('Modelled Faults'!H45*'Modelled ICPs'!H45)/'Total ICPs'!H$18</f>
        <v>1.8362016926810679E-2</v>
      </c>
      <c r="I45" s="43">
        <f>('Modelled Faults'!I45*'Modelled ICPs'!I45)/'Total ICPs'!I$18</f>
        <v>2.1487870883400449E-2</v>
      </c>
      <c r="J45" s="43">
        <f>('Modelled Faults'!J45*'Modelled ICPs'!J45)/'Total ICPs'!J$18</f>
        <v>1.9539541718826551E-2</v>
      </c>
      <c r="K45" s="43">
        <f>('Modelled Faults'!K45*'Modelled ICPs'!K45)/'Total ICPs'!K$18</f>
        <v>1.1421726435576847E-2</v>
      </c>
      <c r="L45" s="43">
        <f>('Modelled Faults'!L45*'Modelled ICPs'!L45)/'Total ICPs'!L$18</f>
        <v>1.4620884646623545E-2</v>
      </c>
      <c r="M45" s="43">
        <f>('Modelled Faults'!M45*'Modelled ICPs'!M45)/'Total ICPs'!M$18</f>
        <v>1.35763654563951E-2</v>
      </c>
      <c r="N45" s="43">
        <f>('Modelled Faults'!N45*'Modelled ICPs'!N45)/'Total ICPs'!N$18</f>
        <v>1.2463686051671016E-2</v>
      </c>
      <c r="O45" s="43">
        <f>('Modelled Faults'!O45*'Modelled ICPs'!O45)/'Total ICPs'!O$18</f>
        <v>1.2165530266042304E-2</v>
      </c>
      <c r="P45" s="43">
        <f>('Modelled Faults'!P45*'Modelled ICPs'!P45)/'Total ICPs'!P$18</f>
        <v>1.1170520061568504E-2</v>
      </c>
      <c r="Q45" s="43">
        <f>('Modelled Faults'!Q45*'Modelled ICPs'!Q45)/'Total ICPs'!Q$18</f>
        <v>9.9950692168066894E-3</v>
      </c>
      <c r="R45" s="43">
        <f>('Modelled Faults'!R45*'Modelled ICPs'!R45)/'Total ICPs'!R$18</f>
        <v>9.1683719058668501E-3</v>
      </c>
      <c r="S45" s="43">
        <f>('Modelled Faults'!S45*'Modelled ICPs'!S45)/'Total ICPs'!S$18</f>
        <v>8.3686164168981433E-3</v>
      </c>
      <c r="T45" s="43">
        <f>('Modelled Faults'!T45*'Modelled ICPs'!T45)/'Total ICPs'!T$18</f>
        <v>7.3140109500335797E-3</v>
      </c>
      <c r="U45" s="43">
        <f>('Modelled Faults'!U45*'Modelled ICPs'!U45)/'Total ICPs'!U$18</f>
        <v>6.543235510521884E-3</v>
      </c>
      <c r="V45" s="43">
        <f>('Modelled Faults'!V45*'Modelled ICPs'!V45)/'Total ICPs'!V$18</f>
        <v>5.8257919083015038E-3</v>
      </c>
      <c r="AL45" s="43">
        <f t="shared" si="9"/>
        <v>2.6070923338578671E-2</v>
      </c>
      <c r="AM45" s="43">
        <f t="shared" si="10"/>
        <v>2.8560075024239899E-2</v>
      </c>
      <c r="AN45" s="43">
        <f t="shared" si="11"/>
        <v>6.0577684217622569E-3</v>
      </c>
      <c r="AO45" s="43">
        <f t="shared" si="12"/>
        <v>1.8310991620287195E-2</v>
      </c>
      <c r="AP45" s="43">
        <f t="shared" si="13"/>
        <v>1.9303909221312122E-2</v>
      </c>
      <c r="AQ45" s="43">
        <f t="shared" si="14"/>
        <v>1.1717707240456643E-2</v>
      </c>
      <c r="AR45" s="43">
        <f t="shared" si="15"/>
        <v>1.8362016926810679E-2</v>
      </c>
      <c r="AS45" s="43">
        <f t="shared" si="16"/>
        <v>2.1487870883400449E-2</v>
      </c>
      <c r="AT45" s="43">
        <f t="shared" si="17"/>
        <v>1.9539541718826551E-2</v>
      </c>
      <c r="AU45" s="43">
        <f t="shared" si="18"/>
        <v>1.1421726435576847E-2</v>
      </c>
      <c r="AV45" s="43">
        <f t="shared" si="20"/>
        <v>1.3907615782525001E-2</v>
      </c>
      <c r="AW45" s="43">
        <f t="shared" si="20"/>
        <v>1.3148409000597704E-2</v>
      </c>
      <c r="AX45" s="43">
        <f t="shared" si="20"/>
        <v>1.2389202218670408E-2</v>
      </c>
      <c r="AY45" s="43">
        <f t="shared" si="20"/>
        <v>1.1629995436743111E-2</v>
      </c>
      <c r="AZ45" s="43">
        <f t="shared" si="20"/>
        <v>1.0870788654815815E-2</v>
      </c>
      <c r="BA45" s="43">
        <f t="shared" si="20"/>
        <v>1.0111581872888518E-2</v>
      </c>
      <c r="BB45" s="43">
        <f t="shared" si="20"/>
        <v>9.3523750909612208E-3</v>
      </c>
      <c r="BC45" s="43">
        <f t="shared" si="20"/>
        <v>8.5931683090339252E-3</v>
      </c>
      <c r="BD45" s="43">
        <f t="shared" si="20"/>
        <v>7.8339615271066278E-3</v>
      </c>
      <c r="BE45" s="43">
        <f t="shared" si="20"/>
        <v>7.0747547451793322E-3</v>
      </c>
      <c r="BF45" s="43">
        <f t="shared" si="20"/>
        <v>6.3155479632520349E-3</v>
      </c>
    </row>
    <row r="46" spans="1:58">
      <c r="A46" s="53" t="s">
        <v>52</v>
      </c>
      <c r="B46" s="70">
        <f>('Modelled Faults'!B46*'Modelled ICPs'!B46)/'Total ICPs'!B$18</f>
        <v>1.6594344571074348E-2</v>
      </c>
      <c r="C46" s="70">
        <f>('Modelled Faults'!C46*'Modelled ICPs'!C46)/'Total ICPs'!C$18</f>
        <v>1.351072115461033E-2</v>
      </c>
      <c r="D46" s="70">
        <f>('Modelled Faults'!D46*'Modelled ICPs'!D46)/'Total ICPs'!D$18</f>
        <v>1.7474939683017873E-2</v>
      </c>
      <c r="E46" s="43">
        <f>('Modelled Faults'!E46*'Modelled ICPs'!E46)/'Total ICPs'!E$18</f>
        <v>1.4585976858424322E-2</v>
      </c>
      <c r="F46" s="43">
        <f>('Modelled Faults'!F46*'Modelled ICPs'!F46)/'Total ICPs'!F$18</f>
        <v>1.8810139161903449E-2</v>
      </c>
      <c r="G46" s="43">
        <f>('Modelled Faults'!G46*'Modelled ICPs'!G46)/'Total ICPs'!G$18</f>
        <v>3.2269479330274846E-2</v>
      </c>
      <c r="H46" s="43">
        <f>('Modelled Faults'!H46*'Modelled ICPs'!H46)/'Total ICPs'!H$18</f>
        <v>1.4601530065415806E-2</v>
      </c>
      <c r="I46" s="43">
        <f>('Modelled Faults'!I46*'Modelled ICPs'!I46)/'Total ICPs'!I$18</f>
        <v>6.6922423746311752E-3</v>
      </c>
      <c r="J46" s="43">
        <f>('Modelled Faults'!J46*'Modelled ICPs'!J46)/'Total ICPs'!J$18</f>
        <v>2.0806497457017223E-2</v>
      </c>
      <c r="K46" s="43">
        <f>('Modelled Faults'!K46*'Modelled ICPs'!K46)/'Total ICPs'!K$18</f>
        <v>8.1006213970202991E-3</v>
      </c>
      <c r="L46" s="43">
        <f>('Modelled Faults'!L46*'Modelled ICPs'!L46)/'Total ICPs'!L$18</f>
        <v>1.8219746076182809E-2</v>
      </c>
      <c r="M46" s="43">
        <f>('Modelled Faults'!M46*'Modelled ICPs'!M46)/'Total ICPs'!M$18</f>
        <v>1.8121121900245056E-2</v>
      </c>
      <c r="N46" s="43">
        <f>('Modelled Faults'!N46*'Modelled ICPs'!N46)/'Total ICPs'!N$18</f>
        <v>1.7943058068019182E-2</v>
      </c>
      <c r="O46" s="43">
        <f>('Modelled Faults'!O46*'Modelled ICPs'!O46)/'Total ICPs'!O$18</f>
        <v>1.7721378170818439E-2</v>
      </c>
      <c r="P46" s="43">
        <f>('Modelled Faults'!P46*'Modelled ICPs'!P46)/'Total ICPs'!P$18</f>
        <v>1.7557391500108689E-2</v>
      </c>
      <c r="Q46" s="43">
        <f>('Modelled Faults'!Q46*'Modelled ICPs'!Q46)/'Total ICPs'!Q$18</f>
        <v>1.7261754270812078E-2</v>
      </c>
      <c r="R46" s="43">
        <f>('Modelled Faults'!R46*'Modelled ICPs'!R46)/'Total ICPs'!R$18</f>
        <v>1.7110547791916748E-2</v>
      </c>
      <c r="S46" s="43">
        <f>('Modelled Faults'!S46*'Modelled ICPs'!S46)/'Total ICPs'!S$18</f>
        <v>1.6969281195972491E-2</v>
      </c>
      <c r="T46" s="43">
        <f>('Modelled Faults'!T46*'Modelled ICPs'!T46)/'Total ICPs'!T$18</f>
        <v>1.6680035191883033E-2</v>
      </c>
      <c r="U46" s="43">
        <f>('Modelled Faults'!U46*'Modelled ICPs'!U46)/'Total ICPs'!U$18</f>
        <v>1.6383626320038373E-2</v>
      </c>
      <c r="V46" s="43">
        <f>('Modelled Faults'!V46*'Modelled ICPs'!V46)/'Total ICPs'!V$18</f>
        <v>1.6033570234502845E-2</v>
      </c>
      <c r="AL46" s="43">
        <f t="shared" si="9"/>
        <v>1.6594344571074348E-2</v>
      </c>
      <c r="AM46" s="43">
        <f t="shared" si="10"/>
        <v>1.351072115461033E-2</v>
      </c>
      <c r="AN46" s="43">
        <f t="shared" si="11"/>
        <v>1.7474939683017873E-2</v>
      </c>
      <c r="AO46" s="43">
        <f t="shared" si="12"/>
        <v>1.4585976858424322E-2</v>
      </c>
      <c r="AP46" s="43">
        <f t="shared" si="13"/>
        <v>1.8810139161903449E-2</v>
      </c>
      <c r="AQ46" s="43">
        <f t="shared" si="14"/>
        <v>3.2269479330274846E-2</v>
      </c>
      <c r="AR46" s="43">
        <f t="shared" si="15"/>
        <v>1.4601530065415806E-2</v>
      </c>
      <c r="AS46" s="43">
        <f t="shared" si="16"/>
        <v>6.6922423746311752E-3</v>
      </c>
      <c r="AT46" s="43">
        <f t="shared" si="17"/>
        <v>2.0806497457017223E-2</v>
      </c>
      <c r="AU46" s="43">
        <f t="shared" si="18"/>
        <v>8.1006213970202991E-3</v>
      </c>
      <c r="AV46" s="43">
        <f t="shared" si="20"/>
        <v>1.4151963831931442E-2</v>
      </c>
      <c r="AW46" s="43">
        <f t="shared" si="20"/>
        <v>1.3753293764039165E-2</v>
      </c>
      <c r="AX46" s="43">
        <f t="shared" si="20"/>
        <v>1.3354623696146886E-2</v>
      </c>
      <c r="AY46" s="43">
        <f t="shared" si="20"/>
        <v>1.2955953628254609E-2</v>
      </c>
      <c r="AZ46" s="43">
        <f t="shared" si="20"/>
        <v>1.2557283560362332E-2</v>
      </c>
      <c r="BA46" s="43">
        <f t="shared" si="20"/>
        <v>1.2158613492470053E-2</v>
      </c>
      <c r="BB46" s="43">
        <f t="shared" si="20"/>
        <v>1.1759943424577776E-2</v>
      </c>
      <c r="BC46" s="43">
        <f t="shared" si="20"/>
        <v>1.1361273356685499E-2</v>
      </c>
      <c r="BD46" s="43">
        <f t="shared" si="20"/>
        <v>1.096260328879322E-2</v>
      </c>
      <c r="BE46" s="43">
        <f t="shared" si="20"/>
        <v>1.0563933220900943E-2</v>
      </c>
      <c r="BF46" s="43">
        <f t="shared" si="20"/>
        <v>1.0165263153008666E-2</v>
      </c>
    </row>
    <row r="47" spans="1:58">
      <c r="A47" s="53" t="s">
        <v>53</v>
      </c>
      <c r="B47" s="70">
        <f>('Modelled Faults'!B47*'Modelled ICPs'!B47)/'Total ICPs'!B$18</f>
        <v>5.0247166722299008E-2</v>
      </c>
      <c r="C47" s="70">
        <f>('Modelled Faults'!C47*'Modelled ICPs'!C47)/'Total ICPs'!C$18</f>
        <v>1.617789646019106E-2</v>
      </c>
      <c r="D47" s="70">
        <f>('Modelled Faults'!D47*'Modelled ICPs'!D47)/'Total ICPs'!D$18</f>
        <v>7.8874230468015567E-3</v>
      </c>
      <c r="E47" s="43">
        <f>('Modelled Faults'!E47*'Modelled ICPs'!E47)/'Total ICPs'!E$18</f>
        <v>7.0951166501250079E-3</v>
      </c>
      <c r="F47" s="43">
        <f>('Modelled Faults'!F47*'Modelled ICPs'!F47)/'Total ICPs'!F$18</f>
        <v>8.0940788219521394E-3</v>
      </c>
      <c r="G47" s="43">
        <f>('Modelled Faults'!G47*'Modelled ICPs'!G47)/'Total ICPs'!G$18</f>
        <v>1.2816533296912741E-2</v>
      </c>
      <c r="H47" s="43">
        <f>('Modelled Faults'!H47*'Modelled ICPs'!H47)/'Total ICPs'!H$18</f>
        <v>1.474012294728543E-2</v>
      </c>
      <c r="I47" s="43">
        <f>('Modelled Faults'!I47*'Modelled ICPs'!I47)/'Total ICPs'!I$18</f>
        <v>5.149758395083596E-3</v>
      </c>
      <c r="J47" s="43">
        <f>('Modelled Faults'!J47*'Modelled ICPs'!J47)/'Total ICPs'!J$18</f>
        <v>6.9002219440362405E-3</v>
      </c>
      <c r="K47" s="43">
        <f>('Modelled Faults'!K47*'Modelled ICPs'!K47)/'Total ICPs'!K$18</f>
        <v>1.1080332409972329E-4</v>
      </c>
      <c r="L47" s="43">
        <f>('Modelled Faults'!L47*'Modelled ICPs'!L47)/'Total ICPs'!L$18</f>
        <v>8.4481114398159592E-3</v>
      </c>
      <c r="M47" s="43">
        <f>('Modelled Faults'!M47*'Modelled ICPs'!M47)/'Total ICPs'!M$18</f>
        <v>8.6274585804374006E-3</v>
      </c>
      <c r="N47" s="43">
        <f>('Modelled Faults'!N47*'Modelled ICPs'!N47)/'Total ICPs'!N$18</f>
        <v>8.721047912044191E-3</v>
      </c>
      <c r="O47" s="43">
        <f>('Modelled Faults'!O47*'Modelled ICPs'!O47)/'Total ICPs'!O$18</f>
        <v>8.7022495597253828E-3</v>
      </c>
      <c r="P47" s="43">
        <f>('Modelled Faults'!P47*'Modelled ICPs'!P47)/'Total ICPs'!P$18</f>
        <v>8.6255787780315576E-3</v>
      </c>
      <c r="Q47" s="43">
        <f>('Modelled Faults'!Q47*'Modelled ICPs'!Q47)/'Total ICPs'!Q$18</f>
        <v>8.4585361779205299E-3</v>
      </c>
      <c r="R47" s="43">
        <f>('Modelled Faults'!R47*'Modelled ICPs'!R47)/'Total ICPs'!R$18</f>
        <v>8.3162866282639539E-3</v>
      </c>
      <c r="S47" s="43">
        <f>('Modelled Faults'!S47*'Modelled ICPs'!S47)/'Total ICPs'!S$18</f>
        <v>8.1751862106258996E-3</v>
      </c>
      <c r="T47" s="43">
        <f>('Modelled Faults'!T47*'Modelled ICPs'!T47)/'Total ICPs'!T$18</f>
        <v>7.9908789255171125E-3</v>
      </c>
      <c r="U47" s="43">
        <f>('Modelled Faults'!U47*'Modelled ICPs'!U47)/'Total ICPs'!U$18</f>
        <v>7.7547906346325376E-3</v>
      </c>
      <c r="V47" s="43">
        <f>('Modelled Faults'!V47*'Modelled ICPs'!V47)/'Total ICPs'!V$18</f>
        <v>7.5403602910279364E-3</v>
      </c>
      <c r="AL47" s="43">
        <f t="shared" si="9"/>
        <v>5.0247166722299008E-2</v>
      </c>
      <c r="AM47" s="43">
        <f t="shared" si="10"/>
        <v>1.617789646019106E-2</v>
      </c>
      <c r="AN47" s="43">
        <f t="shared" si="11"/>
        <v>7.8874230468015567E-3</v>
      </c>
      <c r="AO47" s="43">
        <f t="shared" si="12"/>
        <v>7.0951166501250079E-3</v>
      </c>
      <c r="AP47" s="43">
        <f t="shared" si="13"/>
        <v>8.0940788219521394E-3</v>
      </c>
      <c r="AQ47" s="43">
        <f t="shared" si="14"/>
        <v>1.2816533296912741E-2</v>
      </c>
      <c r="AR47" s="43">
        <f t="shared" si="15"/>
        <v>1.474012294728543E-2</v>
      </c>
      <c r="AS47" s="43">
        <f t="shared" si="16"/>
        <v>5.149758395083596E-3</v>
      </c>
      <c r="AT47" s="43">
        <f t="shared" si="17"/>
        <v>6.9002219440362405E-3</v>
      </c>
      <c r="AU47" s="43">
        <f t="shared" si="18"/>
        <v>1.1080332409972329E-4</v>
      </c>
      <c r="AV47" s="43">
        <f t="shared" si="20"/>
        <v>-3.8181492420888627E-3</v>
      </c>
      <c r="AW47" s="43">
        <f t="shared" si="20"/>
        <v>-6.8617967699011392E-3</v>
      </c>
      <c r="AX47" s="43">
        <f t="shared" si="20"/>
        <v>-9.9054442977134158E-3</v>
      </c>
      <c r="AY47" s="43">
        <f t="shared" si="20"/>
        <v>-1.2949091825525685E-2</v>
      </c>
      <c r="AZ47" s="43">
        <f t="shared" si="20"/>
        <v>-1.5992739353337962E-2</v>
      </c>
      <c r="BA47" s="43">
        <f t="shared" si="20"/>
        <v>-1.9036386881150238E-2</v>
      </c>
      <c r="BB47" s="43">
        <f t="shared" si="20"/>
        <v>-2.2080034408962515E-2</v>
      </c>
      <c r="BC47" s="43">
        <f t="shared" si="20"/>
        <v>-2.5123681936774792E-2</v>
      </c>
      <c r="BD47" s="43">
        <f t="shared" si="20"/>
        <v>-2.8167329464587061E-2</v>
      </c>
      <c r="BE47" s="43">
        <f t="shared" si="20"/>
        <v>-3.1210976992399338E-2</v>
      </c>
      <c r="BF47" s="43">
        <f t="shared" si="20"/>
        <v>-3.4254624520211607E-2</v>
      </c>
    </row>
    <row r="48" spans="1:58">
      <c r="A48" s="53" t="s">
        <v>58</v>
      </c>
      <c r="B48" s="70">
        <f>('Modelled Faults'!B48*'Modelled ICPs'!B48)/'Total ICPs'!B$18</f>
        <v>1.0293580023206655E-2</v>
      </c>
      <c r="C48" s="70">
        <f>('Modelled Faults'!C48*'Modelled ICPs'!C48)/'Total ICPs'!C$18</f>
        <v>8.3798261090712606E-3</v>
      </c>
      <c r="D48" s="70">
        <f>('Modelled Faults'!D48*'Modelled ICPs'!D48)/'Total ICPs'!D$18</f>
        <v>1.4175873312480674E-2</v>
      </c>
      <c r="E48" s="43">
        <f>('Modelled Faults'!E48*'Modelled ICPs'!E48)/'Total ICPs'!E$18</f>
        <v>1.511677575788033E-2</v>
      </c>
      <c r="F48" s="43">
        <f>('Modelled Faults'!F48*'Modelled ICPs'!F48)/'Total ICPs'!F$18</f>
        <v>8.6003493891939429E-3</v>
      </c>
      <c r="G48" s="43">
        <f>('Modelled Faults'!G48*'Modelled ICPs'!G48)/'Total ICPs'!G$18</f>
        <v>1.2279536382316981E-2</v>
      </c>
      <c r="H48" s="43">
        <f>('Modelled Faults'!H48*'Modelled ICPs'!H48)/'Total ICPs'!H$18</f>
        <v>2.2904783610313739E-2</v>
      </c>
      <c r="I48" s="43">
        <f>('Modelled Faults'!I48*'Modelled ICPs'!I48)/'Total ICPs'!I$18</f>
        <v>9.4534414192074326E-3</v>
      </c>
      <c r="J48" s="43">
        <f>('Modelled Faults'!J48*'Modelled ICPs'!J48)/'Total ICPs'!J$18</f>
        <v>1.4665239451610752E-2</v>
      </c>
      <c r="K48" s="43">
        <f>('Modelled Faults'!K48*'Modelled ICPs'!K48)/'Total ICPs'!K$18</f>
        <v>1.5829901924084743E-2</v>
      </c>
      <c r="L48" s="43">
        <f>('Modelled Faults'!L48*'Modelled ICPs'!L48)/'Total ICPs'!L$18</f>
        <v>1.202184611857297E-2</v>
      </c>
      <c r="M48" s="43">
        <f>('Modelled Faults'!M48*'Modelled ICPs'!M48)/'Total ICPs'!M$18</f>
        <v>1.242632363104315E-2</v>
      </c>
      <c r="N48" s="43">
        <f>('Modelled Faults'!N48*'Modelled ICPs'!N48)/'Total ICPs'!N$18</f>
        <v>1.2756336523155417E-2</v>
      </c>
      <c r="O48" s="43">
        <f>('Modelled Faults'!O48*'Modelled ICPs'!O48)/'Total ICPs'!O$18</f>
        <v>1.302279781593375E-2</v>
      </c>
      <c r="P48" s="43">
        <f>('Modelled Faults'!P48*'Modelled ICPs'!P48)/'Total ICPs'!P$18</f>
        <v>1.3217767863504952E-2</v>
      </c>
      <c r="Q48" s="43">
        <f>('Modelled Faults'!Q48*'Modelled ICPs'!Q48)/'Total ICPs'!Q$18</f>
        <v>1.3311184524131487E-2</v>
      </c>
      <c r="R48" s="43">
        <f>('Modelled Faults'!R48*'Modelled ICPs'!R48)/'Total ICPs'!R$18</f>
        <v>1.3489847888542551E-2</v>
      </c>
      <c r="S48" s="43">
        <f>('Modelled Faults'!S48*'Modelled ICPs'!S48)/'Total ICPs'!S$18</f>
        <v>1.3638436458481168E-2</v>
      </c>
      <c r="T48" s="43">
        <f>('Modelled Faults'!T48*'Modelled ICPs'!T48)/'Total ICPs'!T$18</f>
        <v>1.3809625389735812E-2</v>
      </c>
      <c r="U48" s="43">
        <f>('Modelled Faults'!U48*'Modelled ICPs'!U48)/'Total ICPs'!U$18</f>
        <v>1.4437892657308526E-2</v>
      </c>
      <c r="V48" s="43">
        <f>('Modelled Faults'!V48*'Modelled ICPs'!V48)/'Total ICPs'!V$18</f>
        <v>1.4807936289638984E-2</v>
      </c>
      <c r="AL48" s="43">
        <f t="shared" si="9"/>
        <v>1.0293580023206655E-2</v>
      </c>
      <c r="AM48" s="43">
        <f t="shared" si="10"/>
        <v>8.3798261090712606E-3</v>
      </c>
      <c r="AN48" s="43">
        <f t="shared" si="11"/>
        <v>1.4175873312480674E-2</v>
      </c>
      <c r="AO48" s="43">
        <f t="shared" si="12"/>
        <v>1.511677575788033E-2</v>
      </c>
      <c r="AP48" s="43">
        <f t="shared" si="13"/>
        <v>8.6003493891939429E-3</v>
      </c>
      <c r="AQ48" s="43">
        <f t="shared" si="14"/>
        <v>1.2279536382316981E-2</v>
      </c>
      <c r="AR48" s="43">
        <f t="shared" si="15"/>
        <v>2.2904783610313739E-2</v>
      </c>
      <c r="AS48" s="43">
        <f t="shared" si="16"/>
        <v>9.4534414192074326E-3</v>
      </c>
      <c r="AT48" s="43">
        <f t="shared" si="17"/>
        <v>1.4665239451610752E-2</v>
      </c>
      <c r="AU48" s="43">
        <f t="shared" si="18"/>
        <v>1.5829901924084743E-2</v>
      </c>
      <c r="AV48" s="43">
        <f t="shared" si="20"/>
        <v>1.6411792124261193E-2</v>
      </c>
      <c r="AW48" s="43">
        <f t="shared" si="20"/>
        <v>1.700122146722929E-2</v>
      </c>
      <c r="AX48" s="43">
        <f t="shared" si="20"/>
        <v>1.7590650810197388E-2</v>
      </c>
      <c r="AY48" s="43">
        <f t="shared" si="20"/>
        <v>1.8180080153165488E-2</v>
      </c>
      <c r="AZ48" s="43">
        <f t="shared" si="20"/>
        <v>1.8769509496133586E-2</v>
      </c>
      <c r="BA48" s="43">
        <f t="shared" si="20"/>
        <v>1.9358938839101683E-2</v>
      </c>
      <c r="BB48" s="43">
        <f t="shared" si="20"/>
        <v>1.9948368182069784E-2</v>
      </c>
      <c r="BC48" s="43">
        <f t="shared" si="20"/>
        <v>2.0537797525037885E-2</v>
      </c>
      <c r="BD48" s="43">
        <f t="shared" si="20"/>
        <v>2.1127226868005979E-2</v>
      </c>
      <c r="BE48" s="43">
        <f t="shared" si="20"/>
        <v>2.1716656210974079E-2</v>
      </c>
      <c r="BF48" s="43">
        <f t="shared" si="20"/>
        <v>2.230608555394218E-2</v>
      </c>
    </row>
    <row r="49" spans="1:58">
      <c r="A49" s="53" t="s">
        <v>60</v>
      </c>
      <c r="B49" s="70">
        <f>('Modelled Faults'!B49*'Modelled ICPs'!B49)/'Total ICPs'!B$18</f>
        <v>1.869565908476787E-2</v>
      </c>
      <c r="C49" s="70">
        <f>('Modelled Faults'!C49*'Modelled ICPs'!C49)/'Total ICPs'!C$18</f>
        <v>9.6514233942110467E-3</v>
      </c>
      <c r="D49" s="70">
        <f>('Modelled Faults'!D49*'Modelled ICPs'!D49)/'Total ICPs'!D$18</f>
        <v>1.6697573469270595E-2</v>
      </c>
      <c r="E49" s="43">
        <f>('Modelled Faults'!E49*'Modelled ICPs'!E49)/'Total ICPs'!E$18</f>
        <v>2.0591228312624867E-2</v>
      </c>
      <c r="F49" s="43">
        <f>('Modelled Faults'!F49*'Modelled ICPs'!F49)/'Total ICPs'!F$18</f>
        <v>1.3984943138314996E-2</v>
      </c>
      <c r="G49" s="43">
        <f>('Modelled Faults'!G49*'Modelled ICPs'!G49)/'Total ICPs'!G$18</f>
        <v>2.3255380833245361E-2</v>
      </c>
      <c r="H49" s="43">
        <f>('Modelled Faults'!H49*'Modelled ICPs'!H49)/'Total ICPs'!H$18</f>
        <v>2.7777093368484582E-2</v>
      </c>
      <c r="I49" s="43">
        <f>('Modelled Faults'!I49*'Modelled ICPs'!I49)/'Total ICPs'!I$18</f>
        <v>1.2544518225746353E-2</v>
      </c>
      <c r="J49" s="43">
        <f>('Modelled Faults'!J49*'Modelled ICPs'!J49)/'Total ICPs'!J$18</f>
        <v>8.0311084502016905E-3</v>
      </c>
      <c r="K49" s="43">
        <f>('Modelled Faults'!K49*'Modelled ICPs'!K49)/'Total ICPs'!K$18</f>
        <v>3.1006962641311676E-2</v>
      </c>
      <c r="L49" s="43">
        <f>('Modelled Faults'!L49*'Modelled ICPs'!L49)/'Total ICPs'!L$18</f>
        <v>1.9713289977626718E-2</v>
      </c>
      <c r="M49" s="43">
        <f>('Modelled Faults'!M49*'Modelled ICPs'!M49)/'Total ICPs'!M$18</f>
        <v>2.0308668867961722E-2</v>
      </c>
      <c r="N49" s="43">
        <f>('Modelled Faults'!N49*'Modelled ICPs'!N49)/'Total ICPs'!N$18</f>
        <v>2.0694706538399363E-2</v>
      </c>
      <c r="O49" s="43">
        <f>('Modelled Faults'!O49*'Modelled ICPs'!O49)/'Total ICPs'!O$18</f>
        <v>2.083688985214802E-2</v>
      </c>
      <c r="P49" s="43">
        <f>('Modelled Faults'!P49*'Modelled ICPs'!P49)/'Total ICPs'!P$18</f>
        <v>2.0785301301761233E-2</v>
      </c>
      <c r="Q49" s="43">
        <f>('Modelled Faults'!Q49*'Modelled ICPs'!Q49)/'Total ICPs'!Q$18</f>
        <v>2.0494963221748534E-2</v>
      </c>
      <c r="R49" s="43">
        <f>('Modelled Faults'!R49*'Modelled ICPs'!R49)/'Total ICPs'!R$18</f>
        <v>2.0153720575603263E-2</v>
      </c>
      <c r="S49" s="43">
        <f>('Modelled Faults'!S49*'Modelled ICPs'!S49)/'Total ICPs'!S$18</f>
        <v>1.9932648770788486E-2</v>
      </c>
      <c r="T49" s="43">
        <f>('Modelled Faults'!T49*'Modelled ICPs'!T49)/'Total ICPs'!T$18</f>
        <v>1.984386385963767E-2</v>
      </c>
      <c r="U49" s="43">
        <f>('Modelled Faults'!U49*'Modelled ICPs'!U49)/'Total ICPs'!U$18</f>
        <v>1.9757749940611278E-2</v>
      </c>
      <c r="V49" s="43">
        <f>('Modelled Faults'!V49*'Modelled ICPs'!V49)/'Total ICPs'!V$18</f>
        <v>1.9619450781970232E-2</v>
      </c>
      <c r="AL49" s="43">
        <f t="shared" si="9"/>
        <v>1.869565908476787E-2</v>
      </c>
      <c r="AM49" s="43">
        <f t="shared" si="10"/>
        <v>9.6514233942110467E-3</v>
      </c>
      <c r="AN49" s="43">
        <f t="shared" si="11"/>
        <v>1.6697573469270595E-2</v>
      </c>
      <c r="AO49" s="43">
        <f t="shared" si="12"/>
        <v>2.0591228312624867E-2</v>
      </c>
      <c r="AP49" s="43">
        <f t="shared" si="13"/>
        <v>1.3984943138314996E-2</v>
      </c>
      <c r="AQ49" s="43">
        <f t="shared" si="14"/>
        <v>2.3255380833245361E-2</v>
      </c>
      <c r="AR49" s="43">
        <f t="shared" si="15"/>
        <v>2.7777093368484582E-2</v>
      </c>
      <c r="AS49" s="43">
        <f t="shared" si="16"/>
        <v>1.2544518225746353E-2</v>
      </c>
      <c r="AT49" s="43">
        <f t="shared" si="17"/>
        <v>8.0311084502016905E-3</v>
      </c>
      <c r="AU49" s="43">
        <f t="shared" si="18"/>
        <v>3.1006962641311676E-2</v>
      </c>
      <c r="AV49" s="43">
        <f t="shared" si="20"/>
        <v>2.1874331893341807E-2</v>
      </c>
      <c r="AW49" s="43">
        <f t="shared" si="20"/>
        <v>2.2538103311800697E-2</v>
      </c>
      <c r="AX49" s="43">
        <f t="shared" si="20"/>
        <v>2.3201874730259586E-2</v>
      </c>
      <c r="AY49" s="43">
        <f t="shared" si="20"/>
        <v>2.3865646148718479E-2</v>
      </c>
      <c r="AZ49" s="43">
        <f t="shared" si="20"/>
        <v>2.4529417567177372E-2</v>
      </c>
      <c r="BA49" s="43">
        <f t="shared" si="20"/>
        <v>2.5193188985636265E-2</v>
      </c>
      <c r="BB49" s="43">
        <f t="shared" si="20"/>
        <v>2.5856960404095155E-2</v>
      </c>
      <c r="BC49" s="43">
        <f t="shared" si="20"/>
        <v>2.6520731822554044E-2</v>
      </c>
      <c r="BD49" s="43">
        <f t="shared" si="20"/>
        <v>2.7184503241012938E-2</v>
      </c>
      <c r="BE49" s="43">
        <f t="shared" si="20"/>
        <v>2.7848274659471831E-2</v>
      </c>
      <c r="BF49" s="43">
        <f t="shared" si="20"/>
        <v>2.8512046077930724E-2</v>
      </c>
    </row>
    <row r="50" spans="1:58">
      <c r="B50" s="42"/>
      <c r="C50" s="42"/>
      <c r="D50" s="42"/>
      <c r="E50" s="42"/>
      <c r="F50" s="42"/>
      <c r="G50" s="42"/>
      <c r="H50" s="42"/>
      <c r="I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</row>
    <row r="51" spans="1:58"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</row>
    <row r="52" spans="1:58"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</row>
    <row r="53" spans="1:5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3" customFormat="1" ht="18">
      <c r="A54" s="1"/>
      <c r="B54" s="55"/>
      <c r="C54" s="55"/>
      <c r="D54" s="55"/>
      <c r="E54" s="55"/>
      <c r="F54" s="55"/>
      <c r="G54" s="55"/>
      <c r="H54" s="55"/>
      <c r="I54" s="39"/>
      <c r="J54" s="1"/>
      <c r="N54"/>
      <c r="O54"/>
      <c r="P54"/>
      <c r="Q54"/>
      <c r="R54"/>
      <c r="S54"/>
      <c r="T54"/>
      <c r="U54"/>
      <c r="V54"/>
    </row>
    <row r="55" spans="1:58" s="3" customFormat="1" ht="15.95" customHeight="1">
      <c r="B55" s="59"/>
      <c r="C55" s="59"/>
      <c r="D55" s="59"/>
      <c r="E55" s="59"/>
      <c r="F55" s="59"/>
      <c r="G55" s="59"/>
      <c r="H55" s="59"/>
      <c r="I55" s="59"/>
      <c r="J55" s="59"/>
      <c r="K55" s="69"/>
      <c r="L55" s="69" t="s">
        <v>32</v>
      </c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69" t="s">
        <v>48</v>
      </c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</row>
    <row r="56" spans="1:58" s="60" customFormat="1">
      <c r="A56" s="60" t="s">
        <v>6</v>
      </c>
      <c r="B56" s="63">
        <f>SUM(B60:B72)</f>
        <v>0.13432835820895514</v>
      </c>
      <c r="C56" s="63">
        <f t="shared" ref="C56:K56" si="21">SUM(C60:C72)</f>
        <v>8.6659354982277101E-2</v>
      </c>
      <c r="D56" s="63">
        <f t="shared" si="21"/>
        <v>0.13738841819142275</v>
      </c>
      <c r="E56" s="63">
        <f t="shared" si="21"/>
        <v>0.21678580851037105</v>
      </c>
      <c r="F56" s="63">
        <f t="shared" si="21"/>
        <v>0.17495710763249761</v>
      </c>
      <c r="G56" s="63">
        <f t="shared" si="21"/>
        <v>0.10372421328399999</v>
      </c>
      <c r="H56" s="63">
        <f t="shared" si="21"/>
        <v>0.15194399615635737</v>
      </c>
      <c r="I56" s="63">
        <f t="shared" si="21"/>
        <v>0.18651838457638203</v>
      </c>
      <c r="J56" s="63">
        <f t="shared" si="21"/>
        <v>0.19429476828921666</v>
      </c>
      <c r="K56" s="63">
        <f t="shared" si="21"/>
        <v>0.18056150333158652</v>
      </c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</row>
    <row r="57" spans="1:58">
      <c r="B57" s="96"/>
      <c r="C57" s="96"/>
      <c r="D57" s="96"/>
      <c r="E57" s="96"/>
      <c r="F57" s="96"/>
      <c r="G57" s="96"/>
      <c r="H57" s="96"/>
      <c r="I57" s="96"/>
      <c r="J57" s="96"/>
      <c r="K57" s="106"/>
      <c r="L57" s="106">
        <f t="shared" ref="L57:V57" si="22">SUM(L60:L72)</f>
        <v>0.16251306190956086</v>
      </c>
      <c r="M57" s="106">
        <f t="shared" si="22"/>
        <v>0.1623554698856704</v>
      </c>
      <c r="N57" s="106">
        <f t="shared" si="22"/>
        <v>0.16114047844422563</v>
      </c>
      <c r="O57" s="106">
        <f t="shared" si="22"/>
        <v>0.15895323073905401</v>
      </c>
      <c r="P57" s="106">
        <f t="shared" si="22"/>
        <v>0.15506016725541089</v>
      </c>
      <c r="Q57" s="106">
        <f t="shared" si="22"/>
        <v>0.15025886786060433</v>
      </c>
      <c r="R57" s="106">
        <f t="shared" si="22"/>
        <v>0.1453737489649744</v>
      </c>
      <c r="S57" s="106">
        <f t="shared" si="22"/>
        <v>0.14029821004040305</v>
      </c>
      <c r="T57" s="106">
        <f t="shared" si="22"/>
        <v>0.13733479387701261</v>
      </c>
      <c r="U57" s="106">
        <f t="shared" si="22"/>
        <v>0.13487434394418071</v>
      </c>
      <c r="V57" s="106">
        <f t="shared" si="22"/>
        <v>0.13482487303615098</v>
      </c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72"/>
      <c r="AM57" s="201"/>
      <c r="AN57" s="201"/>
      <c r="AO57" s="201"/>
      <c r="AP57" s="201"/>
      <c r="AQ57" s="201"/>
      <c r="AR57" s="201"/>
      <c r="AS57" s="201"/>
      <c r="AT57" s="201"/>
      <c r="AU57" s="106"/>
      <c r="AV57" s="106">
        <f t="shared" ref="AV57:BF57" si="23">SUM(AV60:AV72)</f>
        <v>0.19503078130852386</v>
      </c>
      <c r="AW57" s="106">
        <f t="shared" si="23"/>
        <v>0.2019970703980179</v>
      </c>
      <c r="AX57" s="106">
        <f t="shared" si="23"/>
        <v>0.20896335948751196</v>
      </c>
      <c r="AY57" s="106">
        <f t="shared" si="23"/>
        <v>0.21592964857700597</v>
      </c>
      <c r="AZ57" s="106">
        <f t="shared" si="23"/>
        <v>0.22289593766650001</v>
      </c>
      <c r="BA57" s="106">
        <f t="shared" si="23"/>
        <v>0.2298622267559941</v>
      </c>
      <c r="BB57" s="106">
        <f t="shared" si="23"/>
        <v>0.23682851584548814</v>
      </c>
      <c r="BC57" s="106">
        <f t="shared" si="23"/>
        <v>0.24379480493498215</v>
      </c>
      <c r="BD57" s="106">
        <f t="shared" si="23"/>
        <v>0.25076109402447622</v>
      </c>
      <c r="BE57" s="106">
        <f t="shared" si="23"/>
        <v>0.25772738311397025</v>
      </c>
      <c r="BF57" s="106">
        <f t="shared" si="23"/>
        <v>0.26469367220346429</v>
      </c>
    </row>
    <row r="58" spans="1:58">
      <c r="B58" s="94"/>
      <c r="C58" s="94"/>
      <c r="D58" s="94"/>
      <c r="E58" s="94"/>
      <c r="F58" s="94"/>
      <c r="G58" s="94"/>
      <c r="H58" s="94"/>
      <c r="I58" s="94"/>
      <c r="J58" s="94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72"/>
      <c r="AM58" s="201"/>
      <c r="AN58" s="201"/>
      <c r="AO58" s="201"/>
      <c r="AP58" s="201"/>
      <c r="AQ58" s="201"/>
      <c r="AR58" s="201"/>
      <c r="AS58" s="201"/>
      <c r="AT58" s="201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</row>
    <row r="59" spans="1:58">
      <c r="A59" s="1" t="s">
        <v>64</v>
      </c>
      <c r="B59" s="95">
        <v>2008</v>
      </c>
      <c r="C59" s="95">
        <v>2009</v>
      </c>
      <c r="D59" s="95">
        <v>2010</v>
      </c>
      <c r="E59" s="95">
        <v>2011</v>
      </c>
      <c r="F59" s="95">
        <v>2012</v>
      </c>
      <c r="G59" s="95">
        <v>2013</v>
      </c>
      <c r="H59" s="95">
        <v>2014</v>
      </c>
      <c r="I59" s="95">
        <v>2015</v>
      </c>
      <c r="J59" s="95">
        <v>2016</v>
      </c>
      <c r="K59" s="95">
        <v>2017</v>
      </c>
      <c r="L59" s="95">
        <v>2018</v>
      </c>
      <c r="M59" s="95">
        <v>2019</v>
      </c>
      <c r="N59" s="95">
        <v>2020</v>
      </c>
      <c r="O59" s="95">
        <v>2021</v>
      </c>
      <c r="P59" s="95">
        <v>2022</v>
      </c>
      <c r="Q59" s="95">
        <v>2023</v>
      </c>
      <c r="R59" s="95">
        <v>2024</v>
      </c>
      <c r="S59" s="95">
        <v>2025</v>
      </c>
      <c r="T59" s="95">
        <v>2026</v>
      </c>
      <c r="U59" s="95">
        <v>2027</v>
      </c>
      <c r="V59" s="95">
        <v>2028</v>
      </c>
      <c r="AL59" s="200">
        <v>2008</v>
      </c>
      <c r="AM59" s="200">
        <v>2009</v>
      </c>
      <c r="AN59" s="200">
        <v>2010</v>
      </c>
      <c r="AO59" s="200">
        <v>2011</v>
      </c>
      <c r="AP59" s="200">
        <v>2012</v>
      </c>
      <c r="AQ59" s="200">
        <v>2013</v>
      </c>
      <c r="AR59" s="200">
        <v>2014</v>
      </c>
      <c r="AS59" s="200">
        <v>2015</v>
      </c>
      <c r="AT59" s="200">
        <v>2016</v>
      </c>
      <c r="AU59" s="200">
        <v>2017</v>
      </c>
      <c r="AV59" s="200">
        <v>2018</v>
      </c>
      <c r="AW59" s="200">
        <v>2019</v>
      </c>
      <c r="AX59" s="200">
        <v>2020</v>
      </c>
      <c r="AY59" s="200">
        <v>2021</v>
      </c>
      <c r="AZ59" s="200">
        <v>2022</v>
      </c>
      <c r="BA59" s="200">
        <v>2023</v>
      </c>
      <c r="BB59" s="200">
        <v>2024</v>
      </c>
      <c r="BC59" s="200">
        <v>2025</v>
      </c>
      <c r="BD59" s="200">
        <v>2026</v>
      </c>
      <c r="BE59" s="200">
        <v>2027</v>
      </c>
      <c r="BF59" s="200">
        <v>2028</v>
      </c>
    </row>
    <row r="60" spans="1:58">
      <c r="A60" s="53" t="s">
        <v>50</v>
      </c>
      <c r="B60" s="70">
        <f>('Modelled Faults'!B60*'Modelled ICPs'!B60)/'Total ICPs'!B$18</f>
        <v>9.5465166181870186E-3</v>
      </c>
      <c r="C60" s="70">
        <f>('Modelled Faults'!C60*'Modelled ICPs'!C60)/'Total ICPs'!C$18</f>
        <v>4.9306184731295602E-3</v>
      </c>
      <c r="D60" s="70">
        <f>('Modelled Faults'!D60*'Modelled ICPs'!D60)/'Total ICPs'!D$18</f>
        <v>1.13950510844417E-2</v>
      </c>
      <c r="E60" s="43">
        <f>('Modelled Faults'!E60*'Modelled ICPs'!E60)/'Total ICPs'!E$18</f>
        <v>9.5700842996595398E-3</v>
      </c>
      <c r="F60" s="43">
        <f>('Modelled Faults'!F60*'Modelled ICPs'!F60)/'Total ICPs'!F$18</f>
        <v>6.3877595027298012E-3</v>
      </c>
      <c r="G60" s="43">
        <f>('Modelled Faults'!G60*'Modelled ICPs'!G60)/'Total ICPs'!G$18</f>
        <v>8.22257125297211E-3</v>
      </c>
      <c r="H60" s="43">
        <f>('Modelled Faults'!H60*'Modelled ICPs'!H60)/'Total ICPs'!H$18</f>
        <v>1.3557463688665001E-2</v>
      </c>
      <c r="I60" s="43">
        <f>('Modelled Faults'!I60*'Modelled ICPs'!I60)/'Total ICPs'!I$18</f>
        <v>2.4111620860492261E-2</v>
      </c>
      <c r="J60" s="43">
        <f>('Modelled Faults'!J60*'Modelled ICPs'!J60)/'Total ICPs'!J$18</f>
        <v>1.2802602853220572E-2</v>
      </c>
      <c r="K60" s="43">
        <f>('Modelled Faults'!K60*'Modelled ICPs'!K60)/'Total ICPs'!K$18</f>
        <v>5.0550273264954758E-3</v>
      </c>
      <c r="L60" s="43">
        <f>('Modelled Faults'!L60*'Modelled ICPs'!L60)/'Total ICPs'!L$18</f>
        <v>1.0801357193081252E-2</v>
      </c>
      <c r="M60" s="43">
        <f>('Modelled Faults'!M60*'Modelled ICPs'!M60)/'Total ICPs'!M$18</f>
        <v>1.0923677066767556E-2</v>
      </c>
      <c r="N60" s="43">
        <f>('Modelled Faults'!N60*'Modelled ICPs'!N60)/'Total ICPs'!N$18</f>
        <v>1.1036197197371995E-2</v>
      </c>
      <c r="O60" s="43">
        <f>('Modelled Faults'!O60*'Modelled ICPs'!O60)/'Total ICPs'!O$18</f>
        <v>1.1172181128167445E-2</v>
      </c>
      <c r="P60" s="43">
        <f>('Modelled Faults'!P60*'Modelled ICPs'!P60)/'Total ICPs'!P$18</f>
        <v>1.1296071924084139E-2</v>
      </c>
      <c r="Q60" s="43">
        <f>('Modelled Faults'!Q60*'Modelled ICPs'!Q60)/'Total ICPs'!Q$18</f>
        <v>1.1343452861903219E-2</v>
      </c>
      <c r="R60" s="43">
        <f>('Modelled Faults'!R60*'Modelled ICPs'!R60)/'Total ICPs'!R$18</f>
        <v>1.1481349542302189E-2</v>
      </c>
      <c r="S60" s="43">
        <f>('Modelled Faults'!S60*'Modelled ICPs'!S60)/'Total ICPs'!S$18</f>
        <v>1.1525142904855868E-2</v>
      </c>
      <c r="T60" s="43">
        <f>('Modelled Faults'!T60*'Modelled ICPs'!T60)/'Total ICPs'!T$18</f>
        <v>1.1539708187505887E-2</v>
      </c>
      <c r="U60" s="43">
        <f>('Modelled Faults'!U60*'Modelled ICPs'!U60)/'Total ICPs'!U$18</f>
        <v>1.1512192616601868E-2</v>
      </c>
      <c r="V60" s="43">
        <f>('Modelled Faults'!V60*'Modelled ICPs'!V60)/'Total ICPs'!V$18</f>
        <v>1.1511332746868493E-2</v>
      </c>
      <c r="AL60" s="43">
        <f t="shared" ref="AL60:AL72" si="24">B60</f>
        <v>9.5465166181870186E-3</v>
      </c>
      <c r="AM60" s="43">
        <f t="shared" ref="AM60:AM72" si="25">C60</f>
        <v>4.9306184731295602E-3</v>
      </c>
      <c r="AN60" s="43">
        <f t="shared" ref="AN60:AN72" si="26">D60</f>
        <v>1.13950510844417E-2</v>
      </c>
      <c r="AO60" s="43">
        <f t="shared" ref="AO60:AO72" si="27">E60</f>
        <v>9.5700842996595398E-3</v>
      </c>
      <c r="AP60" s="43">
        <f t="shared" ref="AP60:AP72" si="28">F60</f>
        <v>6.3877595027298012E-3</v>
      </c>
      <c r="AQ60" s="43">
        <f t="shared" ref="AQ60:AQ72" si="29">G60</f>
        <v>8.22257125297211E-3</v>
      </c>
      <c r="AR60" s="43">
        <f t="shared" ref="AR60:AR72" si="30">H60</f>
        <v>1.3557463688665001E-2</v>
      </c>
      <c r="AS60" s="43">
        <f t="shared" ref="AS60:AS72" si="31">I60</f>
        <v>2.4111620860492261E-2</v>
      </c>
      <c r="AT60" s="43">
        <f t="shared" ref="AT60:AT72" si="32">J60</f>
        <v>1.2802602853220572E-2</v>
      </c>
      <c r="AU60" s="43">
        <f t="shared" ref="AU60:AU72" si="33">K60</f>
        <v>5.0550273264954758E-3</v>
      </c>
      <c r="AV60" s="43">
        <f>LINEST($B60:$K60)*(AV$6-$AL$6+1)+INDEX(LINEST($B60:$K60,,TRUE,TRUE),1,2)</f>
        <v>1.362660779043013E-2</v>
      </c>
      <c r="AW60" s="43">
        <f t="shared" ref="AW60:BF60" si="34">LINEST($B60:$K60)*(AW$6-$AL$6+1)+INDEX(LINEST($B60:$K60,,TRUE,TRUE),1,2)</f>
        <v>1.4184548916690279E-2</v>
      </c>
      <c r="AX60" s="43">
        <f t="shared" si="34"/>
        <v>1.4742490042950428E-2</v>
      </c>
      <c r="AY60" s="43">
        <f t="shared" si="34"/>
        <v>1.5300431169210579E-2</v>
      </c>
      <c r="AZ60" s="43">
        <f t="shared" si="34"/>
        <v>1.5858372295470727E-2</v>
      </c>
      <c r="BA60" s="43">
        <f t="shared" si="34"/>
        <v>1.6416313421730881E-2</v>
      </c>
      <c r="BB60" s="43">
        <f t="shared" si="34"/>
        <v>1.6974254547991029E-2</v>
      </c>
      <c r="BC60" s="43">
        <f t="shared" si="34"/>
        <v>1.753219567425118E-2</v>
      </c>
      <c r="BD60" s="43">
        <f t="shared" si="34"/>
        <v>1.8090136800511331E-2</v>
      </c>
      <c r="BE60" s="43">
        <f t="shared" si="34"/>
        <v>1.8648077926771478E-2</v>
      </c>
      <c r="BF60" s="43">
        <f t="shared" si="34"/>
        <v>1.9206019053031632E-2</v>
      </c>
    </row>
    <row r="61" spans="1:58">
      <c r="A61" s="53" t="s">
        <v>56</v>
      </c>
      <c r="B61" s="70">
        <f>('Modelled Faults'!B61*'Modelled ICPs'!B61)/'Total ICPs'!B$18</f>
        <v>1.1399869661278225E-2</v>
      </c>
      <c r="C61" s="70">
        <f>('Modelled Faults'!C61*'Modelled ICPs'!C61)/'Total ICPs'!C$18</f>
        <v>1.1943477500675502E-2</v>
      </c>
      <c r="D61" s="70">
        <f>('Modelled Faults'!D61*'Modelled ICPs'!D61)/'Total ICPs'!D$18</f>
        <v>1.2636941011281799E-2</v>
      </c>
      <c r="E61" s="43">
        <f>('Modelled Faults'!E61*'Modelled ICPs'!E61)/'Total ICPs'!E$18</f>
        <v>9.6203374499038898E-3</v>
      </c>
      <c r="F61" s="43">
        <f>('Modelled Faults'!F61*'Modelled ICPs'!F61)/'Total ICPs'!F$18</f>
        <v>1.82757424520371E-2</v>
      </c>
      <c r="G61" s="43">
        <f>('Modelled Faults'!G61*'Modelled ICPs'!G61)/'Total ICPs'!G$18</f>
        <v>2.4900515889521396E-2</v>
      </c>
      <c r="H61" s="43">
        <f>('Modelled Faults'!H61*'Modelled ICPs'!H61)/'Total ICPs'!H$18</f>
        <v>8.8391460214603292E-3</v>
      </c>
      <c r="I61" s="43">
        <f>('Modelled Faults'!I61*'Modelled ICPs'!I61)/'Total ICPs'!I$18</f>
        <v>2.2254531237591409E-2</v>
      </c>
      <c r="J61" s="43">
        <f>('Modelled Faults'!J61*'Modelled ICPs'!J61)/'Total ICPs'!J$18</f>
        <v>1.8577985812514672E-2</v>
      </c>
      <c r="K61" s="43">
        <f>('Modelled Faults'!K61*'Modelled ICPs'!K61)/'Total ICPs'!K$18</f>
        <v>1.795912255746053E-2</v>
      </c>
      <c r="L61" s="43">
        <f>('Modelled Faults'!L61*'Modelled ICPs'!L61)/'Total ICPs'!L$18</f>
        <v>1.6330358323587323E-2</v>
      </c>
      <c r="M61" s="43">
        <f>('Modelled Faults'!M61*'Modelled ICPs'!M61)/'Total ICPs'!M$18</f>
        <v>1.6327930833894312E-2</v>
      </c>
      <c r="N61" s="43">
        <f>('Modelled Faults'!N61*'Modelled ICPs'!N61)/'Total ICPs'!N$18</f>
        <v>1.5784322121372728E-2</v>
      </c>
      <c r="O61" s="43">
        <f>('Modelled Faults'!O61*'Modelled ICPs'!O61)/'Total ICPs'!O$18</f>
        <v>1.3905837767173813E-2</v>
      </c>
      <c r="P61" s="43">
        <f>('Modelled Faults'!P61*'Modelled ICPs'!P61)/'Total ICPs'!P$18</f>
        <v>1.2928569455688483E-2</v>
      </c>
      <c r="Q61" s="43">
        <f>('Modelled Faults'!Q61*'Modelled ICPs'!Q61)/'Total ICPs'!Q$18</f>
        <v>1.2806337652834277E-2</v>
      </c>
      <c r="R61" s="43">
        <f>('Modelled Faults'!R61*'Modelled ICPs'!R61)/'Total ICPs'!R$18</f>
        <v>1.2681033190928365E-2</v>
      </c>
      <c r="S61" s="43">
        <f>('Modelled Faults'!S61*'Modelled ICPs'!S61)/'Total ICPs'!S$18</f>
        <v>1.2596944072197903E-2</v>
      </c>
      <c r="T61" s="43">
        <f>('Modelled Faults'!T61*'Modelled ICPs'!T61)/'Total ICPs'!T$18</f>
        <v>1.2060448602226844E-2</v>
      </c>
      <c r="U61" s="43">
        <f>('Modelled Faults'!U61*'Modelled ICPs'!U61)/'Total ICPs'!U$18</f>
        <v>1.1489385203871914E-2</v>
      </c>
      <c r="V61" s="43">
        <f>('Modelled Faults'!V61*'Modelled ICPs'!V61)/'Total ICPs'!V$18</f>
        <v>1.1471970445923152E-2</v>
      </c>
      <c r="AL61" s="43">
        <f t="shared" si="24"/>
        <v>1.1399869661278225E-2</v>
      </c>
      <c r="AM61" s="43">
        <f t="shared" si="25"/>
        <v>1.1943477500675502E-2</v>
      </c>
      <c r="AN61" s="43">
        <f t="shared" si="26"/>
        <v>1.2636941011281799E-2</v>
      </c>
      <c r="AO61" s="43">
        <f t="shared" si="27"/>
        <v>9.6203374499038898E-3</v>
      </c>
      <c r="AP61" s="43">
        <f t="shared" si="28"/>
        <v>1.82757424520371E-2</v>
      </c>
      <c r="AQ61" s="43">
        <f t="shared" si="29"/>
        <v>2.4900515889521396E-2</v>
      </c>
      <c r="AR61" s="43">
        <f t="shared" si="30"/>
        <v>8.8391460214603292E-3</v>
      </c>
      <c r="AS61" s="43">
        <f t="shared" si="31"/>
        <v>2.2254531237591409E-2</v>
      </c>
      <c r="AT61" s="43">
        <f t="shared" si="32"/>
        <v>1.8577985812514672E-2</v>
      </c>
      <c r="AU61" s="43">
        <f t="shared" si="33"/>
        <v>1.795912255746053E-2</v>
      </c>
      <c r="AV61" s="43">
        <f t="shared" ref="AV61:BF72" si="35">LINEST($B61:$K61)*(AV$6-$AL$6+1)+INDEX(LINEST($B61:$K61,,TRUE,TRUE),1,2)</f>
        <v>2.0902233110446373E-2</v>
      </c>
      <c r="AW61" s="43">
        <f t="shared" si="35"/>
        <v>2.1858863319732538E-2</v>
      </c>
      <c r="AX61" s="43">
        <f t="shared" si="35"/>
        <v>2.2815493529018696E-2</v>
      </c>
      <c r="AY61" s="43">
        <f t="shared" si="35"/>
        <v>2.3772123738304861E-2</v>
      </c>
      <c r="AZ61" s="43">
        <f t="shared" si="35"/>
        <v>2.4728753947591019E-2</v>
      </c>
      <c r="BA61" s="43">
        <f t="shared" si="35"/>
        <v>2.5685384156877183E-2</v>
      </c>
      <c r="BB61" s="43">
        <f t="shared" si="35"/>
        <v>2.6642014366163345E-2</v>
      </c>
      <c r="BC61" s="43">
        <f t="shared" si="35"/>
        <v>2.7598644575449506E-2</v>
      </c>
      <c r="BD61" s="43">
        <f t="shared" si="35"/>
        <v>2.8555274784735667E-2</v>
      </c>
      <c r="BE61" s="43">
        <f t="shared" si="35"/>
        <v>2.9511904994021829E-2</v>
      </c>
      <c r="BF61" s="43">
        <f t="shared" si="35"/>
        <v>3.046853520330799E-2</v>
      </c>
    </row>
    <row r="62" spans="1:58">
      <c r="A62" s="53" t="s">
        <v>51</v>
      </c>
      <c r="B62" s="70">
        <f>('Modelled Faults'!B62*'Modelled ICPs'!B62)/'Total ICPs'!B$18</f>
        <v>1.0808576923688259E-3</v>
      </c>
      <c r="C62" s="70">
        <f>('Modelled Faults'!C62*'Modelled ICPs'!C62)/'Total ICPs'!C$18</f>
        <v>8.9965507923640603E-4</v>
      </c>
      <c r="D62" s="70">
        <f>('Modelled Faults'!D62*'Modelled ICPs'!D62)/'Total ICPs'!D$18</f>
        <v>1.58317265482675E-3</v>
      </c>
      <c r="E62" s="43">
        <f>('Modelled Faults'!E62*'Modelled ICPs'!E62)/'Total ICPs'!E$18</f>
        <v>1.0521753332412001E-3</v>
      </c>
      <c r="F62" s="43">
        <f>('Modelled Faults'!F62*'Modelled ICPs'!F62)/'Total ICPs'!F$18</f>
        <v>4.7814442461725001E-4</v>
      </c>
      <c r="G62" s="43">
        <f>('Modelled Faults'!G62*'Modelled ICPs'!G62)/'Total ICPs'!G$18</f>
        <v>2.4118300730688299E-3</v>
      </c>
      <c r="H62" s="43">
        <f>('Modelled Faults'!H62*'Modelled ICPs'!H62)/'Total ICPs'!H$18</f>
        <v>4.4349722198267898E-4</v>
      </c>
      <c r="I62" s="43">
        <f>('Modelled Faults'!I62*'Modelled ICPs'!I62)/'Total ICPs'!I$18</f>
        <v>0</v>
      </c>
      <c r="J62" s="43">
        <f>('Modelled Faults'!J62*'Modelled ICPs'!J62)/'Total ICPs'!J$18</f>
        <v>1.0462212062386201E-3</v>
      </c>
      <c r="K62" s="43">
        <f>('Modelled Faults'!K62*'Modelled ICPs'!K62)/'Total ICPs'!K$18</f>
        <v>4.1925582091787095E-4</v>
      </c>
      <c r="L62" s="43">
        <f>('Modelled Faults'!L62*'Modelled ICPs'!L62)/'Total ICPs'!L$18</f>
        <v>8.7003325294170457E-4</v>
      </c>
      <c r="M62" s="43">
        <f>('Modelled Faults'!M62*'Modelled ICPs'!M62)/'Total ICPs'!M$18</f>
        <v>8.6564493834821049E-4</v>
      </c>
      <c r="N62" s="43">
        <f>('Modelled Faults'!N62*'Modelled ICPs'!N62)/'Total ICPs'!N$18</f>
        <v>8.6206413608038801E-4</v>
      </c>
      <c r="O62" s="43">
        <f>('Modelled Faults'!O62*'Modelled ICPs'!O62)/'Total ICPs'!O$18</f>
        <v>8.6875149501470194E-4</v>
      </c>
      <c r="P62" s="43">
        <f>('Modelled Faults'!P62*'Modelled ICPs'!P62)/'Total ICPs'!P$18</f>
        <v>8.7686860654624449E-4</v>
      </c>
      <c r="Q62" s="43">
        <f>('Modelled Faults'!Q62*'Modelled ICPs'!Q62)/'Total ICPs'!Q$18</f>
        <v>8.7533886410369238E-4</v>
      </c>
      <c r="R62" s="43">
        <f>('Modelled Faults'!R62*'Modelled ICPs'!R62)/'Total ICPs'!R$18</f>
        <v>8.8485570480312378E-4</v>
      </c>
      <c r="S62" s="43">
        <f>('Modelled Faults'!S62*'Modelled ICPs'!S62)/'Total ICPs'!S$18</f>
        <v>8.8970219837071821E-4</v>
      </c>
      <c r="T62" s="43">
        <f>('Modelled Faults'!T62*'Modelled ICPs'!T62)/'Total ICPs'!T$18</f>
        <v>8.7497085838389801E-4</v>
      </c>
      <c r="U62" s="43">
        <f>('Modelled Faults'!U62*'Modelled ICPs'!U62)/'Total ICPs'!U$18</f>
        <v>8.7252425335465817E-4</v>
      </c>
      <c r="V62" s="43">
        <f>('Modelled Faults'!V62*'Modelled ICPs'!V62)/'Total ICPs'!V$18</f>
        <v>8.7524531705496418E-4</v>
      </c>
      <c r="AL62" s="43">
        <f t="shared" si="24"/>
        <v>1.0808576923688259E-3</v>
      </c>
      <c r="AM62" s="43">
        <f t="shared" si="25"/>
        <v>8.9965507923640603E-4</v>
      </c>
      <c r="AN62" s="43">
        <f t="shared" si="26"/>
        <v>1.58317265482675E-3</v>
      </c>
      <c r="AO62" s="43">
        <f t="shared" si="27"/>
        <v>1.0521753332412001E-3</v>
      </c>
      <c r="AP62" s="43">
        <f t="shared" si="28"/>
        <v>4.7814442461725001E-4</v>
      </c>
      <c r="AQ62" s="43">
        <f t="shared" si="29"/>
        <v>2.4118300730688299E-3</v>
      </c>
      <c r="AR62" s="43">
        <f t="shared" si="30"/>
        <v>4.4349722198267898E-4</v>
      </c>
      <c r="AS62" s="43">
        <f t="shared" si="31"/>
        <v>0</v>
      </c>
      <c r="AT62" s="43">
        <f t="shared" si="32"/>
        <v>1.0462212062386201E-3</v>
      </c>
      <c r="AU62" s="43">
        <f t="shared" si="33"/>
        <v>4.1925582091787095E-4</v>
      </c>
      <c r="AV62" s="43">
        <f t="shared" si="35"/>
        <v>5.1692542019981537E-4</v>
      </c>
      <c r="AW62" s="43">
        <f t="shared" si="35"/>
        <v>4.397335055725377E-4</v>
      </c>
      <c r="AX62" s="43">
        <f t="shared" si="35"/>
        <v>3.6254159094525982E-4</v>
      </c>
      <c r="AY62" s="43">
        <f t="shared" si="35"/>
        <v>2.8534967631798215E-4</v>
      </c>
      <c r="AZ62" s="43">
        <f t="shared" si="35"/>
        <v>2.0815776169070426E-4</v>
      </c>
      <c r="BA62" s="43">
        <f t="shared" si="35"/>
        <v>1.3096584706342659E-4</v>
      </c>
      <c r="BB62" s="43">
        <f t="shared" si="35"/>
        <v>5.3773932436148924E-5</v>
      </c>
      <c r="BC62" s="43">
        <f t="shared" si="35"/>
        <v>-2.3417982191128962E-5</v>
      </c>
      <c r="BD62" s="43">
        <f t="shared" si="35"/>
        <v>-1.0060989681840663E-4</v>
      </c>
      <c r="BE62" s="43">
        <f t="shared" si="35"/>
        <v>-1.7780181144568452E-4</v>
      </c>
      <c r="BF62" s="43">
        <f t="shared" si="35"/>
        <v>-2.5499372607296219E-4</v>
      </c>
    </row>
    <row r="63" spans="1:58">
      <c r="A63" s="53" t="s">
        <v>54</v>
      </c>
      <c r="B63" s="70">
        <f>('Modelled Faults'!B63*'Modelled ICPs'!B63)/'Total ICPs'!B$18</f>
        <v>3.3506588463433587E-2</v>
      </c>
      <c r="C63" s="70">
        <f>('Modelled Faults'!C63*'Modelled ICPs'!C63)/'Total ICPs'!C$18</f>
        <v>4.4283375454993402E-3</v>
      </c>
      <c r="D63" s="70">
        <f>('Modelled Faults'!D63*'Modelled ICPs'!D63)/'Total ICPs'!D$18</f>
        <v>2.7052976243456796E-2</v>
      </c>
      <c r="E63" s="43">
        <f>('Modelled Faults'!E63*'Modelled ICPs'!E63)/'Total ICPs'!E$18</f>
        <v>3.0776913702777704E-2</v>
      </c>
      <c r="F63" s="43">
        <f>('Modelled Faults'!F63*'Modelled ICPs'!F63)/'Total ICPs'!F$18</f>
        <v>3.9542231403150802E-2</v>
      </c>
      <c r="G63" s="43">
        <f>('Modelled Faults'!G63*'Modelled ICPs'!G63)/'Total ICPs'!G$18</f>
        <v>1.3977439921530201E-2</v>
      </c>
      <c r="H63" s="43">
        <f>('Modelled Faults'!H63*'Modelled ICPs'!H63)/'Total ICPs'!H$18</f>
        <v>2.1013760733248701E-2</v>
      </c>
      <c r="I63" s="43">
        <f>('Modelled Faults'!I63*'Modelled ICPs'!I63)/'Total ICPs'!I$18</f>
        <v>3.0321264287066971E-2</v>
      </c>
      <c r="J63" s="43">
        <f>('Modelled Faults'!J63*'Modelled ICPs'!J63)/'Total ICPs'!J$18</f>
        <v>1.8472154187606244E-2</v>
      </c>
      <c r="K63" s="43">
        <f>('Modelled Faults'!K63*'Modelled ICPs'!K63)/'Total ICPs'!K$18</f>
        <v>3.0524818447256102E-2</v>
      </c>
      <c r="L63" s="43">
        <f>('Modelled Faults'!L63*'Modelled ICPs'!L63)/'Total ICPs'!L$18</f>
        <v>2.4364432917749999E-2</v>
      </c>
      <c r="M63" s="43">
        <f>('Modelled Faults'!M63*'Modelled ICPs'!M63)/'Total ICPs'!M$18</f>
        <v>2.4395340957471742E-2</v>
      </c>
      <c r="N63" s="43">
        <f>('Modelled Faults'!N63*'Modelled ICPs'!N63)/'Total ICPs'!N$18</f>
        <v>2.4583959962904571E-2</v>
      </c>
      <c r="O63" s="43">
        <f>('Modelled Faults'!O63*'Modelled ICPs'!O63)/'Total ICPs'!O$18</f>
        <v>2.4534962614461409E-2</v>
      </c>
      <c r="P63" s="43">
        <f>('Modelled Faults'!P63*'Modelled ICPs'!P63)/'Total ICPs'!P$18</f>
        <v>2.4683382143766298E-2</v>
      </c>
      <c r="Q63" s="43">
        <f>('Modelled Faults'!Q63*'Modelled ICPs'!Q63)/'Total ICPs'!Q$18</f>
        <v>2.3851381777355653E-2</v>
      </c>
      <c r="R63" s="43">
        <f>('Modelled Faults'!R63*'Modelled ICPs'!R63)/'Total ICPs'!R$18</f>
        <v>2.404533512372432E-2</v>
      </c>
      <c r="S63" s="43">
        <f>('Modelled Faults'!S63*'Modelled ICPs'!S63)/'Total ICPs'!S$18</f>
        <v>2.4164422277945363E-2</v>
      </c>
      <c r="T63" s="43">
        <f>('Modelled Faults'!T63*'Modelled ICPs'!T63)/'Total ICPs'!T$18</f>
        <v>2.3710684534289591E-2</v>
      </c>
      <c r="U63" s="43">
        <f>('Modelled Faults'!U63*'Modelled ICPs'!U63)/'Total ICPs'!U$18</f>
        <v>2.3718615308668707E-2</v>
      </c>
      <c r="V63" s="43">
        <f>('Modelled Faults'!V63*'Modelled ICPs'!V63)/'Total ICPs'!V$18</f>
        <v>2.370051737854843E-2</v>
      </c>
      <c r="AL63" s="43">
        <f t="shared" si="24"/>
        <v>3.3506588463433587E-2</v>
      </c>
      <c r="AM63" s="43">
        <f t="shared" si="25"/>
        <v>4.4283375454993402E-3</v>
      </c>
      <c r="AN63" s="43">
        <f t="shared" si="26"/>
        <v>2.7052976243456796E-2</v>
      </c>
      <c r="AO63" s="43">
        <f t="shared" si="27"/>
        <v>3.0776913702777704E-2</v>
      </c>
      <c r="AP63" s="43">
        <f t="shared" si="28"/>
        <v>3.9542231403150802E-2</v>
      </c>
      <c r="AQ63" s="43">
        <f t="shared" si="29"/>
        <v>1.3977439921530201E-2</v>
      </c>
      <c r="AR63" s="43">
        <f t="shared" si="30"/>
        <v>2.1013760733248701E-2</v>
      </c>
      <c r="AS63" s="43">
        <f t="shared" si="31"/>
        <v>3.0321264287066971E-2</v>
      </c>
      <c r="AT63" s="43">
        <f t="shared" si="32"/>
        <v>1.8472154187606244E-2</v>
      </c>
      <c r="AU63" s="43">
        <f t="shared" si="33"/>
        <v>3.0524818447256102E-2</v>
      </c>
      <c r="AV63" s="43">
        <f t="shared" si="35"/>
        <v>2.6060247699402451E-2</v>
      </c>
      <c r="AW63" s="43">
        <f t="shared" si="35"/>
        <v>2.6259993009566052E-2</v>
      </c>
      <c r="AX63" s="43">
        <f t="shared" si="35"/>
        <v>2.6459738319729652E-2</v>
      </c>
      <c r="AY63" s="43">
        <f t="shared" si="35"/>
        <v>2.6659483629893253E-2</v>
      </c>
      <c r="AZ63" s="43">
        <f t="shared" si="35"/>
        <v>2.6859228940056854E-2</v>
      </c>
      <c r="BA63" s="43">
        <f t="shared" si="35"/>
        <v>2.7058974250220455E-2</v>
      </c>
      <c r="BB63" s="43">
        <f t="shared" si="35"/>
        <v>2.7258719560384059E-2</v>
      </c>
      <c r="BC63" s="43">
        <f t="shared" si="35"/>
        <v>2.745846487054766E-2</v>
      </c>
      <c r="BD63" s="43">
        <f t="shared" si="35"/>
        <v>2.7658210180711261E-2</v>
      </c>
      <c r="BE63" s="43">
        <f t="shared" si="35"/>
        <v>2.7857955490874862E-2</v>
      </c>
      <c r="BF63" s="43">
        <f t="shared" si="35"/>
        <v>2.8057700801038463E-2</v>
      </c>
    </row>
    <row r="64" spans="1:58">
      <c r="A64" s="53" t="s">
        <v>49</v>
      </c>
      <c r="B64" s="70">
        <f>('Modelled Faults'!B64*'Modelled ICPs'!B64)/'Total ICPs'!B$18</f>
        <v>7.782175385055554E-3</v>
      </c>
      <c r="C64" s="70">
        <f>('Modelled Faults'!C64*'Modelled ICPs'!C64)/'Total ICPs'!C$18</f>
        <v>8.6595775118020104E-3</v>
      </c>
      <c r="D64" s="70">
        <f>('Modelled Faults'!D64*'Modelled ICPs'!D64)/'Total ICPs'!D$18</f>
        <v>1.67702540502307E-2</v>
      </c>
      <c r="E64" s="43">
        <f>('Modelled Faults'!E64*'Modelled ICPs'!E64)/'Total ICPs'!E$18</f>
        <v>2.7058180584695404E-2</v>
      </c>
      <c r="F64" s="43">
        <f>('Modelled Faults'!F64*'Modelled ICPs'!F64)/'Total ICPs'!F$18</f>
        <v>1.04629250563304E-2</v>
      </c>
      <c r="G64" s="43">
        <f>('Modelled Faults'!G64*'Modelled ICPs'!G64)/'Total ICPs'!G$18</f>
        <v>1.0764770519179798E-2</v>
      </c>
      <c r="H64" s="43">
        <f>('Modelled Faults'!H64*'Modelled ICPs'!H64)/'Total ICPs'!H$18</f>
        <v>1.23501656954899E-3</v>
      </c>
      <c r="I64" s="43">
        <f>('Modelled Faults'!I64*'Modelled ICPs'!I64)/'Total ICPs'!I$18</f>
        <v>6.1699359181903203E-3</v>
      </c>
      <c r="J64" s="43">
        <f>('Modelled Faults'!J64*'Modelled ICPs'!J64)/'Total ICPs'!J$18</f>
        <v>1.9590945650924965E-2</v>
      </c>
      <c r="K64" s="43">
        <f>('Modelled Faults'!K64*'Modelled ICPs'!K64)/'Total ICPs'!K$18</f>
        <v>1.1888897207456799E-2</v>
      </c>
      <c r="L64" s="43">
        <f>('Modelled Faults'!L64*'Modelled ICPs'!L64)/'Total ICPs'!L$18</f>
        <v>1.2480191294110897E-2</v>
      </c>
      <c r="M64" s="43">
        <f>('Modelled Faults'!M64*'Modelled ICPs'!M64)/'Total ICPs'!M$18</f>
        <v>1.2559066755222273E-2</v>
      </c>
      <c r="N64" s="43">
        <f>('Modelled Faults'!N64*'Modelled ICPs'!N64)/'Total ICPs'!N$18</f>
        <v>1.2488834113620301E-2</v>
      </c>
      <c r="O64" s="43">
        <f>('Modelled Faults'!O64*'Modelled ICPs'!O64)/'Total ICPs'!O$18</f>
        <v>1.2434822409770849E-2</v>
      </c>
      <c r="P64" s="43">
        <f>('Modelled Faults'!P64*'Modelled ICPs'!P64)/'Total ICPs'!P$18</f>
        <v>1.1363546419427436E-2</v>
      </c>
      <c r="Q64" s="43">
        <f>('Modelled Faults'!Q64*'Modelled ICPs'!Q64)/'Total ICPs'!Q$18</f>
        <v>1.0543910718061078E-2</v>
      </c>
      <c r="R64" s="43">
        <f>('Modelled Faults'!R64*'Modelled ICPs'!R64)/'Total ICPs'!R$18</f>
        <v>8.8276508868517945E-3</v>
      </c>
      <c r="S64" s="43">
        <f>('Modelled Faults'!S64*'Modelled ICPs'!S64)/'Total ICPs'!S$18</f>
        <v>7.1758497801696439E-3</v>
      </c>
      <c r="T64" s="43">
        <f>('Modelled Faults'!T64*'Modelled ICPs'!T64)/'Total ICPs'!T$18</f>
        <v>7.0429177268045949E-3</v>
      </c>
      <c r="U64" s="43">
        <f>('Modelled Faults'!U64*'Modelled ICPs'!U64)/'Total ICPs'!U$18</f>
        <v>6.7399012333268157E-3</v>
      </c>
      <c r="V64" s="43">
        <f>('Modelled Faults'!V64*'Modelled ICPs'!V64)/'Total ICPs'!V$18</f>
        <v>6.7459678460797265E-3</v>
      </c>
      <c r="AL64" s="43">
        <f t="shared" si="24"/>
        <v>7.782175385055554E-3</v>
      </c>
      <c r="AM64" s="43">
        <f t="shared" si="25"/>
        <v>8.6595775118020104E-3</v>
      </c>
      <c r="AN64" s="43">
        <f t="shared" si="26"/>
        <v>1.67702540502307E-2</v>
      </c>
      <c r="AO64" s="43">
        <f t="shared" si="27"/>
        <v>2.7058180584695404E-2</v>
      </c>
      <c r="AP64" s="43">
        <f t="shared" si="28"/>
        <v>1.04629250563304E-2</v>
      </c>
      <c r="AQ64" s="43">
        <f t="shared" si="29"/>
        <v>1.0764770519179798E-2</v>
      </c>
      <c r="AR64" s="43">
        <f t="shared" si="30"/>
        <v>1.23501656954899E-3</v>
      </c>
      <c r="AS64" s="43">
        <f t="shared" si="31"/>
        <v>6.1699359181903203E-3</v>
      </c>
      <c r="AT64" s="43">
        <f t="shared" si="32"/>
        <v>1.9590945650924965E-2</v>
      </c>
      <c r="AU64" s="43">
        <f t="shared" si="33"/>
        <v>1.1888897207456799E-2</v>
      </c>
      <c r="AV64" s="43">
        <f t="shared" si="35"/>
        <v>1.14819623830975E-2</v>
      </c>
      <c r="AW64" s="43">
        <f t="shared" si="35"/>
        <v>1.1380815935416773E-2</v>
      </c>
      <c r="AX64" s="43">
        <f t="shared" si="35"/>
        <v>1.1279669487736047E-2</v>
      </c>
      <c r="AY64" s="43">
        <f t="shared" si="35"/>
        <v>1.1178523040055321E-2</v>
      </c>
      <c r="AZ64" s="43">
        <f t="shared" si="35"/>
        <v>1.1077376592374594E-2</v>
      </c>
      <c r="BA64" s="43">
        <f t="shared" si="35"/>
        <v>1.0976230144693868E-2</v>
      </c>
      <c r="BB64" s="43">
        <f t="shared" si="35"/>
        <v>1.0875083697013142E-2</v>
      </c>
      <c r="BC64" s="43">
        <f t="shared" si="35"/>
        <v>1.0773937249332415E-2</v>
      </c>
      <c r="BD64" s="43">
        <f t="shared" si="35"/>
        <v>1.0672790801651689E-2</v>
      </c>
      <c r="BE64" s="43">
        <f t="shared" si="35"/>
        <v>1.0571644353970962E-2</v>
      </c>
      <c r="BF64" s="43">
        <f t="shared" si="35"/>
        <v>1.0470497906290236E-2</v>
      </c>
    </row>
    <row r="65" spans="1:58">
      <c r="A65" s="53" t="s">
        <v>59</v>
      </c>
      <c r="B65" s="70">
        <f>('Modelled Faults'!B65*'Modelled ICPs'!B65)/'Total ICPs'!B$18</f>
        <v>2.8006930205203974E-3</v>
      </c>
      <c r="C65" s="70">
        <f>('Modelled Faults'!C65*'Modelled ICPs'!C65)/'Total ICPs'!C$18</f>
        <v>3.50325052056014E-3</v>
      </c>
      <c r="D65" s="70">
        <f>('Modelled Faults'!D65*'Modelled ICPs'!D65)/'Total ICPs'!D$18</f>
        <v>8.8670308771334801E-3</v>
      </c>
      <c r="E65" s="43">
        <f>('Modelled Faults'!E65*'Modelled ICPs'!E65)/'Total ICPs'!E$18</f>
        <v>1.0945764287598801E-2</v>
      </c>
      <c r="F65" s="43">
        <f>('Modelled Faults'!F65*'Modelled ICPs'!F65)/'Total ICPs'!F$18</f>
        <v>9.3816311287645993E-3</v>
      </c>
      <c r="G65" s="43">
        <f>('Modelled Faults'!G65*'Modelled ICPs'!G65)/'Total ICPs'!G$18</f>
        <v>1.65444714150024E-3</v>
      </c>
      <c r="H65" s="43">
        <f>('Modelled Faults'!H65*'Modelled ICPs'!H65)/'Total ICPs'!H$18</f>
        <v>6.34755398962709E-3</v>
      </c>
      <c r="I65" s="43">
        <f>('Modelled Faults'!I65*'Modelled ICPs'!I65)/'Total ICPs'!I$18</f>
        <v>8.906699572991561E-3</v>
      </c>
      <c r="J65" s="43">
        <f>('Modelled Faults'!J65*'Modelled ICPs'!J65)/'Total ICPs'!J$18</f>
        <v>1.3455735166941842E-2</v>
      </c>
      <c r="K65" s="43">
        <f>('Modelled Faults'!K65*'Modelled ICPs'!K65)/'Total ICPs'!K$18</f>
        <v>5.8426293329340434E-3</v>
      </c>
      <c r="L65" s="43">
        <f>('Modelled Faults'!L65*'Modelled ICPs'!L65)/'Total ICPs'!L$18</f>
        <v>8.0764404434618842E-3</v>
      </c>
      <c r="M65" s="43">
        <f>('Modelled Faults'!M65*'Modelled ICPs'!M65)/'Total ICPs'!M$18</f>
        <v>8.0412357365782557E-3</v>
      </c>
      <c r="N65" s="43">
        <f>('Modelled Faults'!N65*'Modelled ICPs'!N65)/'Total ICPs'!N$18</f>
        <v>8.0782848352444359E-3</v>
      </c>
      <c r="O65" s="43">
        <f>('Modelled Faults'!O65*'Modelled ICPs'!O65)/'Total ICPs'!O$18</f>
        <v>8.111001846090822E-3</v>
      </c>
      <c r="P65" s="43">
        <f>('Modelled Faults'!P65*'Modelled ICPs'!P65)/'Total ICPs'!P$18</f>
        <v>8.0389476830138931E-3</v>
      </c>
      <c r="Q65" s="43">
        <f>('Modelled Faults'!Q65*'Modelled ICPs'!Q65)/'Total ICPs'!Q$18</f>
        <v>8.001228352664376E-3</v>
      </c>
      <c r="R65" s="43">
        <f>('Modelled Faults'!R65*'Modelled ICPs'!R65)/'Total ICPs'!R$18</f>
        <v>8.0288732516608004E-3</v>
      </c>
      <c r="S65" s="43">
        <f>('Modelled Faults'!S65*'Modelled ICPs'!S65)/'Total ICPs'!S$18</f>
        <v>8.1592858386757734E-3</v>
      </c>
      <c r="T65" s="43">
        <f>('Modelled Faults'!T65*'Modelled ICPs'!T65)/'Total ICPs'!T$18</f>
        <v>7.891368052589982E-3</v>
      </c>
      <c r="U65" s="43">
        <f>('Modelled Faults'!U65*'Modelled ICPs'!U65)/'Total ICPs'!U$18</f>
        <v>7.7429465811390428E-3</v>
      </c>
      <c r="V65" s="43">
        <f>('Modelled Faults'!V65*'Modelled ICPs'!V65)/'Total ICPs'!V$18</f>
        <v>7.7354766777080926E-3</v>
      </c>
      <c r="AL65" s="43">
        <f t="shared" si="24"/>
        <v>2.8006930205203974E-3</v>
      </c>
      <c r="AM65" s="43">
        <f t="shared" si="25"/>
        <v>3.50325052056014E-3</v>
      </c>
      <c r="AN65" s="43">
        <f t="shared" si="26"/>
        <v>8.8670308771334801E-3</v>
      </c>
      <c r="AO65" s="43">
        <f t="shared" si="27"/>
        <v>1.0945764287598801E-2</v>
      </c>
      <c r="AP65" s="43">
        <f t="shared" si="28"/>
        <v>9.3816311287645993E-3</v>
      </c>
      <c r="AQ65" s="43">
        <f t="shared" si="29"/>
        <v>1.65444714150024E-3</v>
      </c>
      <c r="AR65" s="43">
        <f t="shared" si="30"/>
        <v>6.34755398962709E-3</v>
      </c>
      <c r="AS65" s="43">
        <f t="shared" si="31"/>
        <v>8.906699572991561E-3</v>
      </c>
      <c r="AT65" s="43">
        <f t="shared" si="32"/>
        <v>1.3455735166941842E-2</v>
      </c>
      <c r="AU65" s="43">
        <f t="shared" si="33"/>
        <v>5.8426293329340434E-3</v>
      </c>
      <c r="AV65" s="43">
        <f t="shared" si="35"/>
        <v>9.6945884350074056E-3</v>
      </c>
      <c r="AW65" s="43">
        <f t="shared" si="35"/>
        <v>1.015350569521653E-2</v>
      </c>
      <c r="AX65" s="43">
        <f t="shared" si="35"/>
        <v>1.0612422955425657E-2</v>
      </c>
      <c r="AY65" s="43">
        <f t="shared" si="35"/>
        <v>1.1071340215634782E-2</v>
      </c>
      <c r="AZ65" s="43">
        <f t="shared" si="35"/>
        <v>1.1530257475843908E-2</v>
      </c>
      <c r="BA65" s="43">
        <f t="shared" si="35"/>
        <v>1.1989174736053033E-2</v>
      </c>
      <c r="BB65" s="43">
        <f t="shared" si="35"/>
        <v>1.2448091996262158E-2</v>
      </c>
      <c r="BC65" s="43">
        <f t="shared" si="35"/>
        <v>1.2907009256471282E-2</v>
      </c>
      <c r="BD65" s="43">
        <f t="shared" si="35"/>
        <v>1.3365926516680407E-2</v>
      </c>
      <c r="BE65" s="43">
        <f t="shared" si="35"/>
        <v>1.3824843776889532E-2</v>
      </c>
      <c r="BF65" s="43">
        <f t="shared" si="35"/>
        <v>1.4283761037098658E-2</v>
      </c>
    </row>
    <row r="66" spans="1:58">
      <c r="A66" s="53" t="s">
        <v>57</v>
      </c>
      <c r="B66" s="70">
        <f>('Modelled Faults'!B66*'Modelled ICPs'!B66)/'Total ICPs'!B$18</f>
        <v>1.2709614864972277E-2</v>
      </c>
      <c r="C66" s="70">
        <f>('Modelled Faults'!C66*'Modelled ICPs'!C66)/'Total ICPs'!C$18</f>
        <v>7.3244003624052308E-3</v>
      </c>
      <c r="D66" s="70">
        <f>('Modelled Faults'!D66*'Modelled ICPs'!D66)/'Total ICPs'!D$18</f>
        <v>2.13175303981263E-2</v>
      </c>
      <c r="E66" s="43">
        <f>('Modelled Faults'!E66*'Modelled ICPs'!E66)/'Total ICPs'!E$18</f>
        <v>1.5619307260323902E-2</v>
      </c>
      <c r="F66" s="43">
        <f>('Modelled Faults'!F66*'Modelled ICPs'!F66)/'Total ICPs'!F$18</f>
        <v>2.5207274045508096E-2</v>
      </c>
      <c r="G66" s="43">
        <f>('Modelled Faults'!G66*'Modelled ICPs'!G66)/'Total ICPs'!G$18</f>
        <v>8.8930413891147898E-3</v>
      </c>
      <c r="H66" s="43">
        <f>('Modelled Faults'!H66*'Modelled ICPs'!H66)/'Total ICPs'!H$18</f>
        <v>3.8870683601690201E-2</v>
      </c>
      <c r="I66" s="43">
        <f>('Modelled Faults'!I66*'Modelled ICPs'!I66)/'Total ICPs'!I$18</f>
        <v>2.3931409860901542E-2</v>
      </c>
      <c r="J66" s="43">
        <f>('Modelled Faults'!J66*'Modelled ICPs'!J66)/'Total ICPs'!J$18</f>
        <v>2.6470001269979504E-2</v>
      </c>
      <c r="K66" s="43">
        <f>('Modelled Faults'!K66*'Modelled ICPs'!K66)/'Total ICPs'!K$18</f>
        <v>3.2701954031593969E-2</v>
      </c>
      <c r="L66" s="43">
        <f>('Modelled Faults'!L66*'Modelled ICPs'!L66)/'Total ICPs'!L$18</f>
        <v>2.3457651023213285E-2</v>
      </c>
      <c r="M66" s="43">
        <f>('Modelled Faults'!M66*'Modelled ICPs'!M66)/'Total ICPs'!M$18</f>
        <v>2.2807168803814185E-2</v>
      </c>
      <c r="N66" s="43">
        <f>('Modelled Faults'!N66*'Modelled ICPs'!N66)/'Total ICPs'!N$18</f>
        <v>2.1886633214441713E-2</v>
      </c>
      <c r="O66" s="43">
        <f>('Modelled Faults'!O66*'Modelled ICPs'!O66)/'Total ICPs'!O$18</f>
        <v>2.1319671793248746E-2</v>
      </c>
      <c r="P66" s="43">
        <f>('Modelled Faults'!P66*'Modelled ICPs'!P66)/'Total ICPs'!P$18</f>
        <v>2.0425384048357451E-2</v>
      </c>
      <c r="Q66" s="43">
        <f>('Modelled Faults'!Q66*'Modelled ICPs'!Q66)/'Total ICPs'!Q$18</f>
        <v>1.9464304741471775E-2</v>
      </c>
      <c r="R66" s="43">
        <f>('Modelled Faults'!R66*'Modelled ICPs'!R66)/'Total ICPs'!R$18</f>
        <v>1.8980887522732377E-2</v>
      </c>
      <c r="S66" s="43">
        <f>('Modelled Faults'!S66*'Modelled ICPs'!S66)/'Total ICPs'!S$18</f>
        <v>1.8456798286905399E-2</v>
      </c>
      <c r="T66" s="43">
        <f>('Modelled Faults'!T66*'Modelled ICPs'!T66)/'Total ICPs'!T$18</f>
        <v>1.7547942461478522E-2</v>
      </c>
      <c r="U66" s="43">
        <f>('Modelled Faults'!U66*'Modelled ICPs'!U66)/'Total ICPs'!U$18</f>
        <v>1.6621774877521298E-2</v>
      </c>
      <c r="V66" s="43">
        <f>('Modelled Faults'!V66*'Modelled ICPs'!V66)/'Total ICPs'!V$18</f>
        <v>1.6598781851157592E-2</v>
      </c>
      <c r="AL66" s="43">
        <f t="shared" si="24"/>
        <v>1.2709614864972277E-2</v>
      </c>
      <c r="AM66" s="43">
        <f t="shared" si="25"/>
        <v>7.3244003624052308E-3</v>
      </c>
      <c r="AN66" s="43">
        <f t="shared" si="26"/>
        <v>2.13175303981263E-2</v>
      </c>
      <c r="AO66" s="43">
        <f t="shared" si="27"/>
        <v>1.5619307260323902E-2</v>
      </c>
      <c r="AP66" s="43">
        <f t="shared" si="28"/>
        <v>2.5207274045508096E-2</v>
      </c>
      <c r="AQ66" s="43">
        <f t="shared" si="29"/>
        <v>8.8930413891147898E-3</v>
      </c>
      <c r="AR66" s="43">
        <f t="shared" si="30"/>
        <v>3.8870683601690201E-2</v>
      </c>
      <c r="AS66" s="43">
        <f t="shared" si="31"/>
        <v>2.3931409860901542E-2</v>
      </c>
      <c r="AT66" s="43">
        <f t="shared" si="32"/>
        <v>2.6470001269979504E-2</v>
      </c>
      <c r="AU66" s="43">
        <f t="shared" si="33"/>
        <v>3.2701954031593969E-2</v>
      </c>
      <c r="AV66" s="43">
        <f t="shared" si="35"/>
        <v>3.3986506792934815E-2</v>
      </c>
      <c r="AW66" s="43">
        <f t="shared" si="35"/>
        <v>3.629232226283903E-2</v>
      </c>
      <c r="AX66" s="43">
        <f t="shared" si="35"/>
        <v>3.859813773274326E-2</v>
      </c>
      <c r="AY66" s="43">
        <f t="shared" si="35"/>
        <v>4.0903953202647489E-2</v>
      </c>
      <c r="AZ66" s="43">
        <f t="shared" si="35"/>
        <v>4.3209768672551704E-2</v>
      </c>
      <c r="BA66" s="43">
        <f t="shared" si="35"/>
        <v>4.5515584142455934E-2</v>
      </c>
      <c r="BB66" s="43">
        <f t="shared" si="35"/>
        <v>4.7821399612360149E-2</v>
      </c>
      <c r="BC66" s="43">
        <f t="shared" si="35"/>
        <v>5.0127215082264379E-2</v>
      </c>
      <c r="BD66" s="43">
        <f t="shared" si="35"/>
        <v>5.2433030552168608E-2</v>
      </c>
      <c r="BE66" s="43">
        <f t="shared" si="35"/>
        <v>5.4738846022072823E-2</v>
      </c>
      <c r="BF66" s="43">
        <f t="shared" si="35"/>
        <v>5.7044661491977053E-2</v>
      </c>
    </row>
    <row r="67" spans="1:58">
      <c r="A67" s="53" t="s">
        <v>55</v>
      </c>
      <c r="B67" s="70">
        <f>('Modelled Faults'!B67*'Modelled ICPs'!B67)/'Total ICPs'!B$18</f>
        <v>4.7939217649770362E-3</v>
      </c>
      <c r="C67" s="70">
        <f>('Modelled Faults'!C67*'Modelled ICPs'!C67)/'Total ICPs'!C$18</f>
        <v>2.7275761766248599E-3</v>
      </c>
      <c r="D67" s="70">
        <f>('Modelled Faults'!D67*'Modelled ICPs'!D67)/'Total ICPs'!D$18</f>
        <v>2.1014167973249301E-3</v>
      </c>
      <c r="E67" s="43">
        <f>('Modelled Faults'!E67*'Modelled ICPs'!E67)/'Total ICPs'!E$18</f>
        <v>5.6409161149289597E-3</v>
      </c>
      <c r="F67" s="43">
        <f>('Modelled Faults'!F67*'Modelled ICPs'!F67)/'Total ICPs'!F$18</f>
        <v>1.1922359345848399E-2</v>
      </c>
      <c r="G67" s="43">
        <f>('Modelled Faults'!G67*'Modelled ICPs'!G67)/'Total ICPs'!G$18</f>
        <v>2.0207224936522601E-3</v>
      </c>
      <c r="H67" s="43">
        <f>('Modelled Faults'!H67*'Modelled ICPs'!H67)/'Total ICPs'!H$18</f>
        <v>5.06633979278824E-3</v>
      </c>
      <c r="I67" s="43">
        <f>('Modelled Faults'!I67*'Modelled ICPs'!I67)/'Total ICPs'!I$18</f>
        <v>6.0935753251433987E-3</v>
      </c>
      <c r="J67" s="43">
        <f>('Modelled Faults'!J67*'Modelled ICPs'!J67)/'Total ICPs'!J$18</f>
        <v>6.1261392018481207E-3</v>
      </c>
      <c r="K67" s="43">
        <f>('Modelled Faults'!K67*'Modelled ICPs'!K67)/'Total ICPs'!K$18</f>
        <v>2.2100771131242001E-3</v>
      </c>
      <c r="L67" s="43">
        <f>('Modelled Faults'!L67*'Modelled ICPs'!L67)/'Total ICPs'!L$18</f>
        <v>4.7745375273159398E-3</v>
      </c>
      <c r="M67" s="43">
        <f>('Modelled Faults'!M67*'Modelled ICPs'!M67)/'Total ICPs'!M$18</f>
        <v>4.7729639311045145E-3</v>
      </c>
      <c r="N67" s="43">
        <f>('Modelled Faults'!N67*'Modelled ICPs'!N67)/'Total ICPs'!N$18</f>
        <v>4.7954008962159131E-3</v>
      </c>
      <c r="O67" s="43">
        <f>('Modelled Faults'!O67*'Modelled ICPs'!O67)/'Total ICPs'!O$18</f>
        <v>4.8572917276134015E-3</v>
      </c>
      <c r="P67" s="43">
        <f>('Modelled Faults'!P67*'Modelled ICPs'!P67)/'Total ICPs'!P$18</f>
        <v>4.8436578370149612E-3</v>
      </c>
      <c r="Q67" s="43">
        <f>('Modelled Faults'!Q67*'Modelled ICPs'!Q67)/'Total ICPs'!Q$18</f>
        <v>4.8543133206386969E-3</v>
      </c>
      <c r="R67" s="43">
        <f>('Modelled Faults'!R67*'Modelled ICPs'!R67)/'Total ICPs'!R$18</f>
        <v>4.8957309432351558E-3</v>
      </c>
      <c r="S67" s="43">
        <f>('Modelled Faults'!S67*'Modelled ICPs'!S67)/'Total ICPs'!S$18</f>
        <v>4.9444669806880271E-3</v>
      </c>
      <c r="T67" s="43">
        <f>('Modelled Faults'!T67*'Modelled ICPs'!T67)/'Total ICPs'!T$18</f>
        <v>5.0580561832827388E-3</v>
      </c>
      <c r="U67" s="43">
        <f>('Modelled Faults'!U67*'Modelled ICPs'!U67)/'Total ICPs'!U$18</f>
        <v>4.9461627868397813E-3</v>
      </c>
      <c r="V67" s="43">
        <f>('Modelled Faults'!V67*'Modelled ICPs'!V67)/'Total ICPs'!V$18</f>
        <v>4.9117692069846142E-3</v>
      </c>
      <c r="AL67" s="43">
        <f t="shared" si="24"/>
        <v>4.7939217649770362E-3</v>
      </c>
      <c r="AM67" s="43">
        <f t="shared" si="25"/>
        <v>2.7275761766248599E-3</v>
      </c>
      <c r="AN67" s="43">
        <f t="shared" si="26"/>
        <v>2.1014167973249301E-3</v>
      </c>
      <c r="AO67" s="43">
        <f t="shared" si="27"/>
        <v>5.6409161149289597E-3</v>
      </c>
      <c r="AP67" s="43">
        <f t="shared" si="28"/>
        <v>1.1922359345848399E-2</v>
      </c>
      <c r="AQ67" s="43">
        <f t="shared" si="29"/>
        <v>2.0207224936522601E-3</v>
      </c>
      <c r="AR67" s="43">
        <f t="shared" si="30"/>
        <v>5.06633979278824E-3</v>
      </c>
      <c r="AS67" s="43">
        <f t="shared" si="31"/>
        <v>6.0935753251433987E-3</v>
      </c>
      <c r="AT67" s="43">
        <f t="shared" si="32"/>
        <v>6.1261392018481207E-3</v>
      </c>
      <c r="AU67" s="43">
        <f t="shared" si="33"/>
        <v>2.2100771131242001E-3</v>
      </c>
      <c r="AV67" s="43">
        <f t="shared" si="35"/>
        <v>5.1659966169714192E-3</v>
      </c>
      <c r="AW67" s="43">
        <f t="shared" si="35"/>
        <v>5.2197588359433065E-3</v>
      </c>
      <c r="AX67" s="43">
        <f t="shared" si="35"/>
        <v>5.2735210549151937E-3</v>
      </c>
      <c r="AY67" s="43">
        <f t="shared" si="35"/>
        <v>5.3272832738870809E-3</v>
      </c>
      <c r="AZ67" s="43">
        <f t="shared" si="35"/>
        <v>5.3810454928589673E-3</v>
      </c>
      <c r="BA67" s="43">
        <f t="shared" si="35"/>
        <v>5.4348077118308545E-3</v>
      </c>
      <c r="BB67" s="43">
        <f t="shared" si="35"/>
        <v>5.4885699308027417E-3</v>
      </c>
      <c r="BC67" s="43">
        <f t="shared" si="35"/>
        <v>5.5423321497746281E-3</v>
      </c>
      <c r="BD67" s="43">
        <f t="shared" si="35"/>
        <v>5.5960943687465153E-3</v>
      </c>
      <c r="BE67" s="43">
        <f t="shared" si="35"/>
        <v>5.6498565877184026E-3</v>
      </c>
      <c r="BF67" s="43">
        <f t="shared" si="35"/>
        <v>5.7036188066902898E-3</v>
      </c>
    </row>
    <row r="68" spans="1:58">
      <c r="A68" s="53" t="s">
        <v>47</v>
      </c>
      <c r="B68" s="70">
        <f>('Modelled Faults'!B68*'Modelled ICPs'!B68)/'Total ICPs'!B$18</f>
        <v>1.4124266844690278E-2</v>
      </c>
      <c r="C68" s="70">
        <f>('Modelled Faults'!C68*'Modelled ICPs'!C68)/'Total ICPs'!C$18</f>
        <v>1.5879071098183199E-2</v>
      </c>
      <c r="D68" s="70">
        <f>('Modelled Faults'!D68*'Modelled ICPs'!D68)/'Total ICPs'!D$18</f>
        <v>4.3450347313109504E-3</v>
      </c>
      <c r="E68" s="43">
        <f>('Modelled Faults'!E68*'Modelled ICPs'!E68)/'Total ICPs'!E$18</f>
        <v>5.6424865258740894E-2</v>
      </c>
      <c r="F68" s="43">
        <f>('Modelled Faults'!F68*'Modelled ICPs'!F68)/'Total ICPs'!F$18</f>
        <v>1.8732010987946402E-2</v>
      </c>
      <c r="G68" s="43">
        <f>('Modelled Faults'!G68*'Modelled ICPs'!G68)/'Total ICPs'!G$18</f>
        <v>1.37508458477412E-2</v>
      </c>
      <c r="H68" s="43">
        <f>('Modelled Faults'!H68*'Modelled ICPs'!H68)/'Total ICPs'!H$18</f>
        <v>1.7530459635593101E-2</v>
      </c>
      <c r="I68" s="43">
        <f>('Modelled Faults'!I68*'Modelled ICPs'!I68)/'Total ICPs'!I$18</f>
        <v>2.8277854817131673E-2</v>
      </c>
      <c r="J68" s="43">
        <f>('Modelled Faults'!J68*'Modelled ICPs'!J68)/'Total ICPs'!J$18</f>
        <v>2.3446240558307189E-2</v>
      </c>
      <c r="K68" s="43">
        <f>('Modelled Faults'!K68*'Modelled ICPs'!K68)/'Total ICPs'!K$18</f>
        <v>1.9010256794190269E-2</v>
      </c>
      <c r="L68" s="43">
        <f>('Modelled Faults'!L68*'Modelled ICPs'!L68)/'Total ICPs'!L$18</f>
        <v>2.2496232374677697E-2</v>
      </c>
      <c r="M68" s="43">
        <f>('Modelled Faults'!M68*'Modelled ICPs'!M68)/'Total ICPs'!M$18</f>
        <v>2.2604703669745121E-2</v>
      </c>
      <c r="N68" s="43">
        <f>('Modelled Faults'!N68*'Modelled ICPs'!N68)/'Total ICPs'!N$18</f>
        <v>2.2373415683891448E-2</v>
      </c>
      <c r="O68" s="43">
        <f>('Modelled Faults'!O68*'Modelled ICPs'!O68)/'Total ICPs'!O$18</f>
        <v>2.2389787288519283E-2</v>
      </c>
      <c r="P68" s="43">
        <f>('Modelled Faults'!P68*'Modelled ICPs'!P68)/'Total ICPs'!P$18</f>
        <v>2.1263023344498103E-2</v>
      </c>
      <c r="Q68" s="43">
        <f>('Modelled Faults'!Q68*'Modelled ICPs'!Q68)/'Total ICPs'!Q$18</f>
        <v>1.941609728848688E-2</v>
      </c>
      <c r="R68" s="43">
        <f>('Modelled Faults'!R68*'Modelled ICPs'!R68)/'Total ICPs'!R$18</f>
        <v>1.6570799257274452E-2</v>
      </c>
      <c r="S68" s="43">
        <f>('Modelled Faults'!S68*'Modelled ICPs'!S68)/'Total ICPs'!S$18</f>
        <v>1.3031305912425644E-2</v>
      </c>
      <c r="T68" s="43">
        <f>('Modelled Faults'!T68*'Modelled ICPs'!T68)/'Total ICPs'!T$18</f>
        <v>1.2884527835106505E-2</v>
      </c>
      <c r="U68" s="43">
        <f>('Modelled Faults'!U68*'Modelled ICPs'!U68)/'Total ICPs'!U$18</f>
        <v>1.2753941601974027E-2</v>
      </c>
      <c r="V68" s="43">
        <f>('Modelled Faults'!V68*'Modelled ICPs'!V68)/'Total ICPs'!V$18</f>
        <v>1.2769055768773196E-2</v>
      </c>
      <c r="AL68" s="43">
        <f t="shared" si="24"/>
        <v>1.4124266844690278E-2</v>
      </c>
      <c r="AM68" s="43">
        <f t="shared" si="25"/>
        <v>1.5879071098183199E-2</v>
      </c>
      <c r="AN68" s="43">
        <f t="shared" si="26"/>
        <v>4.3450347313109504E-3</v>
      </c>
      <c r="AO68" s="43">
        <f t="shared" si="27"/>
        <v>5.6424865258740894E-2</v>
      </c>
      <c r="AP68" s="43">
        <f t="shared" si="28"/>
        <v>1.8732010987946402E-2</v>
      </c>
      <c r="AQ68" s="43">
        <f t="shared" si="29"/>
        <v>1.37508458477412E-2</v>
      </c>
      <c r="AR68" s="43">
        <f t="shared" si="30"/>
        <v>1.7530459635593101E-2</v>
      </c>
      <c r="AS68" s="43">
        <f t="shared" si="31"/>
        <v>2.8277854817131673E-2</v>
      </c>
      <c r="AT68" s="43">
        <f t="shared" si="32"/>
        <v>2.3446240558307189E-2</v>
      </c>
      <c r="AU68" s="43">
        <f t="shared" si="33"/>
        <v>1.9010256794190269E-2</v>
      </c>
      <c r="AV68" s="43">
        <f t="shared" si="35"/>
        <v>2.4316884463577611E-2</v>
      </c>
      <c r="AW68" s="43">
        <f t="shared" si="35"/>
        <v>2.4892301519249267E-2</v>
      </c>
      <c r="AX68" s="43">
        <f t="shared" si="35"/>
        <v>2.546771857492092E-2</v>
      </c>
      <c r="AY68" s="43">
        <f t="shared" si="35"/>
        <v>2.6043135630592573E-2</v>
      </c>
      <c r="AZ68" s="43">
        <f t="shared" si="35"/>
        <v>2.661855268626423E-2</v>
      </c>
      <c r="BA68" s="43">
        <f t="shared" si="35"/>
        <v>2.7193969741935883E-2</v>
      </c>
      <c r="BB68" s="43">
        <f t="shared" si="35"/>
        <v>2.7769386797607536E-2</v>
      </c>
      <c r="BC68" s="43">
        <f t="shared" si="35"/>
        <v>2.8344803853279192E-2</v>
      </c>
      <c r="BD68" s="43">
        <f t="shared" si="35"/>
        <v>2.8920220908950845E-2</v>
      </c>
      <c r="BE68" s="43">
        <f t="shared" si="35"/>
        <v>2.9495637964622498E-2</v>
      </c>
      <c r="BF68" s="43">
        <f t="shared" si="35"/>
        <v>3.0071055020294155E-2</v>
      </c>
    </row>
    <row r="69" spans="1:58">
      <c r="A69" s="53" t="s">
        <v>52</v>
      </c>
      <c r="B69" s="70">
        <f>('Modelled Faults'!B69*'Modelled ICPs'!B69)/'Total ICPs'!B$18</f>
        <v>7.9252300796337823E-3</v>
      </c>
      <c r="C69" s="70">
        <f>('Modelled Faults'!C69*'Modelled ICPs'!C69)/'Total ICPs'!C$18</f>
        <v>4.59364519256751E-3</v>
      </c>
      <c r="D69" s="70">
        <f>('Modelled Faults'!D69*'Modelled ICPs'!D69)/'Total ICPs'!D$18</f>
        <v>1.00172800714587E-2</v>
      </c>
      <c r="E69" s="43">
        <f>('Modelled Faults'!E69*'Modelled ICPs'!E69)/'Total ICPs'!E$18</f>
        <v>1.27423144088345E-2</v>
      </c>
      <c r="F69" s="43">
        <f>('Modelled Faults'!F69*'Modelled ICPs'!F69)/'Total ICPs'!F$18</f>
        <v>3.3813873688618599E-3</v>
      </c>
      <c r="G69" s="43">
        <f>('Modelled Faults'!G69*'Modelled ICPs'!G69)/'Total ICPs'!G$18</f>
        <v>5.05025421992662E-3</v>
      </c>
      <c r="H69" s="43">
        <f>('Modelled Faults'!H69*'Modelled ICPs'!H69)/'Total ICPs'!H$18</f>
        <v>2.5685880773163501E-3</v>
      </c>
      <c r="I69" s="43">
        <f>('Modelled Faults'!I69*'Modelled ICPs'!I69)/'Total ICPs'!I$18</f>
        <v>1.087069402615809E-2</v>
      </c>
      <c r="J69" s="43">
        <f>('Modelled Faults'!J69*'Modelled ICPs'!J69)/'Total ICPs'!J$18</f>
        <v>1.7770641702498292E-2</v>
      </c>
      <c r="K69" s="43">
        <f>('Modelled Faults'!K69*'Modelled ICPs'!K69)/'Total ICPs'!K$18</f>
        <v>8.1694991390282197E-3</v>
      </c>
      <c r="L69" s="43">
        <f>('Modelled Faults'!L69*'Modelled ICPs'!L69)/'Total ICPs'!L$18</f>
        <v>8.3051044161716499E-3</v>
      </c>
      <c r="M69" s="43">
        <f>('Modelled Faults'!M69*'Modelled ICPs'!M69)/'Total ICPs'!M$18</f>
        <v>8.3965245427641277E-3</v>
      </c>
      <c r="N69" s="43">
        <f>('Modelled Faults'!N69*'Modelled ICPs'!N69)/'Total ICPs'!N$18</f>
        <v>8.4976382767048709E-3</v>
      </c>
      <c r="O69" s="43">
        <f>('Modelled Faults'!O69*'Modelled ICPs'!O69)/'Total ICPs'!O$18</f>
        <v>8.5964002892769866E-3</v>
      </c>
      <c r="P69" s="43">
        <f>('Modelled Faults'!P69*'Modelled ICPs'!P69)/'Total ICPs'!P$18</f>
        <v>8.6688642271217295E-3</v>
      </c>
      <c r="Q69" s="43">
        <f>('Modelled Faults'!Q69*'Modelled ICPs'!Q69)/'Total ICPs'!Q$18</f>
        <v>8.7441618425089535E-3</v>
      </c>
      <c r="R69" s="43">
        <f>('Modelled Faults'!R69*'Modelled ICPs'!R69)/'Total ICPs'!R$18</f>
        <v>8.8283789596217306E-3</v>
      </c>
      <c r="S69" s="43">
        <f>('Modelled Faults'!S69*'Modelled ICPs'!S69)/'Total ICPs'!S$18</f>
        <v>8.9298100004434524E-3</v>
      </c>
      <c r="T69" s="43">
        <f>('Modelled Faults'!T69*'Modelled ICPs'!T69)/'Total ICPs'!T$18</f>
        <v>8.8017476276141225E-3</v>
      </c>
      <c r="U69" s="43">
        <f>('Modelled Faults'!U69*'Modelled ICPs'!U69)/'Total ICPs'!U$18</f>
        <v>8.760442825336185E-3</v>
      </c>
      <c r="V69" s="43">
        <f>('Modelled Faults'!V69*'Modelled ICPs'!V69)/'Total ICPs'!V$18</f>
        <v>8.7685629892673943E-3</v>
      </c>
      <c r="AL69" s="43">
        <f t="shared" si="24"/>
        <v>7.9252300796337823E-3</v>
      </c>
      <c r="AM69" s="43">
        <f t="shared" si="25"/>
        <v>4.59364519256751E-3</v>
      </c>
      <c r="AN69" s="43">
        <f t="shared" si="26"/>
        <v>1.00172800714587E-2</v>
      </c>
      <c r="AO69" s="43">
        <f t="shared" si="27"/>
        <v>1.27423144088345E-2</v>
      </c>
      <c r="AP69" s="43">
        <f t="shared" si="28"/>
        <v>3.3813873688618599E-3</v>
      </c>
      <c r="AQ69" s="43">
        <f t="shared" si="29"/>
        <v>5.05025421992662E-3</v>
      </c>
      <c r="AR69" s="43">
        <f t="shared" si="30"/>
        <v>2.5685880773163501E-3</v>
      </c>
      <c r="AS69" s="43">
        <f t="shared" si="31"/>
        <v>1.087069402615809E-2</v>
      </c>
      <c r="AT69" s="43">
        <f t="shared" si="32"/>
        <v>1.7770641702498292E-2</v>
      </c>
      <c r="AU69" s="43">
        <f t="shared" si="33"/>
        <v>8.1694991390282197E-3</v>
      </c>
      <c r="AV69" s="43">
        <f t="shared" si="35"/>
        <v>1.0637358586430817E-2</v>
      </c>
      <c r="AW69" s="43">
        <f t="shared" si="35"/>
        <v>1.106070497875853E-2</v>
      </c>
      <c r="AX69" s="43">
        <f t="shared" si="35"/>
        <v>1.1484051371086244E-2</v>
      </c>
      <c r="AY69" s="43">
        <f t="shared" si="35"/>
        <v>1.1907397763413955E-2</v>
      </c>
      <c r="AZ69" s="43">
        <f t="shared" si="35"/>
        <v>1.2330744155741669E-2</v>
      </c>
      <c r="BA69" s="43">
        <f t="shared" si="35"/>
        <v>1.2754090548069382E-2</v>
      </c>
      <c r="BB69" s="43">
        <f t="shared" si="35"/>
        <v>1.3177436940397096E-2</v>
      </c>
      <c r="BC69" s="43">
        <f t="shared" si="35"/>
        <v>1.3600783332724809E-2</v>
      </c>
      <c r="BD69" s="43">
        <f t="shared" si="35"/>
        <v>1.4024129725052523E-2</v>
      </c>
      <c r="BE69" s="43">
        <f t="shared" si="35"/>
        <v>1.4447476117380237E-2</v>
      </c>
      <c r="BF69" s="43">
        <f t="shared" si="35"/>
        <v>1.4870822509707948E-2</v>
      </c>
    </row>
    <row r="70" spans="1:58">
      <c r="A70" s="53" t="s">
        <v>53</v>
      </c>
      <c r="B70" s="70">
        <f>('Modelled Faults'!B70*'Modelled ICPs'!B70)/'Total ICPs'!B$18</f>
        <v>9.7340772177451369E-3</v>
      </c>
      <c r="C70" s="70">
        <f>('Modelled Faults'!C70*'Modelled ICPs'!C70)/'Total ICPs'!C$18</f>
        <v>4.4283375454993402E-3</v>
      </c>
      <c r="D70" s="70">
        <f>('Modelled Faults'!D70*'Modelled ICPs'!D70)/'Total ICPs'!D$18</f>
        <v>1.17015735345778E-2</v>
      </c>
      <c r="E70" s="43">
        <f>('Modelled Faults'!E70*'Modelled ICPs'!E70)/'Total ICPs'!E$18</f>
        <v>8.1912634898300193E-3</v>
      </c>
      <c r="F70" s="43">
        <f>('Modelled Faults'!F70*'Modelled ICPs'!F70)/'Total ICPs'!F$18</f>
        <v>2.4000975039611002E-3</v>
      </c>
      <c r="G70" s="43">
        <f>('Modelled Faults'!G70*'Modelled ICPs'!G70)/'Total ICPs'!G$18</f>
        <v>6.8816309806867303E-3</v>
      </c>
      <c r="H70" s="43">
        <f>('Modelled Faults'!H70*'Modelled ICPs'!H70)/'Total ICPs'!H$18</f>
        <v>8.3925689576583307E-3</v>
      </c>
      <c r="I70" s="43">
        <f>('Modelled Faults'!I70*'Modelled ICPs'!I70)/'Total ICPs'!I$18</f>
        <v>1.1790075566442876E-2</v>
      </c>
      <c r="J70" s="43">
        <f>('Modelled Faults'!J70*'Modelled ICPs'!J70)/'Total ICPs'!J$18</f>
        <v>5.4790544095502372E-3</v>
      </c>
      <c r="K70" s="43">
        <f>('Modelled Faults'!K70*'Modelled ICPs'!K70)/'Total ICPs'!K$18</f>
        <v>7.0614658980309893E-3</v>
      </c>
      <c r="L70" s="43">
        <f>('Modelled Faults'!L70*'Modelled ICPs'!L70)/'Total ICPs'!L$18</f>
        <v>7.5974274084147113E-3</v>
      </c>
      <c r="M70" s="43">
        <f>('Modelled Faults'!M70*'Modelled ICPs'!M70)/'Total ICPs'!M$18</f>
        <v>7.7503710842206719E-3</v>
      </c>
      <c r="N70" s="43">
        <f>('Modelled Faults'!N70*'Modelled ICPs'!N70)/'Total ICPs'!N$18</f>
        <v>7.8576457260944553E-3</v>
      </c>
      <c r="O70" s="43">
        <f>('Modelled Faults'!O70*'Modelled ICPs'!O70)/'Total ICPs'!O$18</f>
        <v>7.9839997096907891E-3</v>
      </c>
      <c r="P70" s="43">
        <f>('Modelled Faults'!P70*'Modelled ICPs'!P70)/'Total ICPs'!P$18</f>
        <v>8.1109663496592311E-3</v>
      </c>
      <c r="Q70" s="43">
        <f>('Modelled Faults'!Q70*'Modelled ICPs'!Q70)/'Total ICPs'!Q$18</f>
        <v>8.2650000073433549E-3</v>
      </c>
      <c r="R70" s="43">
        <f>('Modelled Faults'!R70*'Modelled ICPs'!R70)/'Total ICPs'!R$18</f>
        <v>8.3835592478874125E-3</v>
      </c>
      <c r="S70" s="43">
        <f>('Modelled Faults'!S70*'Modelled ICPs'!S70)/'Total ICPs'!S$18</f>
        <v>8.5412647138005376E-3</v>
      </c>
      <c r="T70" s="43">
        <f>('Modelled Faults'!T70*'Modelled ICPs'!T70)/'Total ICPs'!T$18</f>
        <v>8.5317123365147348E-3</v>
      </c>
      <c r="U70" s="43">
        <f>('Modelled Faults'!U70*'Modelled ICPs'!U70)/'Total ICPs'!U$18</f>
        <v>8.6716615698604737E-3</v>
      </c>
      <c r="V70" s="43">
        <f>('Modelled Faults'!V70*'Modelled ICPs'!V70)/'Total ICPs'!V$18</f>
        <v>8.6961439479675308E-3</v>
      </c>
      <c r="AL70" s="43">
        <f t="shared" si="24"/>
        <v>9.7340772177451369E-3</v>
      </c>
      <c r="AM70" s="43">
        <f t="shared" si="25"/>
        <v>4.4283375454993402E-3</v>
      </c>
      <c r="AN70" s="43">
        <f t="shared" si="26"/>
        <v>1.17015735345778E-2</v>
      </c>
      <c r="AO70" s="43">
        <f t="shared" si="27"/>
        <v>8.1912634898300193E-3</v>
      </c>
      <c r="AP70" s="43">
        <f t="shared" si="28"/>
        <v>2.4000975039611002E-3</v>
      </c>
      <c r="AQ70" s="43">
        <f t="shared" si="29"/>
        <v>6.8816309806867303E-3</v>
      </c>
      <c r="AR70" s="43">
        <f t="shared" si="30"/>
        <v>8.3925689576583307E-3</v>
      </c>
      <c r="AS70" s="43">
        <f t="shared" si="31"/>
        <v>1.1790075566442876E-2</v>
      </c>
      <c r="AT70" s="43">
        <f t="shared" si="32"/>
        <v>5.4790544095502372E-3</v>
      </c>
      <c r="AU70" s="43">
        <f t="shared" si="33"/>
        <v>7.0614658980309893E-3</v>
      </c>
      <c r="AV70" s="43">
        <f t="shared" si="35"/>
        <v>7.2336637174137512E-3</v>
      </c>
      <c r="AW70" s="43">
        <f t="shared" si="35"/>
        <v>7.1659635732347505E-3</v>
      </c>
      <c r="AX70" s="43">
        <f t="shared" si="35"/>
        <v>7.0982634290557506E-3</v>
      </c>
      <c r="AY70" s="43">
        <f t="shared" si="35"/>
        <v>7.0305632848767499E-3</v>
      </c>
      <c r="AZ70" s="43">
        <f t="shared" si="35"/>
        <v>6.9628631406977491E-3</v>
      </c>
      <c r="BA70" s="43">
        <f t="shared" si="35"/>
        <v>6.8951629965187484E-3</v>
      </c>
      <c r="BB70" s="43">
        <f t="shared" si="35"/>
        <v>6.8274628523397485E-3</v>
      </c>
      <c r="BC70" s="43">
        <f t="shared" si="35"/>
        <v>6.7597627081607478E-3</v>
      </c>
      <c r="BD70" s="43">
        <f t="shared" si="35"/>
        <v>6.6920625639817471E-3</v>
      </c>
      <c r="BE70" s="43">
        <f t="shared" si="35"/>
        <v>6.6243624198027463E-3</v>
      </c>
      <c r="BF70" s="43">
        <f t="shared" si="35"/>
        <v>6.5566622756237456E-3</v>
      </c>
    </row>
    <row r="71" spans="1:58">
      <c r="A71" s="53" t="s">
        <v>58</v>
      </c>
      <c r="B71" s="70">
        <f>('Modelled Faults'!B71*'Modelled ICPs'!B71)/'Total ICPs'!B$18</f>
        <v>8.0587477945734606E-3</v>
      </c>
      <c r="C71" s="70">
        <f>('Modelled Faults'!C71*'Modelled ICPs'!C71)/'Total ICPs'!C$18</f>
        <v>1.2569739163606901E-2</v>
      </c>
      <c r="D71" s="70">
        <f>('Modelled Faults'!D71*'Modelled ICPs'!D71)/'Total ICPs'!D$18</f>
        <v>3.8489107656267201E-3</v>
      </c>
      <c r="E71" s="43">
        <f>('Modelled Faults'!E71*'Modelled ICPs'!E71)/'Total ICPs'!E$18</f>
        <v>1.2067037702426E-2</v>
      </c>
      <c r="F71" s="43">
        <f>('Modelled Faults'!F71*'Modelled ICPs'!F71)/'Total ICPs'!F$18</f>
        <v>1.3931815980024199E-2</v>
      </c>
      <c r="G71" s="43">
        <f>('Modelled Faults'!G71*'Modelled ICPs'!G71)/'Total ICPs'!G$18</f>
        <v>2.3714777037639502E-3</v>
      </c>
      <c r="H71" s="43">
        <f>('Modelled Faults'!H71*'Modelled ICPs'!H71)/'Total ICPs'!H$18</f>
        <v>2.03331156911781E-2</v>
      </c>
      <c r="I71" s="43">
        <f>('Modelled Faults'!I71*'Modelled ICPs'!I71)/'Total ICPs'!I$18</f>
        <v>7.3489434748346041E-3</v>
      </c>
      <c r="J71" s="43">
        <f>('Modelled Faults'!J71*'Modelled ICPs'!J71)/'Total ICPs'!J$18</f>
        <v>1.1977116178934082E-2</v>
      </c>
      <c r="K71" s="43">
        <f>('Modelled Faults'!K71*'Modelled ICPs'!K71)/'Total ICPs'!K$18</f>
        <v>2.60657333233511E-2</v>
      </c>
      <c r="L71" s="43">
        <f>('Modelled Faults'!L71*'Modelled ICPs'!L71)/'Total ICPs'!L$18</f>
        <v>1.2413226650212224E-2</v>
      </c>
      <c r="M71" s="43">
        <f>('Modelled Faults'!M71*'Modelled ICPs'!M71)/'Total ICPs'!M$18</f>
        <v>1.2366866735326887E-2</v>
      </c>
      <c r="N71" s="43">
        <f>('Modelled Faults'!N71*'Modelled ICPs'!N71)/'Total ICPs'!N$18</f>
        <v>1.2381679398830869E-2</v>
      </c>
      <c r="O71" s="43">
        <f>('Modelled Faults'!O71*'Modelled ICPs'!O71)/'Total ICPs'!O$18</f>
        <v>1.2468437980121249E-2</v>
      </c>
      <c r="P71" s="43">
        <f>('Modelled Faults'!P71*'Modelled ICPs'!P71)/'Total ICPs'!P$18</f>
        <v>1.2312947081133415E-2</v>
      </c>
      <c r="Q71" s="43">
        <f>('Modelled Faults'!Q71*'Modelled ICPs'!Q71)/'Total ICPs'!Q$18</f>
        <v>1.2476964288004461E-2</v>
      </c>
      <c r="R71" s="43">
        <f>('Modelled Faults'!R71*'Modelled ICPs'!R71)/'Total ICPs'!R$18</f>
        <v>1.2364577297053087E-2</v>
      </c>
      <c r="S71" s="43">
        <f>('Modelled Faults'!S71*'Modelled ICPs'!S71)/'Total ICPs'!S$18</f>
        <v>1.2431665863283864E-2</v>
      </c>
      <c r="T71" s="43">
        <f>('Modelled Faults'!T71*'Modelled ICPs'!T71)/'Total ICPs'!T$18</f>
        <v>1.2277817857909717E-2</v>
      </c>
      <c r="U71" s="43">
        <f>('Modelled Faults'!U71*'Modelled ICPs'!U71)/'Total ICPs'!U$18</f>
        <v>1.2279349365409796E-2</v>
      </c>
      <c r="V71" s="43">
        <f>('Modelled Faults'!V71*'Modelled ICPs'!V71)/'Total ICPs'!V$18</f>
        <v>1.2287732264149019E-2</v>
      </c>
      <c r="AL71" s="43">
        <f t="shared" si="24"/>
        <v>8.0587477945734606E-3</v>
      </c>
      <c r="AM71" s="43">
        <f t="shared" si="25"/>
        <v>1.2569739163606901E-2</v>
      </c>
      <c r="AN71" s="43">
        <f t="shared" si="26"/>
        <v>3.8489107656267201E-3</v>
      </c>
      <c r="AO71" s="43">
        <f t="shared" si="27"/>
        <v>1.2067037702426E-2</v>
      </c>
      <c r="AP71" s="43">
        <f t="shared" si="28"/>
        <v>1.3931815980024199E-2</v>
      </c>
      <c r="AQ71" s="43">
        <f t="shared" si="29"/>
        <v>2.3714777037639502E-3</v>
      </c>
      <c r="AR71" s="43">
        <f t="shared" si="30"/>
        <v>2.03331156911781E-2</v>
      </c>
      <c r="AS71" s="43">
        <f t="shared" si="31"/>
        <v>7.3489434748346041E-3</v>
      </c>
      <c r="AT71" s="43">
        <f t="shared" si="32"/>
        <v>1.1977116178934082E-2</v>
      </c>
      <c r="AU71" s="43">
        <f t="shared" si="33"/>
        <v>2.60657333233511E-2</v>
      </c>
      <c r="AV71" s="43">
        <f t="shared" si="35"/>
        <v>1.8145682714576065E-2</v>
      </c>
      <c r="AW71" s="43">
        <f t="shared" si="35"/>
        <v>1.928903161216591E-2</v>
      </c>
      <c r="AX71" s="43">
        <f t="shared" si="35"/>
        <v>2.0432380509755755E-2</v>
      </c>
      <c r="AY71" s="43">
        <f t="shared" si="35"/>
        <v>2.15757294073456E-2</v>
      </c>
      <c r="AZ71" s="43">
        <f t="shared" si="35"/>
        <v>2.2719078304935445E-2</v>
      </c>
      <c r="BA71" s="43">
        <f t="shared" si="35"/>
        <v>2.386242720252529E-2</v>
      </c>
      <c r="BB71" s="43">
        <f t="shared" si="35"/>
        <v>2.5005776100115135E-2</v>
      </c>
      <c r="BC71" s="43">
        <f t="shared" si="35"/>
        <v>2.614912499770498E-2</v>
      </c>
      <c r="BD71" s="43">
        <f t="shared" si="35"/>
        <v>2.7292473895294826E-2</v>
      </c>
      <c r="BE71" s="43">
        <f t="shared" si="35"/>
        <v>2.8435822792884671E-2</v>
      </c>
      <c r="BF71" s="43">
        <f t="shared" si="35"/>
        <v>2.9579171690474519E-2</v>
      </c>
    </row>
    <row r="72" spans="1:58">
      <c r="A72" s="53" t="s">
        <v>60</v>
      </c>
      <c r="B72" s="70">
        <f>('Modelled Faults'!B72*'Modelled ICPs'!B72)/'Total ICPs'!B$18</f>
        <v>1.0865798801519543E-2</v>
      </c>
      <c r="C72" s="70">
        <f>('Modelled Faults'!C72*'Modelled ICPs'!C72)/'Total ICPs'!C$18</f>
        <v>4.7716688124870895E-3</v>
      </c>
      <c r="D72" s="70">
        <f>('Modelled Faults'!D72*'Modelled ICPs'!D72)/'Total ICPs'!D$18</f>
        <v>5.7512459716261306E-3</v>
      </c>
      <c r="E72" s="43">
        <f>('Modelled Faults'!E72*'Modelled ICPs'!E72)/'Total ICPs'!E$18</f>
        <v>1.7076648617410199E-2</v>
      </c>
      <c r="F72" s="43">
        <f>('Modelled Faults'!F72*'Modelled ICPs'!F72)/'Total ICPs'!F$18</f>
        <v>1.48537284327176E-2</v>
      </c>
      <c r="G72" s="43">
        <f>('Modelled Faults'!G72*'Modelled ICPs'!G72)/'Total ICPs'!G$18</f>
        <v>2.8246658513418699E-3</v>
      </c>
      <c r="H72" s="43">
        <f>('Modelled Faults'!H72*'Modelled ICPs'!H72)/'Total ICPs'!H$18</f>
        <v>7.7458021756002596E-3</v>
      </c>
      <c r="I72" s="43">
        <f>('Modelled Faults'!I72*'Modelled ICPs'!I72)/'Total ICPs'!I$18</f>
        <v>6.4417796294373112E-3</v>
      </c>
      <c r="J72" s="43">
        <f>('Modelled Faults'!J72*'Modelled ICPs'!J72)/'Total ICPs'!J$18</f>
        <v>1.90799300906523E-2</v>
      </c>
      <c r="K72" s="43">
        <f>('Modelled Faults'!K72*'Modelled ICPs'!K72)/'Total ICPs'!K$18</f>
        <v>1.3652766339746936E-2</v>
      </c>
      <c r="L72" s="43">
        <f>('Modelled Faults'!L72*'Modelled ICPs'!L72)/'Total ICPs'!L$18</f>
        <v>1.054606908462229E-2</v>
      </c>
      <c r="M72" s="43">
        <f>('Modelled Faults'!M72*'Modelled ICPs'!M72)/'Total ICPs'!M$18</f>
        <v>1.0543974830412566E-2</v>
      </c>
      <c r="N72" s="43">
        <f>('Modelled Faults'!N72*'Modelled ICPs'!N72)/'Total ICPs'!N$18</f>
        <v>1.0514402881451931E-2</v>
      </c>
      <c r="O72" s="43">
        <f>('Modelled Faults'!O72*'Modelled ICPs'!O72)/'Total ICPs'!O$18</f>
        <v>1.0310084689904502E-2</v>
      </c>
      <c r="P72" s="43">
        <f>('Modelled Faults'!P72*'Modelled ICPs'!P72)/'Total ICPs'!P$18</f>
        <v>1.0247938135099508E-2</v>
      </c>
      <c r="Q72" s="43">
        <f>('Modelled Faults'!Q72*'Modelled ICPs'!Q72)/'Total ICPs'!Q$18</f>
        <v>9.6163761452279124E-3</v>
      </c>
      <c r="R72" s="43">
        <f>('Modelled Faults'!R72*'Modelled ICPs'!R72)/'Total ICPs'!R$18</f>
        <v>9.4007180368995864E-3</v>
      </c>
      <c r="S72" s="43">
        <f>('Modelled Faults'!S72*'Modelled ICPs'!S72)/'Total ICPs'!S$18</f>
        <v>9.4515512106408545E-3</v>
      </c>
      <c r="T72" s="43">
        <f>('Modelled Faults'!T72*'Modelled ICPs'!T72)/'Total ICPs'!T$18</f>
        <v>9.1128916133054842E-3</v>
      </c>
      <c r="U72" s="43">
        <f>('Modelled Faults'!U72*'Modelled ICPs'!U72)/'Total ICPs'!U$18</f>
        <v>8.7654457202761236E-3</v>
      </c>
      <c r="V72" s="43">
        <f>('Modelled Faults'!V72*'Modelled ICPs'!V72)/'Total ICPs'!V$18</f>
        <v>8.7523165956687396E-3</v>
      </c>
      <c r="AL72" s="43">
        <f t="shared" si="24"/>
        <v>1.0865798801519543E-2</v>
      </c>
      <c r="AM72" s="43">
        <f t="shared" si="25"/>
        <v>4.7716688124870895E-3</v>
      </c>
      <c r="AN72" s="43">
        <f t="shared" si="26"/>
        <v>5.7512459716261306E-3</v>
      </c>
      <c r="AO72" s="43">
        <f t="shared" si="27"/>
        <v>1.7076648617410199E-2</v>
      </c>
      <c r="AP72" s="43">
        <f t="shared" si="28"/>
        <v>1.48537284327176E-2</v>
      </c>
      <c r="AQ72" s="43">
        <f t="shared" si="29"/>
        <v>2.8246658513418699E-3</v>
      </c>
      <c r="AR72" s="43">
        <f t="shared" si="30"/>
        <v>7.7458021756002596E-3</v>
      </c>
      <c r="AS72" s="43">
        <f t="shared" si="31"/>
        <v>6.4417796294373112E-3</v>
      </c>
      <c r="AT72" s="43">
        <f t="shared" si="32"/>
        <v>1.90799300906523E-2</v>
      </c>
      <c r="AU72" s="43">
        <f t="shared" si="33"/>
        <v>1.3652766339746936E-2</v>
      </c>
      <c r="AV72" s="43">
        <f t="shared" si="35"/>
        <v>1.3262123578035703E-2</v>
      </c>
      <c r="AW72" s="43">
        <f t="shared" si="35"/>
        <v>1.379952723363239E-2</v>
      </c>
      <c r="AX72" s="43">
        <f t="shared" si="35"/>
        <v>1.4336930889229077E-2</v>
      </c>
      <c r="AY72" s="43">
        <f t="shared" si="35"/>
        <v>1.4874334544825764E-2</v>
      </c>
      <c r="AZ72" s="43">
        <f t="shared" si="35"/>
        <v>1.5411738200422451E-2</v>
      </c>
      <c r="BA72" s="43">
        <f t="shared" si="35"/>
        <v>1.5949141856019138E-2</v>
      </c>
      <c r="BB72" s="43">
        <f t="shared" si="35"/>
        <v>1.6486545511615824E-2</v>
      </c>
      <c r="BC72" s="43">
        <f t="shared" si="35"/>
        <v>1.7023949167212511E-2</v>
      </c>
      <c r="BD72" s="43">
        <f t="shared" si="35"/>
        <v>1.7561352822809198E-2</v>
      </c>
      <c r="BE72" s="43">
        <f t="shared" si="35"/>
        <v>1.8098756478405885E-2</v>
      </c>
      <c r="BF72" s="43">
        <f t="shared" si="35"/>
        <v>1.8636160134002572E-2</v>
      </c>
    </row>
    <row r="73" spans="1:58">
      <c r="A73" s="53"/>
      <c r="B73" s="81"/>
      <c r="C73" s="81"/>
      <c r="D73" s="81"/>
      <c r="E73" s="81"/>
      <c r="F73" s="81"/>
      <c r="G73" s="52"/>
      <c r="H73" s="52"/>
      <c r="I73" s="52"/>
      <c r="J73" s="5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</row>
    <row r="74" spans="1:58"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</row>
    <row r="75" spans="1:58"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</row>
    <row r="76" spans="1:58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3" customFormat="1" ht="18">
      <c r="A77" s="1"/>
      <c r="B77" s="55"/>
      <c r="C77" s="55"/>
      <c r="D77" s="55"/>
      <c r="E77" s="55"/>
      <c r="F77" s="55"/>
      <c r="G77" s="55"/>
      <c r="H77" s="55"/>
      <c r="I77" s="39"/>
      <c r="J77" s="1"/>
      <c r="N77"/>
      <c r="O77"/>
      <c r="P77"/>
      <c r="Q77"/>
      <c r="R77"/>
      <c r="S77"/>
      <c r="T77"/>
      <c r="U77"/>
      <c r="V77"/>
    </row>
    <row r="78" spans="1:58" s="3" customFormat="1" ht="15.95" customHeight="1">
      <c r="B78" s="59"/>
      <c r="C78" s="59"/>
      <c r="D78" s="59"/>
      <c r="E78" s="59"/>
      <c r="F78" s="59"/>
      <c r="G78" s="59"/>
      <c r="H78" s="59"/>
      <c r="I78" s="59"/>
      <c r="J78" s="59"/>
      <c r="K78" s="69"/>
      <c r="L78" s="69" t="s">
        <v>32</v>
      </c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69" t="s">
        <v>48</v>
      </c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</row>
    <row r="79" spans="1:58" s="60" customFormat="1">
      <c r="A79" s="60" t="s">
        <v>6</v>
      </c>
      <c r="B79" s="63">
        <f>SUM(B83:B95)</f>
        <v>1.9821022682116576E-2</v>
      </c>
      <c r="C79" s="63">
        <f t="shared" ref="C79:K79" si="36">SUM(C83:C95)</f>
        <v>2.1168915804364766E-2</v>
      </c>
      <c r="D79" s="63">
        <f t="shared" si="36"/>
        <v>1.6103488720553172E-2</v>
      </c>
      <c r="E79" s="63">
        <f t="shared" si="36"/>
        <v>1.8599947234192237E-2</v>
      </c>
      <c r="F79" s="63">
        <f t="shared" si="36"/>
        <v>2.9526199501854755E-2</v>
      </c>
      <c r="G79" s="63">
        <f t="shared" si="36"/>
        <v>2.3146739838963003E-2</v>
      </c>
      <c r="H79" s="63">
        <f t="shared" si="36"/>
        <v>1.4040998854298842E-2</v>
      </c>
      <c r="I79" s="63">
        <f t="shared" si="36"/>
        <v>1.8497590059683433E-2</v>
      </c>
      <c r="J79" s="63">
        <f t="shared" si="36"/>
        <v>2.0174531468277721E-2</v>
      </c>
      <c r="K79" s="63">
        <f t="shared" si="36"/>
        <v>2.6757505427865529E-2</v>
      </c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</row>
    <row r="80" spans="1:58">
      <c r="B80" s="96"/>
      <c r="C80" s="96"/>
      <c r="D80" s="96"/>
      <c r="E80" s="96"/>
      <c r="F80" s="96"/>
      <c r="G80" s="96"/>
      <c r="H80" s="96"/>
      <c r="I80" s="96"/>
      <c r="J80" s="96"/>
      <c r="K80" s="106"/>
      <c r="L80" s="106">
        <f t="shared" ref="L80:V80" si="37">SUM(L83:L95)</f>
        <v>2.8545939364892046E-2</v>
      </c>
      <c r="M80" s="106">
        <f t="shared" si="37"/>
        <v>2.9004047524973542E-2</v>
      </c>
      <c r="N80" s="106">
        <f t="shared" si="37"/>
        <v>2.9617867785974489E-2</v>
      </c>
      <c r="O80" s="106">
        <f t="shared" si="37"/>
        <v>3.0235877135363669E-2</v>
      </c>
      <c r="P80" s="106">
        <f t="shared" si="37"/>
        <v>3.0865336542893539E-2</v>
      </c>
      <c r="Q80" s="106">
        <f t="shared" si="37"/>
        <v>3.1473613145726054E-2</v>
      </c>
      <c r="R80" s="106">
        <f t="shared" si="37"/>
        <v>3.2309980736405723E-2</v>
      </c>
      <c r="S80" s="106">
        <f t="shared" si="37"/>
        <v>3.3363069822999497E-2</v>
      </c>
      <c r="T80" s="106">
        <f t="shared" si="37"/>
        <v>3.3894276130115836E-2</v>
      </c>
      <c r="U80" s="106">
        <f t="shared" si="37"/>
        <v>3.4707406157345987E-2</v>
      </c>
      <c r="V80" s="106">
        <f t="shared" si="37"/>
        <v>3.5288440007727143E-2</v>
      </c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72"/>
      <c r="AM80" s="201"/>
      <c r="AN80" s="201"/>
      <c r="AO80" s="201"/>
      <c r="AP80" s="201"/>
      <c r="AQ80" s="201"/>
      <c r="AR80" s="201"/>
      <c r="AS80" s="201"/>
      <c r="AT80" s="201"/>
      <c r="AU80" s="106"/>
      <c r="AV80" s="106">
        <f t="shared" ref="AV80:BF80" si="38">SUM(AV83:AV95)</f>
        <v>2.2363089167624021E-2</v>
      </c>
      <c r="AW80" s="106">
        <f t="shared" si="38"/>
        <v>2.2650251932788936E-2</v>
      </c>
      <c r="AX80" s="106">
        <f t="shared" si="38"/>
        <v>2.2937414697953847E-2</v>
      </c>
      <c r="AY80" s="106">
        <f t="shared" si="38"/>
        <v>2.3224577463118762E-2</v>
      </c>
      <c r="AZ80" s="106">
        <f t="shared" si="38"/>
        <v>2.3511740228283676E-2</v>
      </c>
      <c r="BA80" s="106">
        <f t="shared" si="38"/>
        <v>2.3798902993448591E-2</v>
      </c>
      <c r="BB80" s="106">
        <f t="shared" si="38"/>
        <v>2.4086065758613506E-2</v>
      </c>
      <c r="BC80" s="106">
        <f t="shared" si="38"/>
        <v>2.4373228523778417E-2</v>
      </c>
      <c r="BD80" s="106">
        <f t="shared" si="38"/>
        <v>2.4660391288943324E-2</v>
      </c>
      <c r="BE80" s="106">
        <f t="shared" si="38"/>
        <v>2.4947554054108242E-2</v>
      </c>
      <c r="BF80" s="106">
        <f t="shared" si="38"/>
        <v>2.5234716819273154E-2</v>
      </c>
    </row>
    <row r="81" spans="1:58">
      <c r="B81" s="94"/>
      <c r="C81" s="94"/>
      <c r="D81" s="94"/>
      <c r="E81" s="94"/>
      <c r="F81" s="94"/>
      <c r="G81" s="94"/>
      <c r="H81" s="94"/>
      <c r="I81" s="94"/>
      <c r="J81" s="94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72"/>
      <c r="AM81" s="201"/>
      <c r="AN81" s="201"/>
      <c r="AO81" s="201"/>
      <c r="AP81" s="201"/>
      <c r="AQ81" s="201"/>
      <c r="AR81" s="201"/>
      <c r="AS81" s="201"/>
      <c r="AT81" s="201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</row>
    <row r="82" spans="1:58">
      <c r="A82" s="1" t="s">
        <v>64</v>
      </c>
      <c r="B82" s="95">
        <v>2008</v>
      </c>
      <c r="C82" s="95">
        <v>2009</v>
      </c>
      <c r="D82" s="95">
        <v>2010</v>
      </c>
      <c r="E82" s="95">
        <v>2011</v>
      </c>
      <c r="F82" s="95">
        <v>2012</v>
      </c>
      <c r="G82" s="95">
        <v>2013</v>
      </c>
      <c r="H82" s="95">
        <v>2014</v>
      </c>
      <c r="I82" s="95">
        <v>2015</v>
      </c>
      <c r="J82" s="95">
        <v>2016</v>
      </c>
      <c r="K82" s="95">
        <v>2017</v>
      </c>
      <c r="L82" s="95">
        <v>2018</v>
      </c>
      <c r="M82" s="95">
        <v>2019</v>
      </c>
      <c r="N82" s="95">
        <v>2020</v>
      </c>
      <c r="O82" s="95">
        <v>2021</v>
      </c>
      <c r="P82" s="95">
        <v>2022</v>
      </c>
      <c r="Q82" s="95">
        <v>2023</v>
      </c>
      <c r="R82" s="95">
        <v>2024</v>
      </c>
      <c r="S82" s="95">
        <v>2025</v>
      </c>
      <c r="T82" s="95">
        <v>2026</v>
      </c>
      <c r="U82" s="95">
        <v>2027</v>
      </c>
      <c r="V82" s="95">
        <v>2028</v>
      </c>
      <c r="AL82" s="200">
        <v>2008</v>
      </c>
      <c r="AM82" s="200">
        <v>2009</v>
      </c>
      <c r="AN82" s="200">
        <v>2010</v>
      </c>
      <c r="AO82" s="200">
        <v>2011</v>
      </c>
      <c r="AP82" s="200">
        <v>2012</v>
      </c>
      <c r="AQ82" s="200">
        <v>2013</v>
      </c>
      <c r="AR82" s="200">
        <v>2014</v>
      </c>
      <c r="AS82" s="200">
        <v>2015</v>
      </c>
      <c r="AT82" s="200">
        <v>2016</v>
      </c>
      <c r="AU82" s="200">
        <v>2017</v>
      </c>
      <c r="AV82" s="200">
        <v>2018</v>
      </c>
      <c r="AW82" s="200">
        <v>2019</v>
      </c>
      <c r="AX82" s="200">
        <v>2020</v>
      </c>
      <c r="AY82" s="200">
        <v>2021</v>
      </c>
      <c r="AZ82" s="200">
        <v>2022</v>
      </c>
      <c r="BA82" s="200">
        <v>2023</v>
      </c>
      <c r="BB82" s="200">
        <v>2024</v>
      </c>
      <c r="BC82" s="200">
        <v>2025</v>
      </c>
      <c r="BD82" s="200">
        <v>2026</v>
      </c>
      <c r="BE82" s="200">
        <v>2027</v>
      </c>
      <c r="BF82" s="200">
        <v>2028</v>
      </c>
    </row>
    <row r="83" spans="1:58">
      <c r="A83" s="53" t="s">
        <v>50</v>
      </c>
      <c r="B83" s="70">
        <f>('Modelled Faults'!B83*'Modelled ICPs'!B83)/'Total ICPs'!B$18</f>
        <v>2.8610938915645392E-5</v>
      </c>
      <c r="C83" s="70">
        <f>('Modelled Faults'!C83*'Modelled ICPs'!C83)/'Total ICPs'!C$18</f>
        <v>2.4955096720868501E-3</v>
      </c>
      <c r="D83" s="70">
        <f>('Modelled Faults'!D83*'Modelled ICPs'!D83)/'Total ICPs'!D$18</f>
        <v>5.9124072598420296E-3</v>
      </c>
      <c r="E83" s="43">
        <f>('Modelled Faults'!E83*'Modelled ICPs'!E83)/'Total ICPs'!E$18</f>
        <v>9.8935889543575795E-4</v>
      </c>
      <c r="F83" s="43">
        <f>('Modelled Faults'!F83*'Modelled ICPs'!F83)/'Total ICPs'!F$18</f>
        <v>1.9250782063021299E-3</v>
      </c>
      <c r="G83" s="43">
        <f>('Modelled Faults'!G83*'Modelled ICPs'!G83)/'Total ICPs'!G$18</f>
        <v>4.4698009076179097E-4</v>
      </c>
      <c r="H83" s="43">
        <f>('Modelled Faults'!H83*'Modelled ICPs'!H83)/'Total ICPs'!H$18</f>
        <v>8.0075887302428095E-4</v>
      </c>
      <c r="I83" s="43">
        <f>('Modelled Faults'!I83*'Modelled ICPs'!I83)/'Total ICPs'!I$18</f>
        <v>4.6121798200333584E-4</v>
      </c>
      <c r="J83" s="43">
        <f>('Modelled Faults'!J83*'Modelled ICPs'!J83)/'Total ICPs'!J$18</f>
        <v>2.5399589978047498E-4</v>
      </c>
      <c r="K83" s="43">
        <f>('Modelled Faults'!K83*'Modelled ICPs'!K83)/'Total ICPs'!K$18</f>
        <v>4.0068877742007909E-3</v>
      </c>
      <c r="L83" s="43">
        <f>('Modelled Faults'!L83*'Modelled ICPs'!L83)/'Total ICPs'!L$18</f>
        <v>3.7589686782679315E-3</v>
      </c>
      <c r="M83" s="43">
        <f>('Modelled Faults'!M83*'Modelled ICPs'!M83)/'Total ICPs'!M$18</f>
        <v>3.9293388501360077E-3</v>
      </c>
      <c r="N83" s="43">
        <f>('Modelled Faults'!N83*'Modelled ICPs'!N83)/'Total ICPs'!N$18</f>
        <v>4.0452195564871229E-3</v>
      </c>
      <c r="O83" s="43">
        <f>('Modelled Faults'!O83*'Modelled ICPs'!O83)/'Total ICPs'!O$18</f>
        <v>4.2093726428723676E-3</v>
      </c>
      <c r="P83" s="43">
        <f>('Modelled Faults'!P83*'Modelled ICPs'!P83)/'Total ICPs'!P$18</f>
        <v>4.4069077483024225E-3</v>
      </c>
      <c r="Q83" s="43">
        <f>('Modelled Faults'!Q83*'Modelled ICPs'!Q83)/'Total ICPs'!Q$18</f>
        <v>4.5579978805157439E-3</v>
      </c>
      <c r="R83" s="43">
        <f>('Modelled Faults'!R83*'Modelled ICPs'!R83)/'Total ICPs'!R$18</f>
        <v>4.851344441613537E-3</v>
      </c>
      <c r="S83" s="43">
        <f>('Modelled Faults'!S83*'Modelled ICPs'!S83)/'Total ICPs'!S$18</f>
        <v>5.1609679487507236E-3</v>
      </c>
      <c r="T83" s="43">
        <f>('Modelled Faults'!T83*'Modelled ICPs'!T83)/'Total ICPs'!T$18</f>
        <v>5.2967225352554791E-3</v>
      </c>
      <c r="U83" s="43">
        <f>('Modelled Faults'!U83*'Modelled ICPs'!U83)/'Total ICPs'!U$18</f>
        <v>5.4689342629136344E-3</v>
      </c>
      <c r="V83" s="43">
        <f>('Modelled Faults'!V83*'Modelled ICPs'!V83)/'Total ICPs'!V$18</f>
        <v>5.6140603084518185E-3</v>
      </c>
      <c r="AL83" s="43">
        <f t="shared" ref="AL83:AL95" si="39">B83</f>
        <v>2.8610938915645392E-5</v>
      </c>
      <c r="AM83" s="43">
        <f t="shared" ref="AM83:AM95" si="40">C83</f>
        <v>2.4955096720868501E-3</v>
      </c>
      <c r="AN83" s="43">
        <f t="shared" ref="AN83:AN95" si="41">D83</f>
        <v>5.9124072598420296E-3</v>
      </c>
      <c r="AO83" s="43">
        <f t="shared" ref="AO83:AO95" si="42">E83</f>
        <v>9.8935889543575795E-4</v>
      </c>
      <c r="AP83" s="43">
        <f t="shared" ref="AP83:AP95" si="43">F83</f>
        <v>1.9250782063021299E-3</v>
      </c>
      <c r="AQ83" s="43">
        <f t="shared" ref="AQ83:AQ95" si="44">G83</f>
        <v>4.4698009076179097E-4</v>
      </c>
      <c r="AR83" s="43">
        <f t="shared" ref="AR83:AR95" si="45">H83</f>
        <v>8.0075887302428095E-4</v>
      </c>
      <c r="AS83" s="43">
        <f t="shared" ref="AS83:AS95" si="46">I83</f>
        <v>4.6121798200333584E-4</v>
      </c>
      <c r="AT83" s="43">
        <f t="shared" ref="AT83:AT95" si="47">J83</f>
        <v>2.5399589978047498E-4</v>
      </c>
      <c r="AU83" s="43">
        <f t="shared" ref="AU83:AU95" si="48">K83</f>
        <v>4.0068877742007909E-3</v>
      </c>
      <c r="AV83" s="43">
        <f>LINEST($B83:$K83)*(AV$6-$AL$6+1)+INDEX(LINEST($B83:$K83,,TRUE,TRUE),1,2)</f>
        <v>1.4258822438837566E-3</v>
      </c>
      <c r="AW83" s="43">
        <f t="shared" ref="AW83:BF83" si="49">LINEST($B83:$K83)*(AW$6-$AL$6+1)+INDEX(LINEST($B83:$K83,,TRUE,TRUE),1,2)</f>
        <v>1.370209822910747E-3</v>
      </c>
      <c r="AX83" s="43">
        <f t="shared" si="49"/>
        <v>1.3145374019377376E-3</v>
      </c>
      <c r="AY83" s="43">
        <f t="shared" si="49"/>
        <v>1.258864980964728E-3</v>
      </c>
      <c r="AZ83" s="43">
        <f t="shared" si="49"/>
        <v>1.2031925599917184E-3</v>
      </c>
      <c r="BA83" s="43">
        <f t="shared" si="49"/>
        <v>1.1475201390187091E-3</v>
      </c>
      <c r="BB83" s="43">
        <f t="shared" si="49"/>
        <v>1.0918477180456997E-3</v>
      </c>
      <c r="BC83" s="43">
        <f t="shared" si="49"/>
        <v>1.0361752970726901E-3</v>
      </c>
      <c r="BD83" s="43">
        <f t="shared" si="49"/>
        <v>9.805028760996805E-4</v>
      </c>
      <c r="BE83" s="43">
        <f t="shared" si="49"/>
        <v>9.2483045512667113E-4</v>
      </c>
      <c r="BF83" s="43">
        <f t="shared" si="49"/>
        <v>8.6915803415366154E-4</v>
      </c>
    </row>
    <row r="84" spans="1:58">
      <c r="A84" s="53" t="s">
        <v>56</v>
      </c>
      <c r="B84" s="70">
        <f>('Modelled Faults'!B84*'Modelled ICPs'!B84)/'Total ICPs'!B$18</f>
        <v>1.2652392987140991E-3</v>
      </c>
      <c r="C84" s="70">
        <f>('Modelled Faults'!C84*'Modelled ICPs'!C84)/'Total ICPs'!C$18</f>
        <v>7.492887002686249E-3</v>
      </c>
      <c r="D84" s="70">
        <f>('Modelled Faults'!D84*'Modelled ICPs'!D84)/'Total ICPs'!D$18</f>
        <v>4.2660340998325703E-3</v>
      </c>
      <c r="E84" s="43">
        <f>('Modelled Faults'!E84*'Modelled ICPs'!E84)/'Total ICPs'!E$18</f>
        <v>3.6653391459477102E-3</v>
      </c>
      <c r="F84" s="43">
        <f>('Modelled Faults'!F84*'Modelled ICPs'!F84)/'Total ICPs'!F$18</f>
        <v>1.4688096703928601E-3</v>
      </c>
      <c r="G84" s="43">
        <f>('Modelled Faults'!G84*'Modelled ICPs'!G84)/'Total ICPs'!G$18</f>
        <v>5.2644321800833097E-3</v>
      </c>
      <c r="H84" s="43">
        <f>('Modelled Faults'!H84*'Modelled ICPs'!H84)/'Total ICPs'!H$18</f>
        <v>1.7154718933635601E-3</v>
      </c>
      <c r="I84" s="43">
        <f>('Modelled Faults'!I84*'Modelled ICPs'!I84)/'Total ICPs'!I$18</f>
        <v>6.8388547132812415E-3</v>
      </c>
      <c r="J84" s="43">
        <f>('Modelled Faults'!J84*'Modelled ICPs'!J84)/'Total ICPs'!J$18</f>
        <v>5.7481691128890896E-3</v>
      </c>
      <c r="K84" s="43">
        <f>('Modelled Faults'!K84*'Modelled ICPs'!K84)/'Total ICPs'!K$18</f>
        <v>4.4021861196376398E-3</v>
      </c>
      <c r="L84" s="43">
        <f>('Modelled Faults'!L84*'Modelled ICPs'!L84)/'Total ICPs'!L$18</f>
        <v>3.455857463846941E-3</v>
      </c>
      <c r="M84" s="43">
        <f>('Modelled Faults'!M84*'Modelled ICPs'!M84)/'Total ICPs'!M$18</f>
        <v>3.3241317835529189E-3</v>
      </c>
      <c r="N84" s="43">
        <f>('Modelled Faults'!N84*'Modelled ICPs'!N84)/'Total ICPs'!N$18</f>
        <v>3.211018956658462E-3</v>
      </c>
      <c r="O84" s="43">
        <f>('Modelled Faults'!O84*'Modelled ICPs'!O84)/'Total ICPs'!O$18</f>
        <v>3.0843526554812559E-3</v>
      </c>
      <c r="P84" s="43">
        <f>('Modelled Faults'!P84*'Modelled ICPs'!P84)/'Total ICPs'!P$18</f>
        <v>2.932243497586804E-3</v>
      </c>
      <c r="Q84" s="43">
        <f>('Modelled Faults'!Q84*'Modelled ICPs'!Q84)/'Total ICPs'!Q$18</f>
        <v>2.9231753869089151E-3</v>
      </c>
      <c r="R84" s="43">
        <f>('Modelled Faults'!R84*'Modelled ICPs'!R84)/'Total ICPs'!R$18</f>
        <v>2.8743985207300617E-3</v>
      </c>
      <c r="S84" s="43">
        <f>('Modelled Faults'!S84*'Modelled ICPs'!S84)/'Total ICPs'!S$18</f>
        <v>2.9468147325629958E-3</v>
      </c>
      <c r="T84" s="43">
        <f>('Modelled Faults'!T84*'Modelled ICPs'!T84)/'Total ICPs'!T$18</f>
        <v>2.9057312513549945E-3</v>
      </c>
      <c r="U84" s="43">
        <f>('Modelled Faults'!U84*'Modelled ICPs'!U84)/'Total ICPs'!U$18</f>
        <v>2.9172855955989633E-3</v>
      </c>
      <c r="V84" s="43">
        <f>('Modelled Faults'!V84*'Modelled ICPs'!V84)/'Total ICPs'!V$18</f>
        <v>2.8702492779321066E-3</v>
      </c>
      <c r="AL84" s="43">
        <f t="shared" si="39"/>
        <v>1.2652392987140991E-3</v>
      </c>
      <c r="AM84" s="43">
        <f t="shared" si="40"/>
        <v>7.492887002686249E-3</v>
      </c>
      <c r="AN84" s="43">
        <f t="shared" si="41"/>
        <v>4.2660340998325703E-3</v>
      </c>
      <c r="AO84" s="43">
        <f t="shared" si="42"/>
        <v>3.6653391459477102E-3</v>
      </c>
      <c r="AP84" s="43">
        <f t="shared" si="43"/>
        <v>1.4688096703928601E-3</v>
      </c>
      <c r="AQ84" s="43">
        <f t="shared" si="44"/>
        <v>5.2644321800833097E-3</v>
      </c>
      <c r="AR84" s="43">
        <f t="shared" si="45"/>
        <v>1.7154718933635601E-3</v>
      </c>
      <c r="AS84" s="43">
        <f t="shared" si="46"/>
        <v>6.8388547132812415E-3</v>
      </c>
      <c r="AT84" s="43">
        <f t="shared" si="47"/>
        <v>5.7481691128890896E-3</v>
      </c>
      <c r="AU84" s="43">
        <f t="shared" si="48"/>
        <v>4.4021861196376398E-3</v>
      </c>
      <c r="AV84" s="43">
        <f t="shared" ref="AV84:BF95" si="50">LINEST($B84:$K84)*(AV$6-$AL$6+1)+INDEX(LINEST($B84:$K84,,TRUE,TRUE),1,2)</f>
        <v>5.1070629896466033E-3</v>
      </c>
      <c r="AW84" s="43">
        <f t="shared" si="50"/>
        <v>5.2696667470945608E-3</v>
      </c>
      <c r="AX84" s="43">
        <f t="shared" si="50"/>
        <v>5.4322705045425201E-3</v>
      </c>
      <c r="AY84" s="43">
        <f t="shared" si="50"/>
        <v>5.5948742619904776E-3</v>
      </c>
      <c r="AZ84" s="43">
        <f t="shared" si="50"/>
        <v>5.757478019438436E-3</v>
      </c>
      <c r="BA84" s="43">
        <f t="shared" si="50"/>
        <v>5.9200817768863944E-3</v>
      </c>
      <c r="BB84" s="43">
        <f t="shared" si="50"/>
        <v>6.0826855343343519E-3</v>
      </c>
      <c r="BC84" s="43">
        <f t="shared" si="50"/>
        <v>6.2452892917823103E-3</v>
      </c>
      <c r="BD84" s="43">
        <f t="shared" si="50"/>
        <v>6.4078930492302687E-3</v>
      </c>
      <c r="BE84" s="43">
        <f t="shared" si="50"/>
        <v>6.5704968066782263E-3</v>
      </c>
      <c r="BF84" s="43">
        <f t="shared" si="50"/>
        <v>6.7331005641261847E-3</v>
      </c>
    </row>
    <row r="85" spans="1:58">
      <c r="A85" s="53" t="s">
        <v>51</v>
      </c>
      <c r="B85" s="70">
        <f>('Modelled Faults'!B85*'Modelled ICPs'!B85)/'Total ICPs'!B$18</f>
        <v>4.1263331902786377E-3</v>
      </c>
      <c r="C85" s="70">
        <f>('Modelled Faults'!C85*'Modelled ICPs'!C85)/'Total ICPs'!C$18</f>
        <v>2.6512803395164798E-3</v>
      </c>
      <c r="D85" s="70">
        <f>('Modelled Faults'!D85*'Modelled ICPs'!D85)/'Total ICPs'!D$18</f>
        <v>3.9184313213277001E-4</v>
      </c>
      <c r="E85" s="43">
        <f>('Modelled Faults'!E85*'Modelled ICPs'!E85)/'Total ICPs'!E$18</f>
        <v>1.8216766963578999E-4</v>
      </c>
      <c r="F85" s="43">
        <f>('Modelled Faults'!F85*'Modelled ICPs'!F85)/'Total ICPs'!F$18</f>
        <v>1.8375746514702198E-3</v>
      </c>
      <c r="G85" s="43">
        <f>('Modelled Faults'!G85*'Modelled ICPs'!G85)/'Total ICPs'!G$18</f>
        <v>1.5520142040339999E-4</v>
      </c>
      <c r="H85" s="43">
        <f>('Modelled Faults'!H85*'Modelled ICPs'!H85)/'Total ICPs'!H$18</f>
        <v>0</v>
      </c>
      <c r="I85" s="43">
        <f>('Modelled Faults'!I85*'Modelled ICPs'!I85)/'Total ICPs'!I$18</f>
        <v>0</v>
      </c>
      <c r="J85" s="43">
        <f>('Modelled Faults'!J85*'Modelled ICPs'!J85)/'Total ICPs'!J$18</f>
        <v>1.20950428466893E-4</v>
      </c>
      <c r="K85" s="43">
        <f>('Modelled Faults'!K85*'Modelled ICPs'!K85)/'Total ICPs'!K$18</f>
        <v>2.0723216291083299E-3</v>
      </c>
      <c r="L85" s="43">
        <f>('Modelled Faults'!L85*'Modelled ICPs'!L85)/'Total ICPs'!L$18</f>
        <v>1.1271678781119784E-3</v>
      </c>
      <c r="M85" s="43">
        <f>('Modelled Faults'!M85*'Modelled ICPs'!M85)/'Total ICPs'!M$18</f>
        <v>1.1663027674302599E-3</v>
      </c>
      <c r="N85" s="43">
        <f>('Modelled Faults'!N85*'Modelled ICPs'!N85)/'Total ICPs'!N$18</f>
        <v>1.1913873472622317E-3</v>
      </c>
      <c r="O85" s="43">
        <f>('Modelled Faults'!O85*'Modelled ICPs'!O85)/'Total ICPs'!O$18</f>
        <v>1.2897484439122653E-3</v>
      </c>
      <c r="P85" s="43">
        <f>('Modelled Faults'!P85*'Modelled ICPs'!P85)/'Total ICPs'!P$18</f>
        <v>1.3451477709569249E-3</v>
      </c>
      <c r="Q85" s="43">
        <f>('Modelled Faults'!Q85*'Modelled ICPs'!Q85)/'Total ICPs'!Q$18</f>
        <v>1.4220439321662179E-3</v>
      </c>
      <c r="R85" s="43">
        <f>('Modelled Faults'!R85*'Modelled ICPs'!R85)/'Total ICPs'!R$18</f>
        <v>1.4635127188662581E-3</v>
      </c>
      <c r="S85" s="43">
        <f>('Modelled Faults'!S85*'Modelled ICPs'!S85)/'Total ICPs'!S$18</f>
        <v>1.5185061629256246E-3</v>
      </c>
      <c r="T85" s="43">
        <f>('Modelled Faults'!T85*'Modelled ICPs'!T85)/'Total ICPs'!T$18</f>
        <v>1.537145528723899E-3</v>
      </c>
      <c r="U85" s="43">
        <f>('Modelled Faults'!U85*'Modelled ICPs'!U85)/'Total ICPs'!U$18</f>
        <v>1.5715517889559173E-3</v>
      </c>
      <c r="V85" s="43">
        <f>('Modelled Faults'!V85*'Modelled ICPs'!V85)/'Total ICPs'!V$18</f>
        <v>1.5811237362640604E-3</v>
      </c>
      <c r="AL85" s="43">
        <f t="shared" si="39"/>
        <v>4.1263331902786377E-3</v>
      </c>
      <c r="AM85" s="43">
        <f t="shared" si="40"/>
        <v>2.6512803395164798E-3</v>
      </c>
      <c r="AN85" s="43">
        <f t="shared" si="41"/>
        <v>3.9184313213277001E-4</v>
      </c>
      <c r="AO85" s="43">
        <f t="shared" si="42"/>
        <v>1.8216766963578999E-4</v>
      </c>
      <c r="AP85" s="43">
        <f t="shared" si="43"/>
        <v>1.8375746514702198E-3</v>
      </c>
      <c r="AQ85" s="43">
        <f t="shared" si="44"/>
        <v>1.5520142040339999E-4</v>
      </c>
      <c r="AR85" s="43">
        <f t="shared" si="45"/>
        <v>0</v>
      </c>
      <c r="AS85" s="43">
        <f t="shared" si="46"/>
        <v>0</v>
      </c>
      <c r="AT85" s="43">
        <f t="shared" si="47"/>
        <v>1.20950428466893E-4</v>
      </c>
      <c r="AU85" s="43">
        <f t="shared" si="48"/>
        <v>2.0723216291083299E-3</v>
      </c>
      <c r="AV85" s="43">
        <f t="shared" si="50"/>
        <v>-1.9244959818267866E-4</v>
      </c>
      <c r="AW85" s="43">
        <f t="shared" si="50"/>
        <v>-4.3721629714339348E-4</v>
      </c>
      <c r="AX85" s="43">
        <f t="shared" si="50"/>
        <v>-6.819829961041083E-4</v>
      </c>
      <c r="AY85" s="43">
        <f t="shared" si="50"/>
        <v>-9.2674969506482269E-4</v>
      </c>
      <c r="AZ85" s="43">
        <f t="shared" si="50"/>
        <v>-1.1715163940255375E-3</v>
      </c>
      <c r="BA85" s="43">
        <f t="shared" si="50"/>
        <v>-1.4162830929862523E-3</v>
      </c>
      <c r="BB85" s="43">
        <f t="shared" si="50"/>
        <v>-1.6610497919469667E-3</v>
      </c>
      <c r="BC85" s="43">
        <f t="shared" si="50"/>
        <v>-1.905816490907682E-3</v>
      </c>
      <c r="BD85" s="43">
        <f t="shared" si="50"/>
        <v>-2.1505831898683964E-3</v>
      </c>
      <c r="BE85" s="43">
        <f t="shared" si="50"/>
        <v>-2.3953498888291116E-3</v>
      </c>
      <c r="BF85" s="43">
        <f t="shared" si="50"/>
        <v>-2.640116587789826E-3</v>
      </c>
    </row>
    <row r="86" spans="1:58">
      <c r="A86" s="53" t="s">
        <v>54</v>
      </c>
      <c r="B86" s="70">
        <f>('Modelled Faults'!B86*'Modelled ICPs'!B86)/'Total ICPs'!B$18</f>
        <v>0</v>
      </c>
      <c r="C86" s="70">
        <f>('Modelled Faults'!C86*'Modelled ICPs'!C86)/'Total ICPs'!C$18</f>
        <v>3.1789932128494898E-5</v>
      </c>
      <c r="D86" s="70">
        <f>('Modelled Faults'!D86*'Modelled ICPs'!D86)/'Total ICPs'!D$18</f>
        <v>0</v>
      </c>
      <c r="E86" s="43">
        <f>('Modelled Faults'!E86*'Modelled ICPs'!E86)/'Total ICPs'!E$18</f>
        <v>1.3568350565976101E-3</v>
      </c>
      <c r="F86" s="43">
        <f>('Modelled Faults'!F86*'Modelled ICPs'!F86)/'Total ICPs'!F$18</f>
        <v>7.1002884492182491E-3</v>
      </c>
      <c r="G86" s="43">
        <f>('Modelled Faults'!G86*'Modelled ICPs'!G86)/'Total ICPs'!G$18</f>
        <v>4.3301196292548499E-3</v>
      </c>
      <c r="H86" s="43">
        <f>('Modelled Faults'!H86*'Modelled ICPs'!H86)/'Total ICPs'!H$18</f>
        <v>4.12698803789437E-4</v>
      </c>
      <c r="I86" s="43">
        <f>('Modelled Faults'!I86*'Modelled ICPs'!I86)/'Total ICPs'!I$18</f>
        <v>5.1925203271898678E-5</v>
      </c>
      <c r="J86" s="43">
        <f>('Modelled Faults'!J86*'Modelled ICPs'!J86)/'Total ICPs'!J$18</f>
        <v>1.5330466808178599E-3</v>
      </c>
      <c r="K86" s="43">
        <f>('Modelled Faults'!K86*'Modelled ICPs'!K86)/'Total ICPs'!K$18</f>
        <v>5.1598412817249403E-3</v>
      </c>
      <c r="L86" s="43">
        <f>('Modelled Faults'!L86*'Modelled ICPs'!L86)/'Total ICPs'!L$18</f>
        <v>4.2637706500351751E-3</v>
      </c>
      <c r="M86" s="43">
        <f>('Modelled Faults'!M86*'Modelled ICPs'!M86)/'Total ICPs'!M$18</f>
        <v>4.4207619955836611E-3</v>
      </c>
      <c r="N86" s="43">
        <f>('Modelled Faults'!N86*'Modelled ICPs'!N86)/'Total ICPs'!N$18</f>
        <v>4.5859581317319979E-3</v>
      </c>
      <c r="O86" s="43">
        <f>('Modelled Faults'!O86*'Modelled ICPs'!O86)/'Total ICPs'!O$18</f>
        <v>4.7717638346425496E-3</v>
      </c>
      <c r="P86" s="43">
        <f>('Modelled Faults'!P86*'Modelled ICPs'!P86)/'Total ICPs'!P$18</f>
        <v>5.0285525709046252E-3</v>
      </c>
      <c r="Q86" s="43">
        <f>('Modelled Faults'!Q86*'Modelled ICPs'!Q86)/'Total ICPs'!Q$18</f>
        <v>5.1626254068674752E-3</v>
      </c>
      <c r="R86" s="43">
        <f>('Modelled Faults'!R86*'Modelled ICPs'!R86)/'Total ICPs'!R$18</f>
        <v>5.3261836344691473E-3</v>
      </c>
      <c r="S86" s="43">
        <f>('Modelled Faults'!S86*'Modelled ICPs'!S86)/'Total ICPs'!S$18</f>
        <v>5.4894677770334103E-3</v>
      </c>
      <c r="T86" s="43">
        <f>('Modelled Faults'!T86*'Modelled ICPs'!T86)/'Total ICPs'!T$18</f>
        <v>5.6890547737002452E-3</v>
      </c>
      <c r="U86" s="43">
        <f>('Modelled Faults'!U86*'Modelled ICPs'!U86)/'Total ICPs'!U$18</f>
        <v>5.8666565938361717E-3</v>
      </c>
      <c r="V86" s="43">
        <f>('Modelled Faults'!V86*'Modelled ICPs'!V86)/'Total ICPs'!V$18</f>
        <v>5.9768336281501213E-3</v>
      </c>
      <c r="AL86" s="43">
        <f t="shared" si="39"/>
        <v>0</v>
      </c>
      <c r="AM86" s="43">
        <f t="shared" si="40"/>
        <v>3.1789932128494898E-5</v>
      </c>
      <c r="AN86" s="43">
        <f t="shared" si="41"/>
        <v>0</v>
      </c>
      <c r="AO86" s="43">
        <f t="shared" si="42"/>
        <v>1.3568350565976101E-3</v>
      </c>
      <c r="AP86" s="43">
        <f t="shared" si="43"/>
        <v>7.1002884492182491E-3</v>
      </c>
      <c r="AQ86" s="43">
        <f t="shared" si="44"/>
        <v>4.3301196292548499E-3</v>
      </c>
      <c r="AR86" s="43">
        <f t="shared" si="45"/>
        <v>4.12698803789437E-4</v>
      </c>
      <c r="AS86" s="43">
        <f t="shared" si="46"/>
        <v>5.1925203271898678E-5</v>
      </c>
      <c r="AT86" s="43">
        <f t="shared" si="47"/>
        <v>1.5330466808178599E-3</v>
      </c>
      <c r="AU86" s="43">
        <f t="shared" si="48"/>
        <v>5.1598412817249403E-3</v>
      </c>
      <c r="AV86" s="43">
        <f t="shared" si="50"/>
        <v>3.7178017441577204E-3</v>
      </c>
      <c r="AW86" s="43">
        <f t="shared" si="50"/>
        <v>4.030555787880882E-3</v>
      </c>
      <c r="AX86" s="43">
        <f t="shared" si="50"/>
        <v>4.3433098316040426E-3</v>
      </c>
      <c r="AY86" s="43">
        <f t="shared" si="50"/>
        <v>4.6560638753272042E-3</v>
      </c>
      <c r="AZ86" s="43">
        <f t="shared" si="50"/>
        <v>4.9688179190503648E-3</v>
      </c>
      <c r="BA86" s="43">
        <f t="shared" si="50"/>
        <v>5.2815719627735264E-3</v>
      </c>
      <c r="BB86" s="43">
        <f t="shared" si="50"/>
        <v>5.5943260064966879E-3</v>
      </c>
      <c r="BC86" s="43">
        <f t="shared" si="50"/>
        <v>5.9070800502198486E-3</v>
      </c>
      <c r="BD86" s="43">
        <f t="shared" si="50"/>
        <v>6.2198340939430101E-3</v>
      </c>
      <c r="BE86" s="43">
        <f t="shared" si="50"/>
        <v>6.5325881376661708E-3</v>
      </c>
      <c r="BF86" s="43">
        <f t="shared" si="50"/>
        <v>6.8453421813893323E-3</v>
      </c>
    </row>
    <row r="87" spans="1:58">
      <c r="A87" s="53" t="s">
        <v>49</v>
      </c>
      <c r="B87" s="70">
        <f>('Modelled Faults'!B87*'Modelled ICPs'!B87)/'Total ICPs'!B$18</f>
        <v>0</v>
      </c>
      <c r="C87" s="70">
        <f>('Modelled Faults'!C87*'Modelled ICPs'!C87)/'Total ICPs'!C$18</f>
        <v>4.13269117670434E-5</v>
      </c>
      <c r="D87" s="70">
        <f>('Modelled Faults'!D87*'Modelled ICPs'!D87)/'Total ICPs'!D$18</f>
        <v>9.9856798188673501E-4</v>
      </c>
      <c r="E87" s="43">
        <f>('Modelled Faults'!E87*'Modelled ICPs'!E87)/'Total ICPs'!E$18</f>
        <v>3.2664547658831398E-4</v>
      </c>
      <c r="F87" s="43">
        <f>('Modelled Faults'!F87*'Modelled ICPs'!F87)/'Total ICPs'!F$18</f>
        <v>3.1470028469906602E-3</v>
      </c>
      <c r="G87" s="43">
        <f>('Modelled Faults'!G87*'Modelled ICPs'!G87)/'Total ICPs'!G$18</f>
        <v>7.1392653385563804E-5</v>
      </c>
      <c r="H87" s="43">
        <f>('Modelled Faults'!H87*'Modelled ICPs'!H87)/'Total ICPs'!H$18</f>
        <v>9.3935175489386904E-4</v>
      </c>
      <c r="I87" s="43">
        <f>('Modelled Faults'!I87*'Modelled ICPs'!I87)/'Total ICPs'!I$18</f>
        <v>5.4979626993775011E-5</v>
      </c>
      <c r="J87" s="43">
        <f>('Modelled Faults'!J87*'Modelled ICPs'!J87)/'Total ICPs'!J$18</f>
        <v>1.42116753448599E-4</v>
      </c>
      <c r="K87" s="43">
        <f>('Modelled Faults'!K87*'Modelled ICPs'!K87)/'Total ICPs'!K$18</f>
        <v>8.0856479748446495E-5</v>
      </c>
      <c r="L87" s="43">
        <f>('Modelled Faults'!L87*'Modelled ICPs'!L87)/'Total ICPs'!L$18</f>
        <v>8.2180053305233548E-4</v>
      </c>
      <c r="M87" s="43">
        <f>('Modelled Faults'!M87*'Modelled ICPs'!M87)/'Total ICPs'!M$18</f>
        <v>8.4273916004901691E-4</v>
      </c>
      <c r="N87" s="43">
        <f>('Modelled Faults'!N87*'Modelled ICPs'!N87)/'Total ICPs'!N$18</f>
        <v>8.7354039675443466E-4</v>
      </c>
      <c r="O87" s="43">
        <f>('Modelled Faults'!O87*'Modelled ICPs'!O87)/'Total ICPs'!O$18</f>
        <v>8.889048355823695E-4</v>
      </c>
      <c r="P87" s="43">
        <f>('Modelled Faults'!P87*'Modelled ICPs'!P87)/'Total ICPs'!P$18</f>
        <v>9.0079308488279133E-4</v>
      </c>
      <c r="Q87" s="43">
        <f>('Modelled Faults'!Q87*'Modelled ICPs'!Q87)/'Total ICPs'!Q$18</f>
        <v>9.2343288926117367E-4</v>
      </c>
      <c r="R87" s="43">
        <f>('Modelled Faults'!R87*'Modelled ICPs'!R87)/'Total ICPs'!R$18</f>
        <v>9.3630124444634669E-4</v>
      </c>
      <c r="S87" s="43">
        <f>('Modelled Faults'!S87*'Modelled ICPs'!S87)/'Total ICPs'!S$18</f>
        <v>9.7757553543266549E-4</v>
      </c>
      <c r="T87" s="43">
        <f>('Modelled Faults'!T87*'Modelled ICPs'!T87)/'Total ICPs'!T$18</f>
        <v>1.0052508630886009E-3</v>
      </c>
      <c r="U87" s="43">
        <f>('Modelled Faults'!U87*'Modelled ICPs'!U87)/'Total ICPs'!U$18</f>
        <v>1.0448257670634593E-3</v>
      </c>
      <c r="V87" s="43">
        <f>('Modelled Faults'!V87*'Modelled ICPs'!V87)/'Total ICPs'!V$18</f>
        <v>1.0897774667081252E-3</v>
      </c>
      <c r="AL87" s="43">
        <f t="shared" si="39"/>
        <v>0</v>
      </c>
      <c r="AM87" s="43">
        <f t="shared" si="40"/>
        <v>4.13269117670434E-5</v>
      </c>
      <c r="AN87" s="43">
        <f t="shared" si="41"/>
        <v>9.9856798188673501E-4</v>
      </c>
      <c r="AO87" s="43">
        <f t="shared" si="42"/>
        <v>3.2664547658831398E-4</v>
      </c>
      <c r="AP87" s="43">
        <f t="shared" si="43"/>
        <v>3.1470028469906602E-3</v>
      </c>
      <c r="AQ87" s="43">
        <f t="shared" si="44"/>
        <v>7.1392653385563804E-5</v>
      </c>
      <c r="AR87" s="43">
        <f t="shared" si="45"/>
        <v>9.3935175489386904E-4</v>
      </c>
      <c r="AS87" s="43">
        <f t="shared" si="46"/>
        <v>5.4979626993775011E-5</v>
      </c>
      <c r="AT87" s="43">
        <f t="shared" si="47"/>
        <v>1.42116753448599E-4</v>
      </c>
      <c r="AU87" s="43">
        <f t="shared" si="48"/>
        <v>8.0856479748446495E-5</v>
      </c>
      <c r="AV87" s="43">
        <f t="shared" si="50"/>
        <v>4.2948418444875645E-4</v>
      </c>
      <c r="AW87" s="43">
        <f t="shared" si="50"/>
        <v>4.0207693642665753E-4</v>
      </c>
      <c r="AX87" s="43">
        <f t="shared" si="50"/>
        <v>3.7466968840455856E-4</v>
      </c>
      <c r="AY87" s="43">
        <f t="shared" si="50"/>
        <v>3.4726244038245965E-4</v>
      </c>
      <c r="AZ87" s="43">
        <f t="shared" si="50"/>
        <v>3.1985519236036068E-4</v>
      </c>
      <c r="BA87" s="43">
        <f t="shared" si="50"/>
        <v>2.9244794433826176E-4</v>
      </c>
      <c r="BB87" s="43">
        <f t="shared" si="50"/>
        <v>2.6504069631616285E-4</v>
      </c>
      <c r="BC87" s="43">
        <f t="shared" si="50"/>
        <v>2.3763344829406388E-4</v>
      </c>
      <c r="BD87" s="43">
        <f t="shared" si="50"/>
        <v>2.1022620027196491E-4</v>
      </c>
      <c r="BE87" s="43">
        <f t="shared" si="50"/>
        <v>1.8281895224986605E-4</v>
      </c>
      <c r="BF87" s="43">
        <f t="shared" si="50"/>
        <v>1.5541170422776708E-4</v>
      </c>
    </row>
    <row r="88" spans="1:58">
      <c r="A88" s="53" t="s">
        <v>59</v>
      </c>
      <c r="B88" s="70">
        <f>('Modelled Faults'!B88*'Modelled ICPs'!B88)/'Total ICPs'!B$18</f>
        <v>1.8533530430912565E-3</v>
      </c>
      <c r="C88" s="70">
        <f>('Modelled Faults'!C88*'Modelled ICPs'!C88)/'Total ICPs'!C$18</f>
        <v>3.1472032807210003E-4</v>
      </c>
      <c r="D88" s="70">
        <f>('Modelled Faults'!D88*'Modelled ICPs'!D88)/'Total ICPs'!D$18</f>
        <v>6.3200505182704798E-6</v>
      </c>
      <c r="E88" s="43">
        <f>('Modelled Faults'!E88*'Modelled ICPs'!E88)/'Total ICPs'!E$18</f>
        <v>9.4538738897194602E-4</v>
      </c>
      <c r="F88" s="43">
        <f>('Modelled Faults'!F88*'Modelled ICPs'!F88)/'Total ICPs'!F$18</f>
        <v>3.5376437167759906E-3</v>
      </c>
      <c r="G88" s="43">
        <f>('Modelled Faults'!G88*'Modelled ICPs'!G88)/'Total ICPs'!G$18</f>
        <v>1.9058734425537499E-3</v>
      </c>
      <c r="H88" s="43">
        <f>('Modelled Faults'!H88*'Modelled ICPs'!H88)/'Total ICPs'!H$18</f>
        <v>2.7718576373917396E-5</v>
      </c>
      <c r="I88" s="43">
        <f>('Modelled Faults'!I88*'Modelled ICPs'!I88)/'Total ICPs'!I$18</f>
        <v>1.3989260646193869E-3</v>
      </c>
      <c r="J88" s="43">
        <f>('Modelled Faults'!J88*'Modelled ICPs'!J88)/'Total ICPs'!J$18</f>
        <v>1.5118803558361601E-4</v>
      </c>
      <c r="K88" s="43">
        <f>('Modelled Faults'!K88*'Modelled ICPs'!K88)/'Total ICPs'!K$18</f>
        <v>1.0481395522946799E-4</v>
      </c>
      <c r="L88" s="43">
        <f>('Modelled Faults'!L88*'Modelled ICPs'!L88)/'Total ICPs'!L$18</f>
        <v>1.5519105834051799E-3</v>
      </c>
      <c r="M88" s="43">
        <f>('Modelled Faults'!M88*'Modelled ICPs'!M88)/'Total ICPs'!M$18</f>
        <v>1.5417530437728006E-3</v>
      </c>
      <c r="N88" s="43">
        <f>('Modelled Faults'!N88*'Modelled ICPs'!N88)/'Total ICPs'!N$18</f>
        <v>1.5312055149870028E-3</v>
      </c>
      <c r="O88" s="43">
        <f>('Modelled Faults'!O88*'Modelled ICPs'!O88)/'Total ICPs'!O$18</f>
        <v>1.5238273877266723E-3</v>
      </c>
      <c r="P88" s="43">
        <f>('Modelled Faults'!P88*'Modelled ICPs'!P88)/'Total ICPs'!P$18</f>
        <v>1.513610489664793E-3</v>
      </c>
      <c r="Q88" s="43">
        <f>('Modelled Faults'!Q88*'Modelled ICPs'!Q88)/'Total ICPs'!Q$18</f>
        <v>1.4990620303734069E-3</v>
      </c>
      <c r="R88" s="43">
        <f>('Modelled Faults'!R88*'Modelled ICPs'!R88)/'Total ICPs'!R$18</f>
        <v>1.4815912357065983E-3</v>
      </c>
      <c r="S88" s="43">
        <f>('Modelled Faults'!S88*'Modelled ICPs'!S88)/'Total ICPs'!S$18</f>
        <v>1.478129678815819E-3</v>
      </c>
      <c r="T88" s="43">
        <f>('Modelled Faults'!T88*'Modelled ICPs'!T88)/'Total ICPs'!T$18</f>
        <v>1.46494872580444E-3</v>
      </c>
      <c r="U88" s="43">
        <f>('Modelled Faults'!U88*'Modelled ICPs'!U88)/'Total ICPs'!U$18</f>
        <v>1.4580581417913054E-3</v>
      </c>
      <c r="V88" s="43">
        <f>('Modelled Faults'!V88*'Modelled ICPs'!V88)/'Total ICPs'!V$18</f>
        <v>1.4465503765520348E-3</v>
      </c>
      <c r="AL88" s="43">
        <f t="shared" si="39"/>
        <v>1.8533530430912565E-3</v>
      </c>
      <c r="AM88" s="43">
        <f t="shared" si="40"/>
        <v>3.1472032807210003E-4</v>
      </c>
      <c r="AN88" s="43">
        <f t="shared" si="41"/>
        <v>6.3200505182704798E-6</v>
      </c>
      <c r="AO88" s="43">
        <f t="shared" si="42"/>
        <v>9.4538738897194602E-4</v>
      </c>
      <c r="AP88" s="43">
        <f t="shared" si="43"/>
        <v>3.5376437167759906E-3</v>
      </c>
      <c r="AQ88" s="43">
        <f t="shared" si="44"/>
        <v>1.9058734425537499E-3</v>
      </c>
      <c r="AR88" s="43">
        <f t="shared" si="45"/>
        <v>2.7718576373917396E-5</v>
      </c>
      <c r="AS88" s="43">
        <f t="shared" si="46"/>
        <v>1.3989260646193869E-3</v>
      </c>
      <c r="AT88" s="43">
        <f t="shared" si="47"/>
        <v>1.5118803558361601E-4</v>
      </c>
      <c r="AU88" s="43">
        <f t="shared" si="48"/>
        <v>1.0481395522946799E-4</v>
      </c>
      <c r="AV88" s="43">
        <f t="shared" si="50"/>
        <v>5.4781697752276262E-4</v>
      </c>
      <c r="AW88" s="43">
        <f t="shared" si="50"/>
        <v>4.611301624943612E-4</v>
      </c>
      <c r="AX88" s="43">
        <f t="shared" si="50"/>
        <v>3.7444334746596E-4</v>
      </c>
      <c r="AY88" s="43">
        <f t="shared" si="50"/>
        <v>2.8775653243755858E-4</v>
      </c>
      <c r="AZ88" s="43">
        <f t="shared" si="50"/>
        <v>2.0106971740915737E-4</v>
      </c>
      <c r="BA88" s="43">
        <f t="shared" si="50"/>
        <v>1.1438290238075595E-4</v>
      </c>
      <c r="BB88" s="43">
        <f t="shared" si="50"/>
        <v>2.769608735235453E-5</v>
      </c>
      <c r="BC88" s="43">
        <f t="shared" si="50"/>
        <v>-5.8990727676046673E-5</v>
      </c>
      <c r="BD88" s="43">
        <f t="shared" si="50"/>
        <v>-1.4567754270444809E-4</v>
      </c>
      <c r="BE88" s="43">
        <f t="shared" si="50"/>
        <v>-2.323643577328493E-4</v>
      </c>
      <c r="BF88" s="43">
        <f t="shared" si="50"/>
        <v>-3.1905117276125072E-4</v>
      </c>
    </row>
    <row r="89" spans="1:58">
      <c r="A89" s="53" t="s">
        <v>57</v>
      </c>
      <c r="B89" s="70">
        <f>('Modelled Faults'!B89*'Modelled ICPs'!B89)/'Total ICPs'!B$18</f>
        <v>2.3842449096371212E-4</v>
      </c>
      <c r="C89" s="70">
        <f>('Modelled Faults'!C89*'Modelled ICPs'!C89)/'Total ICPs'!C$18</f>
        <v>4.5014543893948803E-3</v>
      </c>
      <c r="D89" s="70">
        <f>('Modelled Faults'!D89*'Modelled ICPs'!D89)/'Total ICPs'!D$18</f>
        <v>6.3200505182704796E-5</v>
      </c>
      <c r="E89" s="43">
        <f>('Modelled Faults'!E89*'Modelled ICPs'!E89)/'Total ICPs'!E$18</f>
        <v>1.95359121574934E-3</v>
      </c>
      <c r="F89" s="43">
        <f>('Modelled Faults'!F89*'Modelled ICPs'!F89)/'Total ICPs'!F$18</f>
        <v>2.9876213721182401E-3</v>
      </c>
      <c r="G89" s="43">
        <f>('Modelled Faults'!G89*'Modelled ICPs'!G89)/'Total ICPs'!G$18</f>
        <v>1.9741620675312399E-3</v>
      </c>
      <c r="H89" s="43">
        <f>('Modelled Faults'!H89*'Modelled ICPs'!H89)/'Total ICPs'!H$18</f>
        <v>1.0225074840156201E-3</v>
      </c>
      <c r="I89" s="43">
        <f>('Modelled Faults'!I89*'Modelled ICPs'!I89)/'Total ICPs'!I$18</f>
        <v>1.3286743190162294E-3</v>
      </c>
      <c r="J89" s="43">
        <f>('Modelled Faults'!J89*'Modelled ICPs'!J89)/'Total ICPs'!J$18</f>
        <v>3.7010831110869205E-3</v>
      </c>
      <c r="K89" s="43">
        <f>('Modelled Faults'!K89*'Modelled ICPs'!K89)/'Total ICPs'!K$18</f>
        <v>3.8391854458336397E-3</v>
      </c>
      <c r="L89" s="43">
        <f>('Modelled Faults'!L89*'Modelled ICPs'!L89)/'Total ICPs'!L$18</f>
        <v>1.0562337898114007E-3</v>
      </c>
      <c r="M89" s="43">
        <f>('Modelled Faults'!M89*'Modelled ICPs'!M89)/'Total ICPs'!M$18</f>
        <v>1.0517031376576637E-3</v>
      </c>
      <c r="N89" s="43">
        <f>('Modelled Faults'!N89*'Modelled ICPs'!N89)/'Total ICPs'!N$18</f>
        <v>1.05247863476928E-3</v>
      </c>
      <c r="O89" s="43">
        <f>('Modelled Faults'!O89*'Modelled ICPs'!O89)/'Total ICPs'!O$18</f>
        <v>1.0455244307603039E-3</v>
      </c>
      <c r="P89" s="43">
        <f>('Modelled Faults'!P89*'Modelled ICPs'!P89)/'Total ICPs'!P$18</f>
        <v>1.0463625754377941E-3</v>
      </c>
      <c r="Q89" s="43">
        <f>('Modelled Faults'!Q89*'Modelled ICPs'!Q89)/'Total ICPs'!Q$18</f>
        <v>1.038017430052282E-3</v>
      </c>
      <c r="R89" s="43">
        <f>('Modelled Faults'!R89*'Modelled ICPs'!R89)/'Total ICPs'!R$18</f>
        <v>1.0476910646499459E-3</v>
      </c>
      <c r="S89" s="43">
        <f>('Modelled Faults'!S89*'Modelled ICPs'!S89)/'Total ICPs'!S$18</f>
        <v>1.0777356880743766E-3</v>
      </c>
      <c r="T89" s="43">
        <f>('Modelled Faults'!T89*'Modelled ICPs'!T89)/'Total ICPs'!T$18</f>
        <v>1.1059281988084122E-3</v>
      </c>
      <c r="U89" s="43">
        <f>('Modelled Faults'!U89*'Modelled ICPs'!U89)/'Total ICPs'!U$18</f>
        <v>1.110004990175161E-3</v>
      </c>
      <c r="V89" s="43">
        <f>('Modelled Faults'!V89*'Modelled ICPs'!V89)/'Total ICPs'!V$18</f>
        <v>1.14519789025152E-3</v>
      </c>
      <c r="AL89" s="43">
        <f t="shared" si="39"/>
        <v>2.3842449096371212E-4</v>
      </c>
      <c r="AM89" s="43">
        <f t="shared" si="40"/>
        <v>4.5014543893948803E-3</v>
      </c>
      <c r="AN89" s="43">
        <f t="shared" si="41"/>
        <v>6.3200505182704796E-5</v>
      </c>
      <c r="AO89" s="43">
        <f t="shared" si="42"/>
        <v>1.95359121574934E-3</v>
      </c>
      <c r="AP89" s="43">
        <f t="shared" si="43"/>
        <v>2.9876213721182401E-3</v>
      </c>
      <c r="AQ89" s="43">
        <f t="shared" si="44"/>
        <v>1.9741620675312399E-3</v>
      </c>
      <c r="AR89" s="43">
        <f t="shared" si="45"/>
        <v>1.0225074840156201E-3</v>
      </c>
      <c r="AS89" s="43">
        <f t="shared" si="46"/>
        <v>1.3286743190162294E-3</v>
      </c>
      <c r="AT89" s="43">
        <f t="shared" si="47"/>
        <v>3.7010831110869205E-3</v>
      </c>
      <c r="AU89" s="43">
        <f t="shared" si="48"/>
        <v>3.8391854458336397E-3</v>
      </c>
      <c r="AV89" s="43">
        <f t="shared" si="50"/>
        <v>3.1384873805910219E-3</v>
      </c>
      <c r="AW89" s="43">
        <f t="shared" si="50"/>
        <v>3.3162140970458892E-3</v>
      </c>
      <c r="AX89" s="43">
        <f t="shared" si="50"/>
        <v>3.4939408135007564E-3</v>
      </c>
      <c r="AY89" s="43">
        <f t="shared" si="50"/>
        <v>3.6716675299556236E-3</v>
      </c>
      <c r="AZ89" s="43">
        <f t="shared" si="50"/>
        <v>3.8493942464104909E-3</v>
      </c>
      <c r="BA89" s="43">
        <f t="shared" si="50"/>
        <v>4.0271209628653581E-3</v>
      </c>
      <c r="BB89" s="43">
        <f t="shared" si="50"/>
        <v>4.2048476793202253E-3</v>
      </c>
      <c r="BC89" s="43">
        <f t="shared" si="50"/>
        <v>4.3825743957750926E-3</v>
      </c>
      <c r="BD89" s="43">
        <f t="shared" si="50"/>
        <v>4.5603011122299589E-3</v>
      </c>
      <c r="BE89" s="43">
        <f t="shared" si="50"/>
        <v>4.7380278286848262E-3</v>
      </c>
      <c r="BF89" s="43">
        <f t="shared" si="50"/>
        <v>4.9157545451396934E-3</v>
      </c>
    </row>
    <row r="90" spans="1:58">
      <c r="A90" s="53" t="s">
        <v>55</v>
      </c>
      <c r="B90" s="70">
        <f>('Modelled Faults'!B90*'Modelled ICPs'!B90)/'Total ICPs'!B$18</f>
        <v>0</v>
      </c>
      <c r="C90" s="70">
        <f>('Modelled Faults'!C90*'Modelled ICPs'!C90)/'Total ICPs'!C$18</f>
        <v>0</v>
      </c>
      <c r="D90" s="70">
        <f>('Modelled Faults'!D90*'Modelled ICPs'!D90)/'Total ICPs'!D$18</f>
        <v>1.7064136399330297E-4</v>
      </c>
      <c r="E90" s="43">
        <f>('Modelled Faults'!E90*'Modelled ICPs'!E90)/'Total ICPs'!E$18</f>
        <v>4.3971506463811498E-5</v>
      </c>
      <c r="F90" s="43">
        <f>('Modelled Faults'!F90*'Modelled ICPs'!F90)/'Total ICPs'!F$18</f>
        <v>3.56264473244226E-4</v>
      </c>
      <c r="G90" s="43">
        <f>('Modelled Faults'!G90*'Modelled ICPs'!G90)/'Total ICPs'!G$18</f>
        <v>1.3192120734289001E-3</v>
      </c>
      <c r="H90" s="43">
        <f>('Modelled Faults'!H90*'Modelled ICPs'!H90)/'Total ICPs'!H$18</f>
        <v>7.2376282754117705E-4</v>
      </c>
      <c r="I90" s="43">
        <f>('Modelled Faults'!I90*'Modelled ICPs'!I90)/'Total ICPs'!I$18</f>
        <v>4.8565337177834613E-4</v>
      </c>
      <c r="J90" s="43">
        <f>('Modelled Faults'!J90*'Modelled ICPs'!J90)/'Total ICPs'!J$18</f>
        <v>4.2332649963412499E-5</v>
      </c>
      <c r="K90" s="43">
        <f>('Modelled Faults'!K90*'Modelled ICPs'!K90)/'Total ICPs'!K$18</f>
        <v>9.2835217488957105E-4</v>
      </c>
      <c r="L90" s="43">
        <f>('Modelled Faults'!L90*'Modelled ICPs'!L90)/'Total ICPs'!L$18</f>
        <v>8.3282423485568375E-4</v>
      </c>
      <c r="M90" s="43">
        <f>('Modelled Faults'!M90*'Modelled ICPs'!M90)/'Total ICPs'!M$18</f>
        <v>8.29894149151188E-4</v>
      </c>
      <c r="N90" s="43">
        <f>('Modelled Faults'!N90*'Modelled ICPs'!N90)/'Total ICPs'!N$18</f>
        <v>8.2055648338777247E-4</v>
      </c>
      <c r="O90" s="43">
        <f>('Modelled Faults'!O90*'Modelled ICPs'!O90)/'Total ICPs'!O$18</f>
        <v>8.6350627934749609E-4</v>
      </c>
      <c r="P90" s="43">
        <f>('Modelled Faults'!P90*'Modelled ICPs'!P90)/'Total ICPs'!P$18</f>
        <v>8.8969363306670604E-4</v>
      </c>
      <c r="Q90" s="43">
        <f>('Modelled Faults'!Q90*'Modelled ICPs'!Q90)/'Total ICPs'!Q$18</f>
        <v>9.0928949632441958E-4</v>
      </c>
      <c r="R90" s="43">
        <f>('Modelled Faults'!R90*'Modelled ICPs'!R90)/'Total ICPs'!R$18</f>
        <v>9.3010921321694186E-4</v>
      </c>
      <c r="S90" s="43">
        <f>('Modelled Faults'!S90*'Modelled ICPs'!S90)/'Total ICPs'!S$18</f>
        <v>9.4304404165601531E-4</v>
      </c>
      <c r="T90" s="43">
        <f>('Modelled Faults'!T90*'Modelled ICPs'!T90)/'Total ICPs'!T$18</f>
        <v>9.6664227663343977E-4</v>
      </c>
      <c r="U90" s="43">
        <f>('Modelled Faults'!U90*'Modelled ICPs'!U90)/'Total ICPs'!U$18</f>
        <v>9.7226671446782459E-4</v>
      </c>
      <c r="V90" s="43">
        <f>('Modelled Faults'!V90*'Modelled ICPs'!V90)/'Total ICPs'!V$18</f>
        <v>1.0070624505890359E-3</v>
      </c>
      <c r="AL90" s="43">
        <f t="shared" si="39"/>
        <v>0</v>
      </c>
      <c r="AM90" s="43">
        <f t="shared" si="40"/>
        <v>0</v>
      </c>
      <c r="AN90" s="43">
        <f t="shared" si="41"/>
        <v>1.7064136399330297E-4</v>
      </c>
      <c r="AO90" s="43">
        <f t="shared" si="42"/>
        <v>4.3971506463811498E-5</v>
      </c>
      <c r="AP90" s="43">
        <f t="shared" si="43"/>
        <v>3.56264473244226E-4</v>
      </c>
      <c r="AQ90" s="43">
        <f t="shared" si="44"/>
        <v>1.3192120734289001E-3</v>
      </c>
      <c r="AR90" s="43">
        <f t="shared" si="45"/>
        <v>7.2376282754117705E-4</v>
      </c>
      <c r="AS90" s="43">
        <f t="shared" si="46"/>
        <v>4.8565337177834613E-4</v>
      </c>
      <c r="AT90" s="43">
        <f t="shared" si="47"/>
        <v>4.2332649963412499E-5</v>
      </c>
      <c r="AU90" s="43">
        <f t="shared" si="48"/>
        <v>9.2835217488957105E-4</v>
      </c>
      <c r="AV90" s="43">
        <f t="shared" si="50"/>
        <v>8.4798170166667532E-4</v>
      </c>
      <c r="AW90" s="43">
        <f t="shared" si="50"/>
        <v>9.2815673030965723E-4</v>
      </c>
      <c r="AX90" s="43">
        <f t="shared" si="50"/>
        <v>1.0083317589526391E-3</v>
      </c>
      <c r="AY90" s="43">
        <f t="shared" si="50"/>
        <v>1.088506787595621E-3</v>
      </c>
      <c r="AZ90" s="43">
        <f t="shared" si="50"/>
        <v>1.1686818162386029E-3</v>
      </c>
      <c r="BA90" s="43">
        <f t="shared" si="50"/>
        <v>1.2488568448815848E-3</v>
      </c>
      <c r="BB90" s="43">
        <f t="shared" si="50"/>
        <v>1.3290318735245667E-3</v>
      </c>
      <c r="BC90" s="43">
        <f t="shared" si="50"/>
        <v>1.4092069021675487E-3</v>
      </c>
      <c r="BD90" s="43">
        <f t="shared" si="50"/>
        <v>1.4893819308105306E-3</v>
      </c>
      <c r="BE90" s="43">
        <f t="shared" si="50"/>
        <v>1.5695569594535125E-3</v>
      </c>
      <c r="BF90" s="43">
        <f t="shared" si="50"/>
        <v>1.6497319880964944E-3</v>
      </c>
    </row>
    <row r="91" spans="1:58">
      <c r="A91" s="53" t="s">
        <v>47</v>
      </c>
      <c r="B91" s="70">
        <f>('Modelled Faults'!B91*'Modelled ICPs'!B91)/'Total ICPs'!B$18</f>
        <v>5.0927471269848869E-3</v>
      </c>
      <c r="C91" s="70">
        <f>('Modelled Faults'!C91*'Modelled ICPs'!C91)/'Total ICPs'!C$18</f>
        <v>9.7595091634479394E-4</v>
      </c>
      <c r="D91" s="70">
        <f>('Modelled Faults'!D91*'Modelled ICPs'!D91)/'Total ICPs'!D$18</f>
        <v>4.1396330894671602E-4</v>
      </c>
      <c r="E91" s="43">
        <f>('Modelled Faults'!E91*'Modelled ICPs'!E91)/'Total ICPs'!E$18</f>
        <v>2.6320087440481399E-3</v>
      </c>
      <c r="F91" s="43">
        <f>('Modelled Faults'!F91*'Modelled ICPs'!F91)/'Total ICPs'!F$18</f>
        <v>9.4066321444308688E-4</v>
      </c>
      <c r="G91" s="43">
        <f>('Modelled Faults'!G91*'Modelled ICPs'!G91)/'Total ICPs'!G$18</f>
        <v>1.3378362438773001E-3</v>
      </c>
      <c r="H91" s="43">
        <f>('Modelled Faults'!H91*'Modelled ICPs'!H91)/'Total ICPs'!H$18</f>
        <v>5.7531445184975296E-3</v>
      </c>
      <c r="I91" s="43">
        <f>('Modelled Faults'!I91*'Modelled ICPs'!I91)/'Total ICPs'!I$18</f>
        <v>1.3408920139037338E-3</v>
      </c>
      <c r="J91" s="43">
        <f>('Modelled Faults'!J91*'Modelled ICPs'!J91)/'Total ICPs'!J$18</f>
        <v>2.1196562588822999E-3</v>
      </c>
      <c r="K91" s="43">
        <f>('Modelled Faults'!K91*'Modelled ICPs'!K91)/'Total ICPs'!K$18</f>
        <v>2.6353223029123299E-4</v>
      </c>
      <c r="L91" s="43">
        <f>('Modelled Faults'!L91*'Modelled ICPs'!L91)/'Total ICPs'!L$18</f>
        <v>3.3411398973157516E-3</v>
      </c>
      <c r="M91" s="43">
        <f>('Modelled Faults'!M91*'Modelled ICPs'!M91)/'Total ICPs'!M$18</f>
        <v>3.4100498737576123E-3</v>
      </c>
      <c r="N91" s="43">
        <f>('Modelled Faults'!N91*'Modelled ICPs'!N91)/'Total ICPs'!N$18</f>
        <v>3.6156454643631298E-3</v>
      </c>
      <c r="O91" s="43">
        <f>('Modelled Faults'!O91*'Modelled ICPs'!O91)/'Total ICPs'!O$18</f>
        <v>3.7255881654227165E-3</v>
      </c>
      <c r="P91" s="43">
        <f>('Modelled Faults'!P91*'Modelled ICPs'!P91)/'Total ICPs'!P$18</f>
        <v>3.7335430567208921E-3</v>
      </c>
      <c r="Q91" s="43">
        <f>('Modelled Faults'!Q91*'Modelled ICPs'!Q91)/'Total ICPs'!Q$18</f>
        <v>3.8111158652492996E-3</v>
      </c>
      <c r="R91" s="43">
        <f>('Modelled Faults'!R91*'Modelled ICPs'!R91)/'Total ICPs'!R$18</f>
        <v>3.9269902916440049E-3</v>
      </c>
      <c r="S91" s="43">
        <f>('Modelled Faults'!S91*'Modelled ICPs'!S91)/'Total ICPs'!S$18</f>
        <v>4.1483114858403281E-3</v>
      </c>
      <c r="T91" s="43">
        <f>('Modelled Faults'!T91*'Modelled ICPs'!T91)/'Total ICPs'!T$18</f>
        <v>4.2668356239259067E-3</v>
      </c>
      <c r="U91" s="43">
        <f>('Modelled Faults'!U91*'Modelled ICPs'!U91)/'Total ICPs'!U$18</f>
        <v>4.4292134244983579E-3</v>
      </c>
      <c r="V91" s="43">
        <f>('Modelled Faults'!V91*'Modelled ICPs'!V91)/'Total ICPs'!V$18</f>
        <v>4.6493455507930466E-3</v>
      </c>
      <c r="AL91" s="43">
        <f t="shared" si="39"/>
        <v>5.0927471269848869E-3</v>
      </c>
      <c r="AM91" s="43">
        <f t="shared" si="40"/>
        <v>9.7595091634479394E-4</v>
      </c>
      <c r="AN91" s="43">
        <f t="shared" si="41"/>
        <v>4.1396330894671602E-4</v>
      </c>
      <c r="AO91" s="43">
        <f t="shared" si="42"/>
        <v>2.6320087440481399E-3</v>
      </c>
      <c r="AP91" s="43">
        <f t="shared" si="43"/>
        <v>9.4066321444308688E-4</v>
      </c>
      <c r="AQ91" s="43">
        <f t="shared" si="44"/>
        <v>1.3378362438773001E-3</v>
      </c>
      <c r="AR91" s="43">
        <f t="shared" si="45"/>
        <v>5.7531445184975296E-3</v>
      </c>
      <c r="AS91" s="43">
        <f t="shared" si="46"/>
        <v>1.3408920139037338E-3</v>
      </c>
      <c r="AT91" s="43">
        <f t="shared" si="47"/>
        <v>2.1196562588822999E-3</v>
      </c>
      <c r="AU91" s="43">
        <f t="shared" si="48"/>
        <v>2.6353223029123299E-4</v>
      </c>
      <c r="AV91" s="43">
        <f t="shared" si="50"/>
        <v>1.3849803644582102E-3</v>
      </c>
      <c r="AW91" s="43">
        <f t="shared" si="50"/>
        <v>1.2573332566102537E-3</v>
      </c>
      <c r="AX91" s="43">
        <f t="shared" si="50"/>
        <v>1.1296861487622969E-3</v>
      </c>
      <c r="AY91" s="43">
        <f t="shared" si="50"/>
        <v>1.0020390409143402E-3</v>
      </c>
      <c r="AZ91" s="43">
        <f t="shared" si="50"/>
        <v>8.7439193306638346E-4</v>
      </c>
      <c r="BA91" s="43">
        <f t="shared" si="50"/>
        <v>7.4674482521842672E-4</v>
      </c>
      <c r="BB91" s="43">
        <f t="shared" si="50"/>
        <v>6.1909771737047019E-4</v>
      </c>
      <c r="BC91" s="43">
        <f t="shared" si="50"/>
        <v>4.9145060952251324E-4</v>
      </c>
      <c r="BD91" s="43">
        <f t="shared" si="50"/>
        <v>3.6380350167455671E-4</v>
      </c>
      <c r="BE91" s="43">
        <f t="shared" si="50"/>
        <v>2.3615639382659976E-4</v>
      </c>
      <c r="BF91" s="43">
        <f t="shared" si="50"/>
        <v>1.0850928597864323E-4</v>
      </c>
    </row>
    <row r="92" spans="1:58">
      <c r="A92" s="53" t="s">
        <v>52</v>
      </c>
      <c r="B92" s="70">
        <f>('Modelled Faults'!B92*'Modelled ICPs'!B92)/'Total ICPs'!B$18</f>
        <v>5.4456153736111733E-3</v>
      </c>
      <c r="C92" s="70">
        <f>('Modelled Faults'!C92*'Modelled ICPs'!C92)/'Total ICPs'!C$18</f>
        <v>2.5050466517254001E-3</v>
      </c>
      <c r="D92" s="70">
        <f>('Modelled Faults'!D92*'Modelled ICPs'!D92)/'Total ICPs'!D$18</f>
        <v>1.1502491943252301E-3</v>
      </c>
      <c r="E92" s="43">
        <f>('Modelled Faults'!E92*'Modelled ICPs'!E92)/'Total ICPs'!E$18</f>
        <v>1.58297423269721E-3</v>
      </c>
      <c r="F92" s="43">
        <f>('Modelled Faults'!F92*'Modelled ICPs'!F92)/'Total ICPs'!F$18</f>
        <v>2.1438370933819198E-3</v>
      </c>
      <c r="G92" s="43">
        <f>('Modelled Faults'!G92*'Modelled ICPs'!G92)/'Total ICPs'!G$18</f>
        <v>1.5395980904017201E-3</v>
      </c>
      <c r="H92" s="43">
        <f>('Modelled Faults'!H92*'Modelled ICPs'!H92)/'Total ICPs'!H$18</f>
        <v>4.0037943651214102E-4</v>
      </c>
      <c r="I92" s="43">
        <f>('Modelled Faults'!I92*'Modelled ICPs'!I92)/'Total ICPs'!I$18</f>
        <v>6.4142898159404296E-5</v>
      </c>
      <c r="J92" s="43">
        <f>('Modelled Faults'!J92*'Modelled ICPs'!J92)/'Total ICPs'!J$18</f>
        <v>5.8479532163742609E-3</v>
      </c>
      <c r="K92" s="43">
        <f>('Modelled Faults'!K92*'Modelled ICPs'!K92)/'Total ICPs'!K$18</f>
        <v>3.3839934116942401E-4</v>
      </c>
      <c r="L92" s="43">
        <f>('Modelled Faults'!L92*'Modelled ICPs'!L92)/'Total ICPs'!L$18</f>
        <v>3.2516378674285482E-3</v>
      </c>
      <c r="M92" s="43">
        <f>('Modelled Faults'!M92*'Modelled ICPs'!M92)/'Total ICPs'!M$18</f>
        <v>3.3303653232881476E-3</v>
      </c>
      <c r="N92" s="43">
        <f>('Modelled Faults'!N92*'Modelled ICPs'!N92)/'Total ICPs'!N$18</f>
        <v>3.4406454808766241E-3</v>
      </c>
      <c r="O92" s="43">
        <f>('Modelled Faults'!O92*'Modelled ICPs'!O92)/'Total ICPs'!O$18</f>
        <v>3.5249241154649701E-3</v>
      </c>
      <c r="P92" s="43">
        <f>('Modelled Faults'!P92*'Modelled ICPs'!P92)/'Total ICPs'!P$18</f>
        <v>3.6465036386453243E-3</v>
      </c>
      <c r="Q92" s="43">
        <f>('Modelled Faults'!Q92*'Modelled ICPs'!Q92)/'Total ICPs'!Q$18</f>
        <v>3.749029508817781E-3</v>
      </c>
      <c r="R92" s="43">
        <f>('Modelled Faults'!R92*'Modelled ICPs'!R92)/'Total ICPs'!R$18</f>
        <v>3.9692049620533871E-3</v>
      </c>
      <c r="S92" s="43">
        <f>('Modelled Faults'!S92*'Modelled ICPs'!S92)/'Total ICPs'!S$18</f>
        <v>4.1216578244734851E-3</v>
      </c>
      <c r="T92" s="43">
        <f>('Modelled Faults'!T92*'Modelled ICPs'!T92)/'Total ICPs'!T$18</f>
        <v>4.1470291807753565E-3</v>
      </c>
      <c r="U92" s="43">
        <f>('Modelled Faults'!U92*'Modelled ICPs'!U92)/'Total ICPs'!U$18</f>
        <v>4.3120554084532543E-3</v>
      </c>
      <c r="V92" s="43">
        <f>('Modelled Faults'!V92*'Modelled ICPs'!V92)/'Total ICPs'!V$18</f>
        <v>4.3336072849033853E-3</v>
      </c>
      <c r="AL92" s="43">
        <f t="shared" si="39"/>
        <v>5.4456153736111733E-3</v>
      </c>
      <c r="AM92" s="43">
        <f t="shared" si="40"/>
        <v>2.5050466517254001E-3</v>
      </c>
      <c r="AN92" s="43">
        <f t="shared" si="41"/>
        <v>1.1502491943252301E-3</v>
      </c>
      <c r="AO92" s="43">
        <f t="shared" si="42"/>
        <v>1.58297423269721E-3</v>
      </c>
      <c r="AP92" s="43">
        <f t="shared" si="43"/>
        <v>2.1438370933819198E-3</v>
      </c>
      <c r="AQ92" s="43">
        <f t="shared" si="44"/>
        <v>1.5395980904017201E-3</v>
      </c>
      <c r="AR92" s="43">
        <f t="shared" si="45"/>
        <v>4.0037943651214102E-4</v>
      </c>
      <c r="AS92" s="43">
        <f t="shared" si="46"/>
        <v>6.4142898159404296E-5</v>
      </c>
      <c r="AT92" s="43">
        <f t="shared" si="47"/>
        <v>5.8479532163742609E-3</v>
      </c>
      <c r="AU92" s="43">
        <f t="shared" si="48"/>
        <v>3.3839934116942401E-4</v>
      </c>
      <c r="AV92" s="43">
        <f t="shared" si="50"/>
        <v>1.0302477791091801E-3</v>
      </c>
      <c r="AW92" s="43">
        <f t="shared" si="50"/>
        <v>8.3541654752252413E-4</v>
      </c>
      <c r="AX92" s="43">
        <f t="shared" si="50"/>
        <v>6.4058531593586812E-4</v>
      </c>
      <c r="AY92" s="43">
        <f t="shared" si="50"/>
        <v>4.4575408434921167E-4</v>
      </c>
      <c r="AZ92" s="43">
        <f t="shared" si="50"/>
        <v>2.5092285276255566E-4</v>
      </c>
      <c r="BA92" s="43">
        <f t="shared" si="50"/>
        <v>5.6091621175899647E-5</v>
      </c>
      <c r="BB92" s="43">
        <f t="shared" si="50"/>
        <v>-1.3873961041075637E-4</v>
      </c>
      <c r="BC92" s="43">
        <f t="shared" si="50"/>
        <v>-3.3357084199741238E-4</v>
      </c>
      <c r="BD92" s="43">
        <f t="shared" si="50"/>
        <v>-5.2840207358406882E-4</v>
      </c>
      <c r="BE92" s="43">
        <f t="shared" si="50"/>
        <v>-7.2323330517072484E-4</v>
      </c>
      <c r="BF92" s="43">
        <f t="shared" si="50"/>
        <v>-9.1806453675738042E-4</v>
      </c>
    </row>
    <row r="93" spans="1:58">
      <c r="A93" s="53" t="s">
        <v>53</v>
      </c>
      <c r="B93" s="70">
        <f>('Modelled Faults'!B93*'Modelled ICPs'!B93)/'Total ICPs'!B$18</f>
        <v>5.1181790726876806E-4</v>
      </c>
      <c r="C93" s="70">
        <f>('Modelled Faults'!C93*'Modelled ICPs'!C93)/'Total ICPs'!C$18</f>
        <v>2.2252952489946399E-5</v>
      </c>
      <c r="D93" s="70">
        <f>('Modelled Faults'!D93*'Modelled ICPs'!D93)/'Total ICPs'!D$18</f>
        <v>9.1640732514921899E-5</v>
      </c>
      <c r="E93" s="43">
        <f>('Modelled Faults'!E93*'Modelled ICPs'!E93)/'Total ICPs'!E$18</f>
        <v>1.5390027262333997E-4</v>
      </c>
      <c r="F93" s="43">
        <f>('Modelled Faults'!F93*'Modelled ICPs'!F93)/'Total ICPs'!F$18</f>
        <v>1.6719429226812301E-3</v>
      </c>
      <c r="G93" s="43">
        <f>('Modelled Faults'!G93*'Modelled ICPs'!G93)/'Total ICPs'!G$18</f>
        <v>4.0352369304883897E-5</v>
      </c>
      <c r="H93" s="43">
        <f>('Modelled Faults'!H93*'Modelled ICPs'!H93)/'Total ICPs'!H$18</f>
        <v>6.7140551661266695E-4</v>
      </c>
      <c r="I93" s="43">
        <f>('Modelled Faults'!I93*'Modelled ICPs'!I93)/'Total ICPs'!I$18</f>
        <v>3.6653084662516699E-5</v>
      </c>
      <c r="J93" s="43">
        <f>('Modelled Faults'!J93*'Modelled ICPs'!J93)/'Total ICPs'!J$18</f>
        <v>3.68898806824023E-4</v>
      </c>
      <c r="K93" s="43">
        <f>('Modelled Faults'!K93*'Modelled ICPs'!K93)/'Total ICPs'!K$18</f>
        <v>2.9946844351276498E-6</v>
      </c>
      <c r="L93" s="43">
        <f>('Modelled Faults'!L93*'Modelled ICPs'!L93)/'Total ICPs'!L$18</f>
        <v>7.8966930776308412E-4</v>
      </c>
      <c r="M93" s="43">
        <f>('Modelled Faults'!M93*'Modelled ICPs'!M93)/'Total ICPs'!M$18</f>
        <v>8.7768023479570332E-4</v>
      </c>
      <c r="N93" s="43">
        <f>('Modelled Faults'!N93*'Modelled ICPs'!N93)/'Total ICPs'!N$18</f>
        <v>9.6133599780682643E-4</v>
      </c>
      <c r="O93" s="43">
        <f>('Modelled Faults'!O93*'Modelled ICPs'!O93)/'Total ICPs'!O$18</f>
        <v>1.024082459014519E-3</v>
      </c>
      <c r="P93" s="43">
        <f>('Modelled Faults'!P93*'Modelled ICPs'!P93)/'Total ICPs'!P$18</f>
        <v>1.1564087367129823E-3</v>
      </c>
      <c r="Q93" s="43">
        <f>('Modelled Faults'!Q93*'Modelled ICPs'!Q93)/'Total ICPs'!Q$18</f>
        <v>1.2268005148310583E-3</v>
      </c>
      <c r="R93" s="43">
        <f>('Modelled Faults'!R93*'Modelled ICPs'!R93)/'Total ICPs'!R$18</f>
        <v>1.297691222891911E-3</v>
      </c>
      <c r="S93" s="43">
        <f>('Modelled Faults'!S93*'Modelled ICPs'!S93)/'Total ICPs'!S$18</f>
        <v>1.3395666300898392E-3</v>
      </c>
      <c r="T93" s="43">
        <f>('Modelled Faults'!T93*'Modelled ICPs'!T93)/'Total ICPs'!T$18</f>
        <v>1.3887373608805261E-3</v>
      </c>
      <c r="U93" s="43">
        <f>('Modelled Faults'!U93*'Modelled ICPs'!U93)/'Total ICPs'!U$18</f>
        <v>1.4541608668857228E-3</v>
      </c>
      <c r="V93" s="43">
        <f>('Modelled Faults'!V93*'Modelled ICPs'!V93)/'Total ICPs'!V$18</f>
        <v>1.5040305190152795E-3</v>
      </c>
      <c r="AL93" s="43">
        <f t="shared" si="39"/>
        <v>5.1181790726876806E-4</v>
      </c>
      <c r="AM93" s="43">
        <f t="shared" si="40"/>
        <v>2.2252952489946399E-5</v>
      </c>
      <c r="AN93" s="43">
        <f t="shared" si="41"/>
        <v>9.1640732514921899E-5</v>
      </c>
      <c r="AO93" s="43">
        <f t="shared" si="42"/>
        <v>1.5390027262333997E-4</v>
      </c>
      <c r="AP93" s="43">
        <f t="shared" si="43"/>
        <v>1.6719429226812301E-3</v>
      </c>
      <c r="AQ93" s="43">
        <f t="shared" si="44"/>
        <v>4.0352369304883897E-5</v>
      </c>
      <c r="AR93" s="43">
        <f t="shared" si="45"/>
        <v>6.7140551661266695E-4</v>
      </c>
      <c r="AS93" s="43">
        <f t="shared" si="46"/>
        <v>3.6653084662516699E-5</v>
      </c>
      <c r="AT93" s="43">
        <f t="shared" si="47"/>
        <v>3.68898806824023E-4</v>
      </c>
      <c r="AU93" s="43">
        <f t="shared" si="48"/>
        <v>2.9946844351276498E-6</v>
      </c>
      <c r="AV93" s="43">
        <f t="shared" si="50"/>
        <v>2.73622555413922E-4</v>
      </c>
      <c r="AW93" s="43">
        <f t="shared" si="50"/>
        <v>2.5842921549977283E-4</v>
      </c>
      <c r="AX93" s="43">
        <f t="shared" si="50"/>
        <v>2.4323587558562366E-4</v>
      </c>
      <c r="AY93" s="43">
        <f t="shared" si="50"/>
        <v>2.2804253567147446E-4</v>
      </c>
      <c r="AZ93" s="43">
        <f t="shared" si="50"/>
        <v>2.1284919575732526E-4</v>
      </c>
      <c r="BA93" s="43">
        <f t="shared" si="50"/>
        <v>1.9765585584317609E-4</v>
      </c>
      <c r="BB93" s="43">
        <f t="shared" si="50"/>
        <v>1.8246251592902692E-4</v>
      </c>
      <c r="BC93" s="43">
        <f t="shared" si="50"/>
        <v>1.6726917601487775E-4</v>
      </c>
      <c r="BD93" s="43">
        <f t="shared" si="50"/>
        <v>1.5207583610072852E-4</v>
      </c>
      <c r="BE93" s="43">
        <f t="shared" si="50"/>
        <v>1.3688249618657935E-4</v>
      </c>
      <c r="BF93" s="43">
        <f t="shared" si="50"/>
        <v>1.2168915627243018E-4</v>
      </c>
    </row>
    <row r="94" spans="1:58">
      <c r="A94" s="53" t="s">
        <v>58</v>
      </c>
      <c r="B94" s="70">
        <f>('Modelled Faults'!B94*'Modelled ICPs'!B94)/'Total ICPs'!B$18</f>
        <v>1.0204568213246841E-3</v>
      </c>
      <c r="C94" s="70">
        <f>('Modelled Faults'!C94*'Modelled ICPs'!C94)/'Total ICPs'!C$18</f>
        <v>1.36696708152528E-4</v>
      </c>
      <c r="D94" s="70">
        <f>('Modelled Faults'!D94*'Modelled ICPs'!D94)/'Total ICPs'!D$18</f>
        <v>2.6386210913779198E-3</v>
      </c>
      <c r="E94" s="43">
        <f>('Modelled Faults'!E94*'Modelled ICPs'!E94)/'Total ICPs'!E$18</f>
        <v>4.40971393394223E-3</v>
      </c>
      <c r="F94" s="43">
        <f>('Modelled Faults'!F94*'Modelled ICPs'!F94)/'Total ICPs'!F$18</f>
        <v>3.0938756886998502E-4</v>
      </c>
      <c r="G94" s="43">
        <f>('Modelled Faults'!G94*'Modelled ICPs'!G94)/'Total ICPs'!G$18</f>
        <v>3.97315636232703E-4</v>
      </c>
      <c r="H94" s="43">
        <f>('Modelled Faults'!H94*'Modelled ICPs'!H94)/'Total ICPs'!H$18</f>
        <v>1.4690845478176201E-3</v>
      </c>
      <c r="I94" s="43">
        <f>('Modelled Faults'!I94*'Modelled ICPs'!I94)/'Total ICPs'!I$18</f>
        <v>1.649388809813255E-3</v>
      </c>
      <c r="J94" s="43">
        <f>('Modelled Faults'!J94*'Modelled ICPs'!J94)/'Total ICPs'!J$18</f>
        <v>1.17926667755221E-4</v>
      </c>
      <c r="K94" s="43">
        <f>('Modelled Faults'!K94*'Modelled ICPs'!K94)/'Total ICPs'!K$18</f>
        <v>4.7885004117691104E-3</v>
      </c>
      <c r="L94" s="43">
        <f>('Modelled Faults'!L94*'Modelled ICPs'!L94)/'Total ICPs'!L$18</f>
        <v>2.4617010213264894E-3</v>
      </c>
      <c r="M94" s="43">
        <f>('Modelled Faults'!M94*'Modelled ICPs'!M94)/'Total ICPs'!M$18</f>
        <v>2.4583024216054809E-3</v>
      </c>
      <c r="N94" s="43">
        <f>('Modelled Faults'!N94*'Modelled ICPs'!N94)/'Total ICPs'!N$18</f>
        <v>2.4713288345707585E-3</v>
      </c>
      <c r="O94" s="43">
        <f>('Modelled Faults'!O94*'Modelled ICPs'!O94)/'Total ICPs'!O$18</f>
        <v>2.4695775688182305E-3</v>
      </c>
      <c r="P94" s="43">
        <f>('Modelled Faults'!P94*'Modelled ICPs'!P94)/'Total ICPs'!P$18</f>
        <v>2.4709326018397927E-3</v>
      </c>
      <c r="Q94" s="43">
        <f>('Modelled Faults'!Q94*'Modelled ICPs'!Q94)/'Total ICPs'!Q$18</f>
        <v>2.462298640026582E-3</v>
      </c>
      <c r="R94" s="43">
        <f>('Modelled Faults'!R94*'Modelled ICPs'!R94)/'Total ICPs'!R$18</f>
        <v>2.4396344288400021E-3</v>
      </c>
      <c r="S94" s="43">
        <f>('Modelled Faults'!S94*'Modelled ICPs'!S94)/'Total ICPs'!S$18</f>
        <v>2.4060383920648863E-3</v>
      </c>
      <c r="T94" s="43">
        <f>('Modelled Faults'!T94*'Modelled ICPs'!T94)/'Total ICPs'!T$18</f>
        <v>2.3810940242264119E-3</v>
      </c>
      <c r="U94" s="43">
        <f>('Modelled Faults'!U94*'Modelled ICPs'!U94)/'Total ICPs'!U$18</f>
        <v>2.3661300909348666E-3</v>
      </c>
      <c r="V94" s="43">
        <f>('Modelled Faults'!V94*'Modelled ICPs'!V94)/'Total ICPs'!V$18</f>
        <v>2.3583376238757703E-3</v>
      </c>
      <c r="AL94" s="43">
        <f t="shared" si="39"/>
        <v>1.0204568213246841E-3</v>
      </c>
      <c r="AM94" s="43">
        <f t="shared" si="40"/>
        <v>1.36696708152528E-4</v>
      </c>
      <c r="AN94" s="43">
        <f t="shared" si="41"/>
        <v>2.6386210913779198E-3</v>
      </c>
      <c r="AO94" s="43">
        <f t="shared" si="42"/>
        <v>4.40971393394223E-3</v>
      </c>
      <c r="AP94" s="43">
        <f t="shared" si="43"/>
        <v>3.0938756886998502E-4</v>
      </c>
      <c r="AQ94" s="43">
        <f t="shared" si="44"/>
        <v>3.97315636232703E-4</v>
      </c>
      <c r="AR94" s="43">
        <f t="shared" si="45"/>
        <v>1.4690845478176201E-3</v>
      </c>
      <c r="AS94" s="43">
        <f t="shared" si="46"/>
        <v>1.649388809813255E-3</v>
      </c>
      <c r="AT94" s="43">
        <f t="shared" si="47"/>
        <v>1.17926667755221E-4</v>
      </c>
      <c r="AU94" s="43">
        <f t="shared" si="48"/>
        <v>4.7885004117691104E-3</v>
      </c>
      <c r="AV94" s="43">
        <f t="shared" si="50"/>
        <v>2.3637385707850006E-3</v>
      </c>
      <c r="AW94" s="43">
        <f t="shared" si="50"/>
        <v>2.4855620891630877E-3</v>
      </c>
      <c r="AX94" s="43">
        <f t="shared" si="50"/>
        <v>2.6073856075411739E-3</v>
      </c>
      <c r="AY94" s="43">
        <f t="shared" si="50"/>
        <v>2.7292091259192601E-3</v>
      </c>
      <c r="AZ94" s="43">
        <f t="shared" si="50"/>
        <v>2.8510326442973467E-3</v>
      </c>
      <c r="BA94" s="43">
        <f t="shared" si="50"/>
        <v>2.9728561626754333E-3</v>
      </c>
      <c r="BB94" s="43">
        <f t="shared" si="50"/>
        <v>3.0946796810535195E-3</v>
      </c>
      <c r="BC94" s="43">
        <f t="shared" si="50"/>
        <v>3.2165031994316057E-3</v>
      </c>
      <c r="BD94" s="43">
        <f t="shared" si="50"/>
        <v>3.3383267178096927E-3</v>
      </c>
      <c r="BE94" s="43">
        <f t="shared" si="50"/>
        <v>3.4601502361877789E-3</v>
      </c>
      <c r="BF94" s="43">
        <f t="shared" si="50"/>
        <v>3.5819737545658651E-3</v>
      </c>
    </row>
    <row r="95" spans="1:58">
      <c r="A95" s="53" t="s">
        <v>60</v>
      </c>
      <c r="B95" s="70">
        <f>('Modelled Faults'!B95*'Modelled ICPs'!B95)/'Total ICPs'!B$18</f>
        <v>2.3842449096371212E-4</v>
      </c>
      <c r="C95" s="70">
        <f>('Modelled Faults'!C95*'Modelled ICPs'!C95)/'Total ICPs'!C$18</f>
        <v>0</v>
      </c>
      <c r="D95" s="70">
        <f>('Modelled Faults'!D95*'Modelled ICPs'!D95)/'Total ICPs'!D$18</f>
        <v>0</v>
      </c>
      <c r="E95" s="43">
        <f>('Modelled Faults'!E95*'Modelled ICPs'!E95)/'Total ICPs'!E$18</f>
        <v>3.5805369549103601E-4</v>
      </c>
      <c r="F95" s="43">
        <f>('Modelled Faults'!F95*'Modelled ICPs'!F95)/'Total ICPs'!F$18</f>
        <v>2.1000853159659598E-3</v>
      </c>
      <c r="G95" s="43">
        <f>('Modelled Faults'!G95*'Modelled ICPs'!G95)/'Total ICPs'!G$18</f>
        <v>4.3642639417435904E-3</v>
      </c>
      <c r="H95" s="43">
        <f>('Modelled Faults'!H95*'Modelled ICPs'!H95)/'Total ICPs'!H$18</f>
        <v>1.0471462185702098E-4</v>
      </c>
      <c r="I95" s="43">
        <f>('Modelled Faults'!I95*'Modelled ICPs'!I95)/'Total ICPs'!I$18</f>
        <v>4.7862819721803101E-3</v>
      </c>
      <c r="J95" s="43">
        <f>('Modelled Faults'!J95*'Modelled ICPs'!J95)/'Total ICPs'!J$18</f>
        <v>2.7213846405050901E-5</v>
      </c>
      <c r="K95" s="43">
        <f>('Modelled Faults'!K95*'Modelled ICPs'!K95)/'Total ICPs'!K$18</f>
        <v>7.6963389982780594E-4</v>
      </c>
      <c r="L95" s="43">
        <f>('Modelled Faults'!L95*'Modelled ICPs'!L95)/'Total ICPs'!L$18</f>
        <v>1.8332574596715456E-3</v>
      </c>
      <c r="M95" s="43">
        <f>('Modelled Faults'!M95*'Modelled ICPs'!M95)/'Total ICPs'!M$18</f>
        <v>1.8210247841930749E-3</v>
      </c>
      <c r="N95" s="43">
        <f>('Modelled Faults'!N95*'Modelled ICPs'!N95)/'Total ICPs'!N$18</f>
        <v>1.8175469863188445E-3</v>
      </c>
      <c r="O95" s="43">
        <f>('Modelled Faults'!O95*'Modelled ICPs'!O95)/'Total ICPs'!O$18</f>
        <v>1.8147043163179524E-3</v>
      </c>
      <c r="P95" s="43">
        <f>('Modelled Faults'!P95*'Modelled ICPs'!P95)/'Total ICPs'!P$18</f>
        <v>1.794637138171687E-3</v>
      </c>
      <c r="Q95" s="43">
        <f>('Modelled Faults'!Q95*'Modelled ICPs'!Q95)/'Total ICPs'!Q$18</f>
        <v>1.7887241643316999E-3</v>
      </c>
      <c r="R95" s="43">
        <f>('Modelled Faults'!R95*'Modelled ICPs'!R95)/'Total ICPs'!R$18</f>
        <v>1.7653277572775824E-3</v>
      </c>
      <c r="S95" s="43">
        <f>('Modelled Faults'!S95*'Modelled ICPs'!S95)/'Total ICPs'!S$18</f>
        <v>1.7552539252793287E-3</v>
      </c>
      <c r="T95" s="43">
        <f>('Modelled Faults'!T95*'Modelled ICPs'!T95)/'Total ICPs'!T$18</f>
        <v>1.7391557869381226E-3</v>
      </c>
      <c r="U95" s="43">
        <f>('Modelled Faults'!U95*'Modelled ICPs'!U95)/'Total ICPs'!U$18</f>
        <v>1.736262511771342E-3</v>
      </c>
      <c r="V95" s="43">
        <f>('Modelled Faults'!V95*'Modelled ICPs'!V95)/'Total ICPs'!V$18</f>
        <v>1.7122638942408462E-3</v>
      </c>
      <c r="AL95" s="43">
        <f t="shared" si="39"/>
        <v>2.3842449096371212E-4</v>
      </c>
      <c r="AM95" s="43">
        <f t="shared" si="40"/>
        <v>0</v>
      </c>
      <c r="AN95" s="43">
        <f t="shared" si="41"/>
        <v>0</v>
      </c>
      <c r="AO95" s="43">
        <f t="shared" si="42"/>
        <v>3.5805369549103601E-4</v>
      </c>
      <c r="AP95" s="43">
        <f t="shared" si="43"/>
        <v>2.1000853159659598E-3</v>
      </c>
      <c r="AQ95" s="43">
        <f t="shared" si="44"/>
        <v>4.3642639417435904E-3</v>
      </c>
      <c r="AR95" s="43">
        <f t="shared" si="45"/>
        <v>1.0471462185702098E-4</v>
      </c>
      <c r="AS95" s="43">
        <f t="shared" si="46"/>
        <v>4.7862819721803101E-3</v>
      </c>
      <c r="AT95" s="43">
        <f t="shared" si="47"/>
        <v>2.7213846405050901E-5</v>
      </c>
      <c r="AU95" s="43">
        <f t="shared" si="48"/>
        <v>7.6963389982780594E-4</v>
      </c>
      <c r="AV95" s="43">
        <f t="shared" si="50"/>
        <v>2.2884322741230935E-3</v>
      </c>
      <c r="AW95" s="43">
        <f t="shared" si="50"/>
        <v>2.4727168369739383E-3</v>
      </c>
      <c r="AX95" s="43">
        <f t="shared" si="50"/>
        <v>2.6570013998247831E-3</v>
      </c>
      <c r="AY95" s="43">
        <f t="shared" si="50"/>
        <v>2.8412859626756274E-3</v>
      </c>
      <c r="AZ95" s="43">
        <f t="shared" si="50"/>
        <v>3.0255705255264717E-3</v>
      </c>
      <c r="BA95" s="43">
        <f t="shared" si="50"/>
        <v>3.2098550883773165E-3</v>
      </c>
      <c r="BB95" s="43">
        <f t="shared" si="50"/>
        <v>3.3941396512281613E-3</v>
      </c>
      <c r="BC95" s="43">
        <f t="shared" si="50"/>
        <v>3.5784242140790056E-3</v>
      </c>
      <c r="BD95" s="43">
        <f t="shared" si="50"/>
        <v>3.7627087769298499E-3</v>
      </c>
      <c r="BE95" s="43">
        <f t="shared" si="50"/>
        <v>3.9469933397806942E-3</v>
      </c>
      <c r="BF95" s="43">
        <f t="shared" si="50"/>
        <v>4.1312779026315399E-3</v>
      </c>
    </row>
    <row r="96" spans="1:58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</row>
    <row r="97" spans="1:58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</row>
    <row r="98" spans="1:58"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</row>
    <row r="99" spans="1:58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" customFormat="1" ht="18">
      <c r="A100" s="1"/>
      <c r="B100" s="55"/>
      <c r="C100" s="55"/>
      <c r="D100" s="55"/>
      <c r="E100" s="55"/>
      <c r="F100" s="55"/>
      <c r="G100" s="55"/>
      <c r="H100" s="55"/>
      <c r="I100" s="39"/>
      <c r="J100" s="1"/>
      <c r="N100"/>
      <c r="O100"/>
      <c r="P100"/>
      <c r="Q100"/>
      <c r="R100"/>
      <c r="S100"/>
      <c r="T100"/>
      <c r="U100"/>
      <c r="V100"/>
    </row>
    <row r="101" spans="1:58" s="3" customFormat="1" ht="15.95" customHeight="1">
      <c r="B101" s="59"/>
      <c r="C101" s="59"/>
      <c r="D101" s="59"/>
      <c r="E101" s="59"/>
      <c r="F101" s="59"/>
      <c r="G101" s="59"/>
      <c r="H101" s="59"/>
      <c r="I101" s="59"/>
      <c r="J101" s="59"/>
      <c r="K101" s="69"/>
      <c r="L101" s="69" t="s">
        <v>32</v>
      </c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69" t="s">
        <v>48</v>
      </c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</row>
    <row r="102" spans="1:58" s="60" customFormat="1">
      <c r="A102" s="60" t="s">
        <v>6</v>
      </c>
      <c r="B102" s="63">
        <f>SUM(B106:B118)</f>
        <v>2.2764770397215195E-2</v>
      </c>
      <c r="C102" s="63">
        <f t="shared" ref="C102:K102" si="51">SUM(C106:C118)</f>
        <v>2.6439686551269225E-2</v>
      </c>
      <c r="D102" s="63">
        <f t="shared" si="51"/>
        <v>2.2474099642969824E-2</v>
      </c>
      <c r="E102" s="63">
        <f t="shared" si="51"/>
        <v>3.0962222194303807E-2</v>
      </c>
      <c r="F102" s="63">
        <f t="shared" si="51"/>
        <v>2.7938635007047151E-2</v>
      </c>
      <c r="G102" s="63">
        <f t="shared" si="51"/>
        <v>2.5841036497166011E-2</v>
      </c>
      <c r="H102" s="63">
        <f t="shared" si="51"/>
        <v>2.5815234129575124E-2</v>
      </c>
      <c r="I102" s="63">
        <f t="shared" si="51"/>
        <v>4.281691173326331E-2</v>
      </c>
      <c r="J102" s="63">
        <f t="shared" si="51"/>
        <v>4.4234595451054376E-2</v>
      </c>
      <c r="K102" s="63">
        <f t="shared" si="51"/>
        <v>4.7175263906565817E-2</v>
      </c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</row>
    <row r="103" spans="1:58">
      <c r="B103" s="96"/>
      <c r="C103" s="96"/>
      <c r="D103" s="96"/>
      <c r="E103" s="96"/>
      <c r="F103" s="96"/>
      <c r="G103" s="96"/>
      <c r="H103" s="96"/>
      <c r="I103" s="96"/>
      <c r="J103" s="96"/>
      <c r="K103" s="106"/>
      <c r="L103" s="106">
        <f t="shared" ref="L103:V103" si="52">SUM(L106:L118)</f>
        <v>5.9030826152087393E-2</v>
      </c>
      <c r="M103" s="106">
        <f t="shared" si="52"/>
        <v>5.9987819321683164E-2</v>
      </c>
      <c r="N103" s="106">
        <f t="shared" si="52"/>
        <v>6.0364168656811594E-2</v>
      </c>
      <c r="O103" s="106">
        <f t="shared" si="52"/>
        <v>6.0974545033571213E-2</v>
      </c>
      <c r="P103" s="106">
        <f t="shared" si="52"/>
        <v>6.1305707848011606E-2</v>
      </c>
      <c r="Q103" s="106">
        <f t="shared" si="52"/>
        <v>6.1655641374424766E-2</v>
      </c>
      <c r="R103" s="106">
        <f t="shared" si="52"/>
        <v>6.197658469036936E-2</v>
      </c>
      <c r="S103" s="106">
        <f t="shared" si="52"/>
        <v>6.3728450809477255E-2</v>
      </c>
      <c r="T103" s="106">
        <f t="shared" si="52"/>
        <v>6.5352780394893617E-2</v>
      </c>
      <c r="U103" s="106">
        <f t="shared" si="52"/>
        <v>6.6179600482521694E-2</v>
      </c>
      <c r="V103" s="106">
        <f t="shared" si="52"/>
        <v>6.6971574188141841E-2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72"/>
      <c r="AM103" s="201"/>
      <c r="AN103" s="201"/>
      <c r="AO103" s="201"/>
      <c r="AP103" s="201"/>
      <c r="AQ103" s="201"/>
      <c r="AR103" s="201"/>
      <c r="AS103" s="201"/>
      <c r="AT103" s="201"/>
      <c r="AU103" s="106"/>
      <c r="AV103" s="106">
        <f t="shared" ref="AV103:BF103" si="53">SUM(AV106:AV118)</f>
        <v>4.5927388938711386E-2</v>
      </c>
      <c r="AW103" s="106">
        <f t="shared" si="53"/>
        <v>4.8523960463742008E-2</v>
      </c>
      <c r="AX103" s="106">
        <f t="shared" si="53"/>
        <v>5.1120531988772616E-2</v>
      </c>
      <c r="AY103" s="106">
        <f t="shared" si="53"/>
        <v>5.3717103513803231E-2</v>
      </c>
      <c r="AZ103" s="106">
        <f t="shared" si="53"/>
        <v>5.6313675038833867E-2</v>
      </c>
      <c r="BA103" s="106">
        <f t="shared" si="53"/>
        <v>5.8910246563864475E-2</v>
      </c>
      <c r="BB103" s="106">
        <f t="shared" si="53"/>
        <v>6.1506818088895091E-2</v>
      </c>
      <c r="BC103" s="106">
        <f t="shared" si="53"/>
        <v>6.4103389613925713E-2</v>
      </c>
      <c r="BD103" s="106">
        <f t="shared" si="53"/>
        <v>6.6699961138956321E-2</v>
      </c>
      <c r="BE103" s="106">
        <f t="shared" si="53"/>
        <v>6.9296532663986957E-2</v>
      </c>
      <c r="BF103" s="106">
        <f t="shared" si="53"/>
        <v>7.1893104189017565E-2</v>
      </c>
    </row>
    <row r="104" spans="1:58">
      <c r="B104" s="94"/>
      <c r="C104" s="94"/>
      <c r="D104" s="94"/>
      <c r="E104" s="94"/>
      <c r="F104" s="94"/>
      <c r="G104" s="94"/>
      <c r="H104" s="94"/>
      <c r="I104" s="94"/>
      <c r="J104" s="94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72"/>
      <c r="AM104" s="201"/>
      <c r="AN104" s="201"/>
      <c r="AO104" s="201"/>
      <c r="AP104" s="201"/>
      <c r="AQ104" s="201"/>
      <c r="AR104" s="201"/>
      <c r="AS104" s="201"/>
      <c r="AT104" s="201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</row>
    <row r="105" spans="1:58">
      <c r="A105" s="1" t="s">
        <v>64</v>
      </c>
      <c r="B105" s="95">
        <v>2008</v>
      </c>
      <c r="C105" s="95">
        <v>2009</v>
      </c>
      <c r="D105" s="95">
        <v>2010</v>
      </c>
      <c r="E105" s="95">
        <v>2011</v>
      </c>
      <c r="F105" s="95">
        <v>2012</v>
      </c>
      <c r="G105" s="95">
        <v>2013</v>
      </c>
      <c r="H105" s="95">
        <v>2014</v>
      </c>
      <c r="I105" s="95">
        <v>2015</v>
      </c>
      <c r="J105" s="95">
        <v>2016</v>
      </c>
      <c r="K105" s="95">
        <v>2017</v>
      </c>
      <c r="L105" s="95">
        <v>2018</v>
      </c>
      <c r="M105" s="95">
        <v>2019</v>
      </c>
      <c r="N105" s="95">
        <v>2020</v>
      </c>
      <c r="O105" s="95">
        <v>2021</v>
      </c>
      <c r="P105" s="95">
        <v>2022</v>
      </c>
      <c r="Q105" s="95">
        <v>2023</v>
      </c>
      <c r="R105" s="95">
        <v>2024</v>
      </c>
      <c r="S105" s="95">
        <v>2025</v>
      </c>
      <c r="T105" s="95">
        <v>2026</v>
      </c>
      <c r="U105" s="95">
        <v>2027</v>
      </c>
      <c r="V105" s="95">
        <v>2028</v>
      </c>
      <c r="AL105" s="200">
        <v>2008</v>
      </c>
      <c r="AM105" s="200">
        <v>2009</v>
      </c>
      <c r="AN105" s="200">
        <v>2010</v>
      </c>
      <c r="AO105" s="200">
        <v>2011</v>
      </c>
      <c r="AP105" s="200">
        <v>2012</v>
      </c>
      <c r="AQ105" s="200">
        <v>2013</v>
      </c>
      <c r="AR105" s="200">
        <v>2014</v>
      </c>
      <c r="AS105" s="200">
        <v>2015</v>
      </c>
      <c r="AT105" s="200">
        <v>2016</v>
      </c>
      <c r="AU105" s="200">
        <v>2017</v>
      </c>
      <c r="AV105" s="200">
        <v>2018</v>
      </c>
      <c r="AW105" s="200">
        <v>2019</v>
      </c>
      <c r="AX105" s="200">
        <v>2020</v>
      </c>
      <c r="AY105" s="200">
        <v>2021</v>
      </c>
      <c r="AZ105" s="200">
        <v>2022</v>
      </c>
      <c r="BA105" s="200">
        <v>2023</v>
      </c>
      <c r="BB105" s="200">
        <v>2024</v>
      </c>
      <c r="BC105" s="200">
        <v>2025</v>
      </c>
      <c r="BD105" s="200">
        <v>2026</v>
      </c>
      <c r="BE105" s="200">
        <v>2027</v>
      </c>
      <c r="BF105" s="200">
        <v>2028</v>
      </c>
    </row>
    <row r="106" spans="1:58">
      <c r="A106" s="53" t="s">
        <v>50</v>
      </c>
      <c r="B106" s="70">
        <f>('Modelled Faults'!B106*'Modelled ICPs'!B106)/'Total ICPs'!B$18</f>
        <v>5.9765072401570473E-4</v>
      </c>
      <c r="C106" s="70">
        <f>('Modelled Faults'!C106*'Modelled ICPs'!C106)/'Total ICPs'!C$18</f>
        <v>6.4851461542129595E-4</v>
      </c>
      <c r="D106" s="70">
        <f>('Modelled Faults'!D106*'Modelled ICPs'!D106)/'Total ICPs'!D$18</f>
        <v>1.2608500783949641E-3</v>
      </c>
      <c r="E106" s="43">
        <f>('Modelled Faults'!E106*'Modelled ICPs'!E106)/'Total ICPs'!E$18</f>
        <v>4.4599670841865901E-4</v>
      </c>
      <c r="F106" s="43">
        <f>('Modelled Faults'!F106*'Modelled ICPs'!F106)/'Total ICPs'!F$18</f>
        <v>3.0657495460753078E-3</v>
      </c>
      <c r="G106" s="43">
        <f>('Modelled Faults'!G106*'Modelled ICPs'!G106)/'Total ICPs'!G$18</f>
        <v>1.0988260564560701E-3</v>
      </c>
      <c r="H106" s="43">
        <f>('Modelled Faults'!H106*'Modelled ICPs'!H106)/'Total ICPs'!H$18</f>
        <v>2.026535917115299E-3</v>
      </c>
      <c r="I106" s="43">
        <f>('Modelled Faults'!I106*'Modelled ICPs'!I106)/'Total ICPs'!I$18</f>
        <v>5.6231940719744392E-3</v>
      </c>
      <c r="J106" s="43">
        <f>('Modelled Faults'!J106*'Modelled ICPs'!J106)/'Total ICPs'!J$18</f>
        <v>4.6051875638769488E-3</v>
      </c>
      <c r="K106" s="43">
        <f>('Modelled Faults'!K106*'Modelled ICPs'!K106)/'Total ICPs'!K$18</f>
        <v>2.7850565246687149E-3</v>
      </c>
      <c r="L106" s="43">
        <f>('Modelled Faults'!L106*'Modelled ICPs'!L106)/'Total ICPs'!L$18</f>
        <v>7.9776536137127988E-3</v>
      </c>
      <c r="M106" s="43">
        <f>('Modelled Faults'!M106*'Modelled ICPs'!M106)/'Total ICPs'!M$18</f>
        <v>8.281916629975598E-3</v>
      </c>
      <c r="N106" s="43">
        <f>('Modelled Faults'!N106*'Modelled ICPs'!N106)/'Total ICPs'!N$18</f>
        <v>8.4530997751552598E-3</v>
      </c>
      <c r="O106" s="43">
        <f>('Modelled Faults'!O106*'Modelled ICPs'!O106)/'Total ICPs'!O$18</f>
        <v>8.7356481701295081E-3</v>
      </c>
      <c r="P106" s="43">
        <f>('Modelled Faults'!P106*'Modelled ICPs'!P106)/'Total ICPs'!P$18</f>
        <v>8.9715106102298183E-3</v>
      </c>
      <c r="Q106" s="43">
        <f>('Modelled Faults'!Q106*'Modelled ICPs'!Q106)/'Total ICPs'!Q$18</f>
        <v>9.1857733782926849E-3</v>
      </c>
      <c r="R106" s="43">
        <f>('Modelled Faults'!R106*'Modelled ICPs'!R106)/'Total ICPs'!R$18</f>
        <v>9.2916826689148323E-3</v>
      </c>
      <c r="S106" s="43">
        <f>('Modelled Faults'!S106*'Modelled ICPs'!S106)/'Total ICPs'!S$18</f>
        <v>9.5249536566525787E-3</v>
      </c>
      <c r="T106" s="43">
        <f>('Modelled Faults'!T106*'Modelled ICPs'!T106)/'Total ICPs'!T$18</f>
        <v>9.7569392270380577E-3</v>
      </c>
      <c r="U106" s="43">
        <f>('Modelled Faults'!U106*'Modelled ICPs'!U106)/'Total ICPs'!U$18</f>
        <v>9.9997492941982236E-3</v>
      </c>
      <c r="V106" s="43">
        <f>('Modelled Faults'!V106*'Modelled ICPs'!V106)/'Total ICPs'!V$18</f>
        <v>1.0220518158663615E-2</v>
      </c>
      <c r="AL106" s="43">
        <f t="shared" ref="AL106:AL118" si="54">B106</f>
        <v>5.9765072401570473E-4</v>
      </c>
      <c r="AM106" s="43">
        <f t="shared" ref="AM106:AM118" si="55">C106</f>
        <v>6.4851461542129595E-4</v>
      </c>
      <c r="AN106" s="43">
        <f t="shared" ref="AN106:AN118" si="56">D106</f>
        <v>1.2608500783949641E-3</v>
      </c>
      <c r="AO106" s="43">
        <f t="shared" ref="AO106:AO118" si="57">E106</f>
        <v>4.4599670841865901E-4</v>
      </c>
      <c r="AP106" s="43">
        <f t="shared" ref="AP106:AP118" si="58">F106</f>
        <v>3.0657495460753078E-3</v>
      </c>
      <c r="AQ106" s="43">
        <f t="shared" ref="AQ106:AQ118" si="59">G106</f>
        <v>1.0988260564560701E-3</v>
      </c>
      <c r="AR106" s="43">
        <f t="shared" ref="AR106:AR118" si="60">H106</f>
        <v>2.026535917115299E-3</v>
      </c>
      <c r="AS106" s="43">
        <f t="shared" ref="AS106:AS118" si="61">I106</f>
        <v>5.6231940719744392E-3</v>
      </c>
      <c r="AT106" s="43">
        <f t="shared" ref="AT106:AT118" si="62">J106</f>
        <v>4.6051875638769488E-3</v>
      </c>
      <c r="AU106" s="43">
        <f t="shared" ref="AU106:AU118" si="63">K106</f>
        <v>2.7850565246687149E-3</v>
      </c>
      <c r="AV106" s="43">
        <f>LINEST($B106:$K106)*(AV$6-$AL$6+1)+INDEX(LINEST($B106:$K106,,TRUE,TRUE),1,2)</f>
        <v>4.6147487456228969E-3</v>
      </c>
      <c r="AW106" s="43">
        <f t="shared" ref="AW106:BF106" si="64">LINEST($B106:$K106)*(AW$6-$AL$6+1)+INDEX(LINEST($B106:$K106,,TRUE,TRUE),1,2)</f>
        <v>5.0509292119831073E-3</v>
      </c>
      <c r="AX106" s="43">
        <f t="shared" si="64"/>
        <v>5.4871096783433177E-3</v>
      </c>
      <c r="AY106" s="43">
        <f t="shared" si="64"/>
        <v>5.9232901447035281E-3</v>
      </c>
      <c r="AZ106" s="43">
        <f t="shared" si="64"/>
        <v>6.3594706110637386E-3</v>
      </c>
      <c r="BA106" s="43">
        <f t="shared" si="64"/>
        <v>6.795651077423949E-3</v>
      </c>
      <c r="BB106" s="43">
        <f t="shared" si="64"/>
        <v>7.2318315437841594E-3</v>
      </c>
      <c r="BC106" s="43">
        <f t="shared" si="64"/>
        <v>7.6680120101443698E-3</v>
      </c>
      <c r="BD106" s="43">
        <f t="shared" si="64"/>
        <v>8.1041924765045802E-3</v>
      </c>
      <c r="BE106" s="43">
        <f t="shared" si="64"/>
        <v>8.5403729428647907E-3</v>
      </c>
      <c r="BF106" s="43">
        <f t="shared" si="64"/>
        <v>8.9765534092250011E-3</v>
      </c>
    </row>
    <row r="107" spans="1:58">
      <c r="A107" s="53" t="s">
        <v>56</v>
      </c>
      <c r="B107" s="70">
        <f>('Modelled Faults'!B107*'Modelled ICPs'!B107)/'Total ICPs'!B$18</f>
        <v>8.8376011317215853E-4</v>
      </c>
      <c r="C107" s="70">
        <f>('Modelled Faults'!C107*'Modelled ICPs'!C107)/'Total ICPs'!C$18</f>
        <v>6.5169360863414575E-4</v>
      </c>
      <c r="D107" s="70">
        <f>('Modelled Faults'!D107*'Modelled ICPs'!D107)/'Total ICPs'!D$18</f>
        <v>1.696933564155622E-3</v>
      </c>
      <c r="E107" s="43">
        <f>('Modelled Faults'!E107*'Modelled ICPs'!E107)/'Total ICPs'!E$18</f>
        <v>2.578614771913513E-3</v>
      </c>
      <c r="F107" s="43">
        <f>('Modelled Faults'!F107*'Modelled ICPs'!F107)/'Total ICPs'!F$18</f>
        <v>4.7564432305062391E-3</v>
      </c>
      <c r="G107" s="43">
        <f>('Modelled Faults'!G107*'Modelled ICPs'!G107)/'Total ICPs'!G$18</f>
        <v>7.3937956680179603E-3</v>
      </c>
      <c r="H107" s="43">
        <f>('Modelled Faults'!H107*'Modelled ICPs'!H107)/'Total ICPs'!H$18</f>
        <v>1.9464600298128726E-3</v>
      </c>
      <c r="I107" s="43">
        <f>('Modelled Faults'!I107*'Modelled ICPs'!I107)/'Total ICPs'!I$18</f>
        <v>5.6567927329150862E-3</v>
      </c>
      <c r="J107" s="43">
        <f>('Modelled Faults'!J107*'Modelled ICPs'!J107)/'Total ICPs'!J$18</f>
        <v>7.317500922247009E-3</v>
      </c>
      <c r="K107" s="43">
        <f>('Modelled Faults'!K107*'Modelled ICPs'!K107)/'Total ICPs'!K$18</f>
        <v>2.4855880811559461E-3</v>
      </c>
      <c r="L107" s="43">
        <f>('Modelled Faults'!L107*'Modelled ICPs'!L107)/'Total ICPs'!L$18</f>
        <v>7.2198382278525833E-3</v>
      </c>
      <c r="M107" s="43">
        <f>('Modelled Faults'!M107*'Modelled ICPs'!M107)/'Total ICPs'!M$18</f>
        <v>7.5184903178312553E-3</v>
      </c>
      <c r="N107" s="43">
        <f>('Modelled Faults'!N107*'Modelled ICPs'!N107)/'Total ICPs'!N$18</f>
        <v>7.5656882019331951E-3</v>
      </c>
      <c r="O107" s="43">
        <f>('Modelled Faults'!O107*'Modelled ICPs'!O107)/'Total ICPs'!O$18</f>
        <v>7.715907399454847E-3</v>
      </c>
      <c r="P107" s="43">
        <f>('Modelled Faults'!P107*'Modelled ICPs'!P107)/'Total ICPs'!P$18</f>
        <v>7.7526917151377875E-3</v>
      </c>
      <c r="Q107" s="43">
        <f>('Modelled Faults'!Q107*'Modelled ICPs'!Q107)/'Total ICPs'!Q$18</f>
        <v>7.8696135089309921E-3</v>
      </c>
      <c r="R107" s="43">
        <f>('Modelled Faults'!R107*'Modelled ICPs'!R107)/'Total ICPs'!R$18</f>
        <v>7.9480397726985532E-3</v>
      </c>
      <c r="S107" s="43">
        <f>('Modelled Faults'!S107*'Modelled ICPs'!S107)/'Total ICPs'!S$18</f>
        <v>8.4667551535264757E-3</v>
      </c>
      <c r="T107" s="43">
        <f>('Modelled Faults'!T107*'Modelled ICPs'!T107)/'Total ICPs'!T$18</f>
        <v>8.7943392721012426E-3</v>
      </c>
      <c r="U107" s="43">
        <f>('Modelled Faults'!U107*'Modelled ICPs'!U107)/'Total ICPs'!U$18</f>
        <v>8.9482201584917594E-3</v>
      </c>
      <c r="V107" s="43">
        <f>('Modelled Faults'!V107*'Modelled ICPs'!V107)/'Total ICPs'!V$18</f>
        <v>9.1155905725379544E-3</v>
      </c>
      <c r="AL107" s="43">
        <f t="shared" si="54"/>
        <v>8.8376011317215853E-4</v>
      </c>
      <c r="AM107" s="43">
        <f t="shared" si="55"/>
        <v>6.5169360863414575E-4</v>
      </c>
      <c r="AN107" s="43">
        <f t="shared" si="56"/>
        <v>1.696933564155622E-3</v>
      </c>
      <c r="AO107" s="43">
        <f t="shared" si="57"/>
        <v>2.578614771913513E-3</v>
      </c>
      <c r="AP107" s="43">
        <f t="shared" si="58"/>
        <v>4.7564432305062391E-3</v>
      </c>
      <c r="AQ107" s="43">
        <f t="shared" si="59"/>
        <v>7.3937956680179603E-3</v>
      </c>
      <c r="AR107" s="43">
        <f t="shared" si="60"/>
        <v>1.9464600298128726E-3</v>
      </c>
      <c r="AS107" s="43">
        <f t="shared" si="61"/>
        <v>5.6567927329150862E-3</v>
      </c>
      <c r="AT107" s="43">
        <f t="shared" si="62"/>
        <v>7.317500922247009E-3</v>
      </c>
      <c r="AU107" s="43">
        <f t="shared" si="63"/>
        <v>2.4855880811559461E-3</v>
      </c>
      <c r="AV107" s="43">
        <f t="shared" ref="AV107:BF118" si="65">LINEST($B107:$K107)*(AV$6-$AL$6+1)+INDEX(LINEST($B107:$K107,,TRUE,TRUE),1,2)</f>
        <v>6.2573345043247658E-3</v>
      </c>
      <c r="AW107" s="43">
        <f t="shared" si="65"/>
        <v>6.7519847283378023E-3</v>
      </c>
      <c r="AX107" s="43">
        <f t="shared" si="65"/>
        <v>7.2466349523508406E-3</v>
      </c>
      <c r="AY107" s="43">
        <f t="shared" si="65"/>
        <v>7.7412851763638789E-3</v>
      </c>
      <c r="AZ107" s="43">
        <f t="shared" si="65"/>
        <v>8.2359354003769172E-3</v>
      </c>
      <c r="BA107" s="43">
        <f t="shared" si="65"/>
        <v>8.7305856243899554E-3</v>
      </c>
      <c r="BB107" s="43">
        <f t="shared" si="65"/>
        <v>9.2252358484029937E-3</v>
      </c>
      <c r="BC107" s="43">
        <f t="shared" si="65"/>
        <v>9.719886072416032E-3</v>
      </c>
      <c r="BD107" s="43">
        <f t="shared" si="65"/>
        <v>1.021453629642907E-2</v>
      </c>
      <c r="BE107" s="43">
        <f t="shared" si="65"/>
        <v>1.0709186520442109E-2</v>
      </c>
      <c r="BF107" s="43">
        <f t="shared" si="65"/>
        <v>1.1203836744455147E-2</v>
      </c>
    </row>
    <row r="108" spans="1:58">
      <c r="A108" s="53" t="s">
        <v>51</v>
      </c>
      <c r="B108" s="70">
        <f>('Modelled Faults'!B108*'Modelled ICPs'!B108)/'Total ICPs'!B$18</f>
        <v>0</v>
      </c>
      <c r="C108" s="70">
        <f>('Modelled Faults'!C108*'Modelled ICPs'!C108)/'Total ICPs'!C$18</f>
        <v>0</v>
      </c>
      <c r="D108" s="70">
        <f>('Modelled Faults'!D108*'Modelled ICPs'!D108)/'Total ICPs'!D$18</f>
        <v>5.68804546644343E-5</v>
      </c>
      <c r="E108" s="43">
        <f>('Modelled Faults'!E108*'Modelled ICPs'!E108)/'Total ICPs'!E$18</f>
        <v>2.2456876515446569E-3</v>
      </c>
      <c r="F108" s="43">
        <f>('Modelled Faults'!F108*'Modelled ICPs'!F108)/'Total ICPs'!F$18</f>
        <v>1.24692565635479E-3</v>
      </c>
      <c r="G108" s="43">
        <f>('Modelled Faults'!G108*'Modelled ICPs'!G108)/'Total ICPs'!G$18</f>
        <v>4.0041966464077103E-4</v>
      </c>
      <c r="H108" s="43">
        <f>('Modelled Faults'!H108*'Modelled ICPs'!H108)/'Total ICPs'!H$18</f>
        <v>0</v>
      </c>
      <c r="I108" s="43">
        <f>('Modelled Faults'!I108*'Modelled ICPs'!I108)/'Total ICPs'!I$18</f>
        <v>5.8034050715651487E-5</v>
      </c>
      <c r="J108" s="43">
        <f>('Modelled Faults'!J108*'Modelled ICPs'!J108)/'Total ICPs'!J$18</f>
        <v>1.3606923202525421E-4</v>
      </c>
      <c r="K108" s="43">
        <f>('Modelled Faults'!K108*'Modelled ICPs'!K108)/'Total ICPs'!K$18</f>
        <v>1.527289061915101E-4</v>
      </c>
      <c r="L108" s="43">
        <f>('Modelled Faults'!L108*'Modelled ICPs'!L108)/'Total ICPs'!L$18</f>
        <v>8.7362249074318611E-4</v>
      </c>
      <c r="M108" s="43">
        <f>('Modelled Faults'!M108*'Modelled ICPs'!M108)/'Total ICPs'!M$18</f>
        <v>8.8154567825484385E-4</v>
      </c>
      <c r="N108" s="43">
        <f>('Modelled Faults'!N108*'Modelled ICPs'!N108)/'Total ICPs'!N$18</f>
        <v>8.7087266724738014E-4</v>
      </c>
      <c r="O108" s="43">
        <f>('Modelled Faults'!O108*'Modelled ICPs'!O108)/'Total ICPs'!O$18</f>
        <v>8.7240619757937338E-4</v>
      </c>
      <c r="P108" s="43">
        <f>('Modelled Faults'!P108*'Modelled ICPs'!P108)/'Total ICPs'!P$18</f>
        <v>8.6566715369239418E-4</v>
      </c>
      <c r="Q108" s="43">
        <f>('Modelled Faults'!Q108*'Modelled ICPs'!Q108)/'Total ICPs'!Q$18</f>
        <v>8.5168151566198151E-4</v>
      </c>
      <c r="R108" s="43">
        <f>('Modelled Faults'!R108*'Modelled ICPs'!R108)/'Total ICPs'!R$18</f>
        <v>8.6104869627357113E-4</v>
      </c>
      <c r="S108" s="43">
        <f>('Modelled Faults'!S108*'Modelled ICPs'!S108)/'Total ICPs'!S$18</f>
        <v>8.6834643833228105E-4</v>
      </c>
      <c r="T108" s="43">
        <f>('Modelled Faults'!T108*'Modelled ICPs'!T108)/'Total ICPs'!T$18</f>
        <v>8.6943700014280485E-4</v>
      </c>
      <c r="U108" s="43">
        <f>('Modelled Faults'!U108*'Modelled ICPs'!U108)/'Total ICPs'!U$18</f>
        <v>8.8270011194464338E-4</v>
      </c>
      <c r="V108" s="43">
        <f>('Modelled Faults'!V108*'Modelled ICPs'!V108)/'Total ICPs'!V$18</f>
        <v>8.96132172912897E-4</v>
      </c>
      <c r="AL108" s="43">
        <f t="shared" si="54"/>
        <v>0</v>
      </c>
      <c r="AM108" s="43">
        <f t="shared" si="55"/>
        <v>0</v>
      </c>
      <c r="AN108" s="43">
        <f t="shared" si="56"/>
        <v>5.68804546644343E-5</v>
      </c>
      <c r="AO108" s="43">
        <f t="shared" si="57"/>
        <v>2.2456876515446569E-3</v>
      </c>
      <c r="AP108" s="43">
        <f t="shared" si="58"/>
        <v>1.24692565635479E-3</v>
      </c>
      <c r="AQ108" s="43">
        <f t="shared" si="59"/>
        <v>4.0041966464077103E-4</v>
      </c>
      <c r="AR108" s="43">
        <f t="shared" si="60"/>
        <v>0</v>
      </c>
      <c r="AS108" s="43">
        <f t="shared" si="61"/>
        <v>5.8034050715651487E-5</v>
      </c>
      <c r="AT108" s="43">
        <f t="shared" si="62"/>
        <v>1.3606923202525421E-4</v>
      </c>
      <c r="AU108" s="43">
        <f t="shared" si="63"/>
        <v>1.527289061915101E-4</v>
      </c>
      <c r="AV108" s="43">
        <f t="shared" si="65"/>
        <v>2.5464935540732235E-4</v>
      </c>
      <c r="AW108" s="43">
        <f t="shared" si="65"/>
        <v>2.228265906425252E-4</v>
      </c>
      <c r="AX108" s="43">
        <f t="shared" si="65"/>
        <v>1.91003825877728E-4</v>
      </c>
      <c r="AY108" s="43">
        <f t="shared" si="65"/>
        <v>1.5918106111293084E-4</v>
      </c>
      <c r="AZ108" s="43">
        <f t="shared" si="65"/>
        <v>1.2735829634813364E-4</v>
      </c>
      <c r="BA108" s="43">
        <f t="shared" si="65"/>
        <v>9.5535531583336485E-5</v>
      </c>
      <c r="BB108" s="43">
        <f t="shared" si="65"/>
        <v>6.3712766818539279E-5</v>
      </c>
      <c r="BC108" s="43">
        <f t="shared" si="65"/>
        <v>3.1890002053742181E-5</v>
      </c>
      <c r="BD108" s="43">
        <f t="shared" si="65"/>
        <v>6.7237288944974223E-8</v>
      </c>
      <c r="BE108" s="43">
        <f t="shared" si="65"/>
        <v>-3.1755527475852232E-5</v>
      </c>
      <c r="BF108" s="43">
        <f t="shared" si="65"/>
        <v>-6.357829224064933E-5</v>
      </c>
    </row>
    <row r="109" spans="1:58">
      <c r="A109" s="53" t="s">
        <v>54</v>
      </c>
      <c r="B109" s="70">
        <f>('Modelled Faults'!B109*'Modelled ICPs'!B109)/'Total ICPs'!B$18</f>
        <v>1.8183841177499089E-3</v>
      </c>
      <c r="C109" s="70">
        <f>('Modelled Faults'!C109*'Modelled ICPs'!C109)/'Total ICPs'!C$18</f>
        <v>3.5255034730500901E-3</v>
      </c>
      <c r="D109" s="70">
        <f>('Modelled Faults'!D109*'Modelled ICPs'!D109)/'Total ICPs'!D$18</f>
        <v>3.8362706645901799E-3</v>
      </c>
      <c r="E109" s="43">
        <f>('Modelled Faults'!E109*'Modelled ICPs'!E109)/'Total ICPs'!E$18</f>
        <v>6.9003856929281257E-3</v>
      </c>
      <c r="F109" s="43">
        <f>('Modelled Faults'!F109*'Modelled ICPs'!F109)/'Total ICPs'!F$18</f>
        <v>4.2939244406804038E-3</v>
      </c>
      <c r="G109" s="43">
        <f>('Modelled Faults'!G109*'Modelled ICPs'!G109)/'Total ICPs'!G$18</f>
        <v>1.766192164190684E-3</v>
      </c>
      <c r="H109" s="43">
        <f>('Modelled Faults'!H109*'Modelled ICPs'!H109)/'Total ICPs'!H$18</f>
        <v>3.4494228376430601E-3</v>
      </c>
      <c r="I109" s="43">
        <f>('Modelled Faults'!I109*'Modelled ICPs'!I109)/'Total ICPs'!I$18</f>
        <v>3.8119208049017385E-3</v>
      </c>
      <c r="J109" s="43">
        <f>('Modelled Faults'!J109*'Modelled ICPs'!J109)/'Total ICPs'!J$18</f>
        <v>5.6997889415023231E-3</v>
      </c>
      <c r="K109" s="43">
        <f>('Modelled Faults'!K109*'Modelled ICPs'!K109)/'Total ICPs'!K$18</f>
        <v>4.6657183499288777E-3</v>
      </c>
      <c r="L109" s="43">
        <f>('Modelled Faults'!L109*'Modelled ICPs'!L109)/'Total ICPs'!L$18</f>
        <v>6.0720096230164299E-3</v>
      </c>
      <c r="M109" s="43">
        <f>('Modelled Faults'!M109*'Modelled ICPs'!M109)/'Total ICPs'!M$18</f>
        <v>6.0740661876506861E-3</v>
      </c>
      <c r="N109" s="43">
        <f>('Modelled Faults'!N109*'Modelled ICPs'!N109)/'Total ICPs'!N$18</f>
        <v>6.0827362664124789E-3</v>
      </c>
      <c r="O109" s="43">
        <f>('Modelled Faults'!O109*'Modelled ICPs'!O109)/'Total ICPs'!O$18</f>
        <v>6.1122970999246727E-3</v>
      </c>
      <c r="P109" s="43">
        <f>('Modelled Faults'!P109*'Modelled ICPs'!P109)/'Total ICPs'!P$18</f>
        <v>6.0959283223209239E-3</v>
      </c>
      <c r="Q109" s="43">
        <f>('Modelled Faults'!Q109*'Modelled ICPs'!Q109)/'Total ICPs'!Q$18</f>
        <v>6.1814622763893337E-3</v>
      </c>
      <c r="R109" s="43">
        <f>('Modelled Faults'!R109*'Modelled ICPs'!R109)/'Total ICPs'!R$18</f>
        <v>6.2730235588356826E-3</v>
      </c>
      <c r="S109" s="43">
        <f>('Modelled Faults'!S109*'Modelled ICPs'!S109)/'Total ICPs'!S$18</f>
        <v>6.9431278652760083E-3</v>
      </c>
      <c r="T109" s="43">
        <f>('Modelled Faults'!T109*'Modelled ICPs'!T109)/'Total ICPs'!T$18</f>
        <v>7.1113686675818369E-3</v>
      </c>
      <c r="U109" s="43">
        <f>('Modelled Faults'!U109*'Modelled ICPs'!U109)/'Total ICPs'!U$18</f>
        <v>7.2368000041722865E-3</v>
      </c>
      <c r="V109" s="43">
        <f>('Modelled Faults'!V109*'Modelled ICPs'!V109)/'Total ICPs'!V$18</f>
        <v>7.3635778960746542E-3</v>
      </c>
      <c r="AL109" s="43">
        <f t="shared" si="54"/>
        <v>1.8183841177499089E-3</v>
      </c>
      <c r="AM109" s="43">
        <f t="shared" si="55"/>
        <v>3.5255034730500901E-3</v>
      </c>
      <c r="AN109" s="43">
        <f t="shared" si="56"/>
        <v>3.8362706645901799E-3</v>
      </c>
      <c r="AO109" s="43">
        <f t="shared" si="57"/>
        <v>6.9003856929281257E-3</v>
      </c>
      <c r="AP109" s="43">
        <f t="shared" si="58"/>
        <v>4.2939244406804038E-3</v>
      </c>
      <c r="AQ109" s="43">
        <f t="shared" si="59"/>
        <v>1.766192164190684E-3</v>
      </c>
      <c r="AR109" s="43">
        <f t="shared" si="60"/>
        <v>3.4494228376430601E-3</v>
      </c>
      <c r="AS109" s="43">
        <f t="shared" si="61"/>
        <v>3.8119208049017385E-3</v>
      </c>
      <c r="AT109" s="43">
        <f t="shared" si="62"/>
        <v>5.6997889415023231E-3</v>
      </c>
      <c r="AU109" s="43">
        <f t="shared" si="63"/>
        <v>4.6657183499288777E-3</v>
      </c>
      <c r="AV109" s="43">
        <f t="shared" si="65"/>
        <v>4.9048723563161799E-3</v>
      </c>
      <c r="AW109" s="43">
        <f t="shared" si="65"/>
        <v>5.0736216667888415E-3</v>
      </c>
      <c r="AX109" s="43">
        <f t="shared" si="65"/>
        <v>5.242370977261504E-3</v>
      </c>
      <c r="AY109" s="43">
        <f t="shared" si="65"/>
        <v>5.4111202877341657E-3</v>
      </c>
      <c r="AZ109" s="43">
        <f t="shared" si="65"/>
        <v>5.5798695982068273E-3</v>
      </c>
      <c r="BA109" s="43">
        <f t="shared" si="65"/>
        <v>5.7486189086794898E-3</v>
      </c>
      <c r="BB109" s="43">
        <f t="shared" si="65"/>
        <v>5.9173682191521523E-3</v>
      </c>
      <c r="BC109" s="43">
        <f t="shared" si="65"/>
        <v>6.0861175296248139E-3</v>
      </c>
      <c r="BD109" s="43">
        <f t="shared" si="65"/>
        <v>6.2548668400974755E-3</v>
      </c>
      <c r="BE109" s="43">
        <f t="shared" si="65"/>
        <v>6.423616150570138E-3</v>
      </c>
      <c r="BF109" s="43">
        <f t="shared" si="65"/>
        <v>6.5923654610427996E-3</v>
      </c>
    </row>
    <row r="110" spans="1:58">
      <c r="A110" s="53" t="s">
        <v>49</v>
      </c>
      <c r="B110" s="70">
        <f>('Modelled Faults'!B110*'Modelled ICPs'!B110)/'Total ICPs'!B$18</f>
        <v>5.3724985297156345E-4</v>
      </c>
      <c r="C110" s="70">
        <f>('Modelled Faults'!C110*'Modelled ICPs'!C110)/'Total ICPs'!C$18</f>
        <v>2.5749845024080898E-4</v>
      </c>
      <c r="D110" s="70">
        <f>('Modelled Faults'!D110*'Modelled ICPs'!D110)/'Total ICPs'!D$18</f>
        <v>5.8776469819915458E-4</v>
      </c>
      <c r="E110" s="43">
        <f>('Modelled Faults'!E110*'Modelled ICPs'!E110)/'Total ICPs'!E$18</f>
        <v>2.3870246366069101E-4</v>
      </c>
      <c r="F110" s="43">
        <f>('Modelled Faults'!F110*'Modelled ICPs'!F110)/'Total ICPs'!F$18</f>
        <v>2.2219652673389836E-3</v>
      </c>
      <c r="G110" s="43">
        <f>('Modelled Faults'!G110*'Modelled ICPs'!G110)/'Total ICPs'!G$18</f>
        <v>0</v>
      </c>
      <c r="H110" s="43">
        <f>('Modelled Faults'!H110*'Modelled ICPs'!H110)/'Total ICPs'!H$18</f>
        <v>4.0961896197011402E-4</v>
      </c>
      <c r="I110" s="43">
        <f>('Modelled Faults'!I110*'Modelled ICPs'!I110)/'Total ICPs'!I$18</f>
        <v>3.4820430429390877E-4</v>
      </c>
      <c r="J110" s="43">
        <f>('Modelled Faults'!J110*'Modelled ICPs'!J110)/'Total ICPs'!J$18</f>
        <v>2.3464383122577268E-3</v>
      </c>
      <c r="K110" s="43">
        <f>('Modelled Faults'!K110*'Modelled ICPs'!K110)/'Total ICPs'!K$18</f>
        <v>8.2952758853035806E-4</v>
      </c>
      <c r="L110" s="43">
        <f>('Modelled Faults'!L110*'Modelled ICPs'!L110)/'Total ICPs'!L$18</f>
        <v>2.3091512415553644E-3</v>
      </c>
      <c r="M110" s="43">
        <f>('Modelled Faults'!M110*'Modelled ICPs'!M110)/'Total ICPs'!M$18</f>
        <v>2.3360712133422231E-3</v>
      </c>
      <c r="N110" s="43">
        <f>('Modelled Faults'!N110*'Modelled ICPs'!N110)/'Total ICPs'!N$18</f>
        <v>2.3532971252799161E-3</v>
      </c>
      <c r="O110" s="43">
        <f>('Modelled Faults'!O110*'Modelled ICPs'!O110)/'Total ICPs'!O$18</f>
        <v>2.3657807386971656E-3</v>
      </c>
      <c r="P110" s="43">
        <f>('Modelled Faults'!P110*'Modelled ICPs'!P110)/'Total ICPs'!P$18</f>
        <v>2.3855016336881063E-3</v>
      </c>
      <c r="Q110" s="43">
        <f>('Modelled Faults'!Q110*'Modelled ICPs'!Q110)/'Total ICPs'!Q$18</f>
        <v>2.3655922245016466E-3</v>
      </c>
      <c r="R110" s="43">
        <f>('Modelled Faults'!R110*'Modelled ICPs'!R110)/'Total ICPs'!R$18</f>
        <v>2.3736627368058103E-3</v>
      </c>
      <c r="S110" s="43">
        <f>('Modelled Faults'!S110*'Modelled ICPs'!S110)/'Total ICPs'!S$18</f>
        <v>2.3686087302801006E-3</v>
      </c>
      <c r="T110" s="43">
        <f>('Modelled Faults'!T110*'Modelled ICPs'!T110)/'Total ICPs'!T$18</f>
        <v>2.3755794879203622E-3</v>
      </c>
      <c r="U110" s="43">
        <f>('Modelled Faults'!U110*'Modelled ICPs'!U110)/'Total ICPs'!U$18</f>
        <v>2.3826461743933535E-3</v>
      </c>
      <c r="V110" s="43">
        <f>('Modelled Faults'!V110*'Modelled ICPs'!V110)/'Total ICPs'!V$18</f>
        <v>2.4048577445403528E-3</v>
      </c>
      <c r="AL110" s="43">
        <f t="shared" si="54"/>
        <v>5.3724985297156345E-4</v>
      </c>
      <c r="AM110" s="43">
        <f t="shared" si="55"/>
        <v>2.5749845024080898E-4</v>
      </c>
      <c r="AN110" s="43">
        <f t="shared" si="56"/>
        <v>5.8776469819915458E-4</v>
      </c>
      <c r="AO110" s="43">
        <f t="shared" si="57"/>
        <v>2.3870246366069101E-4</v>
      </c>
      <c r="AP110" s="43">
        <f t="shared" si="58"/>
        <v>2.2219652673389836E-3</v>
      </c>
      <c r="AQ110" s="43">
        <f t="shared" si="59"/>
        <v>0</v>
      </c>
      <c r="AR110" s="43">
        <f t="shared" si="60"/>
        <v>4.0961896197011402E-4</v>
      </c>
      <c r="AS110" s="43">
        <f t="shared" si="61"/>
        <v>3.4820430429390877E-4</v>
      </c>
      <c r="AT110" s="43">
        <f t="shared" si="62"/>
        <v>2.3464383122577268E-3</v>
      </c>
      <c r="AU110" s="43">
        <f t="shared" si="63"/>
        <v>8.2952758853035806E-4</v>
      </c>
      <c r="AV110" s="43">
        <f t="shared" si="65"/>
        <v>1.2558990203533522E-3</v>
      </c>
      <c r="AW110" s="43">
        <f t="shared" si="65"/>
        <v>1.3428448440637197E-3</v>
      </c>
      <c r="AX110" s="43">
        <f t="shared" si="65"/>
        <v>1.4297906677740871E-3</v>
      </c>
      <c r="AY110" s="43">
        <f t="shared" si="65"/>
        <v>1.5167364914844546E-3</v>
      </c>
      <c r="AZ110" s="43">
        <f t="shared" si="65"/>
        <v>1.6036823151948222E-3</v>
      </c>
      <c r="BA110" s="43">
        <f t="shared" si="65"/>
        <v>1.6906281389051897E-3</v>
      </c>
      <c r="BB110" s="43">
        <f t="shared" si="65"/>
        <v>1.7775739626155571E-3</v>
      </c>
      <c r="BC110" s="43">
        <f t="shared" si="65"/>
        <v>1.8645197863259248E-3</v>
      </c>
      <c r="BD110" s="43">
        <f t="shared" si="65"/>
        <v>1.9514656100362922E-3</v>
      </c>
      <c r="BE110" s="43">
        <f t="shared" si="65"/>
        <v>2.0384114337466596E-3</v>
      </c>
      <c r="BF110" s="43">
        <f t="shared" si="65"/>
        <v>2.1253572574570275E-3</v>
      </c>
    </row>
    <row r="111" spans="1:58">
      <c r="A111" s="53" t="s">
        <v>59</v>
      </c>
      <c r="B111" s="70">
        <f>('Modelled Faults'!B111*'Modelled ICPs'!B111)/'Total ICPs'!B$18</f>
        <v>1.2239123869470536E-3</v>
      </c>
      <c r="C111" s="70">
        <f>('Modelled Faults'!C111*'Modelled ICPs'!C111)/'Total ICPs'!C$18</f>
        <v>7.5660038465817897E-4</v>
      </c>
      <c r="D111" s="70">
        <f>('Modelled Faults'!D111*'Modelled ICPs'!D111)/'Total ICPs'!D$18</f>
        <v>3.3496267746833502E-4</v>
      </c>
      <c r="E111" s="43">
        <f>('Modelled Faults'!E111*'Modelled ICPs'!E111)/'Total ICPs'!E$18</f>
        <v>3.0151890146613603E-4</v>
      </c>
      <c r="F111" s="43">
        <f>('Modelled Faults'!F111*'Modelled ICPs'!F111)/'Total ICPs'!F$18</f>
        <v>2.1938391247144397E-3</v>
      </c>
      <c r="G111" s="43">
        <f>('Modelled Faults'!G111*'Modelled ICPs'!G111)/'Total ICPs'!G$18</f>
        <v>1.8220646755359102E-3</v>
      </c>
      <c r="H111" s="43">
        <f>('Modelled Faults'!H111*'Modelled ICPs'!H111)/'Total ICPs'!H$18</f>
        <v>1.931060820716247E-3</v>
      </c>
      <c r="I111" s="43">
        <f>('Modelled Faults'!I111*'Modelled ICPs'!I111)/'Total ICPs'!I$18</f>
        <v>1.1606810143130295E-3</v>
      </c>
      <c r="J111" s="43">
        <f>('Modelled Faults'!J111*'Modelled ICPs'!J111)/'Total ICPs'!J$18</f>
        <v>1.8051851448683768E-3</v>
      </c>
      <c r="K111" s="43">
        <f>('Modelled Faults'!K111*'Modelled ICPs'!K111)/'Total ICPs'!K$18</f>
        <v>6.0911881410496312E-3</v>
      </c>
      <c r="L111" s="43">
        <f>('Modelled Faults'!L111*'Modelled ICPs'!L111)/'Total ICPs'!L$18</f>
        <v>5.2348337442452882E-3</v>
      </c>
      <c r="M111" s="43">
        <f>('Modelled Faults'!M111*'Modelled ICPs'!M111)/'Total ICPs'!M$18</f>
        <v>5.189248108659947E-3</v>
      </c>
      <c r="N111" s="43">
        <f>('Modelled Faults'!N111*'Modelled ICPs'!N111)/'Total ICPs'!N$18</f>
        <v>5.1491687677165561E-3</v>
      </c>
      <c r="O111" s="43">
        <f>('Modelled Faults'!O111*'Modelled ICPs'!O111)/'Total ICPs'!O$18</f>
        <v>5.1264119127174572E-3</v>
      </c>
      <c r="P111" s="43">
        <f>('Modelled Faults'!P111*'Modelled ICPs'!P111)/'Total ICPs'!P$18</f>
        <v>5.0817930141484023E-3</v>
      </c>
      <c r="Q111" s="43">
        <f>('Modelled Faults'!Q111*'Modelled ICPs'!Q111)/'Total ICPs'!Q$18</f>
        <v>5.0327774650310644E-3</v>
      </c>
      <c r="R111" s="43">
        <f>('Modelled Faults'!R111*'Modelled ICPs'!R111)/'Total ICPs'!R$18</f>
        <v>4.9883689987356141E-3</v>
      </c>
      <c r="S111" s="43">
        <f>('Modelled Faults'!S111*'Modelled ICPs'!S111)/'Total ICPs'!S$18</f>
        <v>4.951920195309923E-3</v>
      </c>
      <c r="T111" s="43">
        <f>('Modelled Faults'!T111*'Modelled ICPs'!T111)/'Total ICPs'!T$18</f>
        <v>4.8729083267126539E-3</v>
      </c>
      <c r="U111" s="43">
        <f>('Modelled Faults'!U111*'Modelled ICPs'!U111)/'Total ICPs'!U$18</f>
        <v>4.8034492792053546E-3</v>
      </c>
      <c r="V111" s="43">
        <f>('Modelled Faults'!V111*'Modelled ICPs'!V111)/'Total ICPs'!V$18</f>
        <v>4.7355288881456318E-3</v>
      </c>
      <c r="AL111" s="43">
        <f t="shared" si="54"/>
        <v>1.2239123869470536E-3</v>
      </c>
      <c r="AM111" s="43">
        <f t="shared" si="55"/>
        <v>7.5660038465817897E-4</v>
      </c>
      <c r="AN111" s="43">
        <f t="shared" si="56"/>
        <v>3.3496267746833502E-4</v>
      </c>
      <c r="AO111" s="43">
        <f t="shared" si="57"/>
        <v>3.0151890146613603E-4</v>
      </c>
      <c r="AP111" s="43">
        <f t="shared" si="58"/>
        <v>2.1938391247144397E-3</v>
      </c>
      <c r="AQ111" s="43">
        <f t="shared" si="59"/>
        <v>1.8220646755359102E-3</v>
      </c>
      <c r="AR111" s="43">
        <f t="shared" si="60"/>
        <v>1.931060820716247E-3</v>
      </c>
      <c r="AS111" s="43">
        <f t="shared" si="61"/>
        <v>1.1606810143130295E-3</v>
      </c>
      <c r="AT111" s="43">
        <f t="shared" si="62"/>
        <v>1.8051851448683768E-3</v>
      </c>
      <c r="AU111" s="43">
        <f t="shared" si="63"/>
        <v>6.0911881410496312E-3</v>
      </c>
      <c r="AV111" s="43">
        <f t="shared" si="65"/>
        <v>3.7551352638800634E-3</v>
      </c>
      <c r="AW111" s="43">
        <f t="shared" si="65"/>
        <v>4.1175050705539408E-3</v>
      </c>
      <c r="AX111" s="43">
        <f t="shared" si="65"/>
        <v>4.479874877227819E-3</v>
      </c>
      <c r="AY111" s="43">
        <f t="shared" si="65"/>
        <v>4.8422446839016973E-3</v>
      </c>
      <c r="AZ111" s="43">
        <f t="shared" si="65"/>
        <v>5.2046144905755747E-3</v>
      </c>
      <c r="BA111" s="43">
        <f t="shared" si="65"/>
        <v>5.566984297249453E-3</v>
      </c>
      <c r="BB111" s="43">
        <f t="shared" si="65"/>
        <v>5.9293541039233313E-3</v>
      </c>
      <c r="BC111" s="43">
        <f t="shared" si="65"/>
        <v>6.2917239105972087E-3</v>
      </c>
      <c r="BD111" s="43">
        <f t="shared" si="65"/>
        <v>6.654093717271087E-3</v>
      </c>
      <c r="BE111" s="43">
        <f t="shared" si="65"/>
        <v>7.0164635239449652E-3</v>
      </c>
      <c r="BF111" s="43">
        <f t="shared" si="65"/>
        <v>7.3788333306188426E-3</v>
      </c>
    </row>
    <row r="112" spans="1:58">
      <c r="A112" s="53" t="s">
        <v>57</v>
      </c>
      <c r="B112" s="70">
        <f>('Modelled Faults'!B112*'Modelled ICPs'!B112)/'Total ICPs'!B$18</f>
        <v>5.1881169233703658E-3</v>
      </c>
      <c r="C112" s="70">
        <f>('Modelled Faults'!C112*'Modelled ICPs'!C112)/'Total ICPs'!C$18</f>
        <v>6.2657956225263519E-3</v>
      </c>
      <c r="D112" s="70">
        <f>('Modelled Faults'!D112*'Modelled ICPs'!D112)/'Total ICPs'!D$18</f>
        <v>5.1034407935034104E-3</v>
      </c>
      <c r="E112" s="43">
        <f>('Modelled Faults'!E112*'Modelled ICPs'!E112)/'Total ICPs'!E$18</f>
        <v>7.8018015754362574E-3</v>
      </c>
      <c r="F112" s="43">
        <f>('Modelled Faults'!F112*'Modelled ICPs'!F112)/'Total ICPs'!F$18</f>
        <v>4.5595602321344304E-3</v>
      </c>
      <c r="G112" s="43">
        <f>('Modelled Faults'!G112*'Modelled ICPs'!G112)/'Total ICPs'!G$18</f>
        <v>4.7212272086714097E-3</v>
      </c>
      <c r="H112" s="43">
        <f>('Modelled Faults'!H112*'Modelled ICPs'!H112)/'Total ICPs'!H$18</f>
        <v>1.0456062976605529E-2</v>
      </c>
      <c r="I112" s="43">
        <f>('Modelled Faults'!I112*'Modelled ICPs'!I112)/'Total ICPs'!I$18</f>
        <v>2.3121987574604283E-3</v>
      </c>
      <c r="J112" s="43">
        <f>('Modelled Faults'!J112*'Modelled ICPs'!J112)/'Total ICPs'!J$18</f>
        <v>5.3218188525432832E-3</v>
      </c>
      <c r="K112" s="43">
        <f>('Modelled Faults'!K112*'Modelled ICPs'!K112)/'Total ICPs'!K$18</f>
        <v>9.756681889645874E-3</v>
      </c>
      <c r="L112" s="43">
        <f>('Modelled Faults'!L112*'Modelled ICPs'!L112)/'Total ICPs'!L$18</f>
        <v>1.132519865711641E-2</v>
      </c>
      <c r="M112" s="43">
        <f>('Modelled Faults'!M112*'Modelled ICPs'!M112)/'Total ICPs'!M$18</f>
        <v>1.1519211157866976E-2</v>
      </c>
      <c r="N112" s="43">
        <f>('Modelled Faults'!N112*'Modelled ICPs'!N112)/'Total ICPs'!N$18</f>
        <v>1.1609159297084301E-2</v>
      </c>
      <c r="O112" s="43">
        <f>('Modelled Faults'!O112*'Modelled ICPs'!O112)/'Total ICPs'!O$18</f>
        <v>1.1611020944277382E-2</v>
      </c>
      <c r="P112" s="43">
        <f>('Modelled Faults'!P112*'Modelled ICPs'!P112)/'Total ICPs'!P$18</f>
        <v>1.1626457031628545E-2</v>
      </c>
      <c r="Q112" s="43">
        <f>('Modelled Faults'!Q112*'Modelled ICPs'!Q112)/'Total ICPs'!Q$18</f>
        <v>1.1618087053399407E-2</v>
      </c>
      <c r="R112" s="43">
        <f>('Modelled Faults'!R112*'Modelled ICPs'!R112)/'Total ICPs'!R$18</f>
        <v>1.1667670666581784E-2</v>
      </c>
      <c r="S112" s="43">
        <f>('Modelled Faults'!S112*'Modelled ICPs'!S112)/'Total ICPs'!S$18</f>
        <v>1.1790614262196967E-2</v>
      </c>
      <c r="T112" s="43">
        <f>('Modelled Faults'!T112*'Modelled ICPs'!T112)/'Total ICPs'!T$18</f>
        <v>1.2344755062462928E-2</v>
      </c>
      <c r="U112" s="43">
        <f>('Modelled Faults'!U112*'Modelled ICPs'!U112)/'Total ICPs'!U$18</f>
        <v>1.2479447240836676E-2</v>
      </c>
      <c r="V112" s="43">
        <f>('Modelled Faults'!V112*'Modelled ICPs'!V112)/'Total ICPs'!V$18</f>
        <v>1.2576792243041233E-2</v>
      </c>
      <c r="AL112" s="43">
        <f t="shared" si="54"/>
        <v>5.1881169233703658E-3</v>
      </c>
      <c r="AM112" s="43">
        <f t="shared" si="55"/>
        <v>6.2657956225263519E-3</v>
      </c>
      <c r="AN112" s="43">
        <f t="shared" si="56"/>
        <v>5.1034407935034104E-3</v>
      </c>
      <c r="AO112" s="43">
        <f t="shared" si="57"/>
        <v>7.8018015754362574E-3</v>
      </c>
      <c r="AP112" s="43">
        <f t="shared" si="58"/>
        <v>4.5595602321344304E-3</v>
      </c>
      <c r="AQ112" s="43">
        <f t="shared" si="59"/>
        <v>4.7212272086714097E-3</v>
      </c>
      <c r="AR112" s="43">
        <f t="shared" si="60"/>
        <v>1.0456062976605529E-2</v>
      </c>
      <c r="AS112" s="43">
        <f t="shared" si="61"/>
        <v>2.3121987574604283E-3</v>
      </c>
      <c r="AT112" s="43">
        <f t="shared" si="62"/>
        <v>5.3218188525432832E-3</v>
      </c>
      <c r="AU112" s="43">
        <f t="shared" si="63"/>
        <v>9.756681889645874E-3</v>
      </c>
      <c r="AV112" s="43">
        <f t="shared" si="65"/>
        <v>7.1045867600706674E-3</v>
      </c>
      <c r="AW112" s="43">
        <f t="shared" si="65"/>
        <v>7.2783897195035641E-3</v>
      </c>
      <c r="AX112" s="43">
        <f t="shared" si="65"/>
        <v>7.4521926789364607E-3</v>
      </c>
      <c r="AY112" s="43">
        <f t="shared" si="65"/>
        <v>7.6259956383693574E-3</v>
      </c>
      <c r="AZ112" s="43">
        <f t="shared" si="65"/>
        <v>7.799798597802254E-3</v>
      </c>
      <c r="BA112" s="43">
        <f t="shared" si="65"/>
        <v>7.9736015572351507E-3</v>
      </c>
      <c r="BB112" s="43">
        <f t="shared" si="65"/>
        <v>8.1474045166680473E-3</v>
      </c>
      <c r="BC112" s="43">
        <f t="shared" si="65"/>
        <v>8.321207476100944E-3</v>
      </c>
      <c r="BD112" s="43">
        <f t="shared" si="65"/>
        <v>8.4950104355338424E-3</v>
      </c>
      <c r="BE112" s="43">
        <f t="shared" si="65"/>
        <v>8.668813394966739E-3</v>
      </c>
      <c r="BF112" s="43">
        <f t="shared" si="65"/>
        <v>8.8426163543996357E-3</v>
      </c>
    </row>
    <row r="113" spans="1:58">
      <c r="A113" s="53" t="s">
        <v>55</v>
      </c>
      <c r="B113" s="70">
        <f>('Modelled Faults'!B113*'Modelled ICPs'!B113)/'Total ICPs'!B$18</f>
        <v>3.9419515839333649E-4</v>
      </c>
      <c r="C113" s="70">
        <f>('Modelled Faults'!C113*'Modelled ICPs'!C113)/'Total ICPs'!C$18</f>
        <v>5.2135488690731595E-4</v>
      </c>
      <c r="D113" s="70">
        <f>('Modelled Faults'!D113*'Modelled ICPs'!D113)/'Total ICPs'!D$18</f>
        <v>1.2418899268401469E-3</v>
      </c>
      <c r="E113" s="43">
        <f>('Modelled Faults'!E113*'Modelled ICPs'!E113)/'Total ICPs'!E$18</f>
        <v>1.09928766159529E-4</v>
      </c>
      <c r="F113" s="43">
        <f>('Modelled Faults'!F113*'Modelled ICPs'!F113)/'Total ICPs'!F$18</f>
        <v>7.7190635869582255E-4</v>
      </c>
      <c r="G113" s="43">
        <f>('Modelled Faults'!G113*'Modelled ICPs'!G113)/'Total ICPs'!G$18</f>
        <v>2.272148794705765E-3</v>
      </c>
      <c r="H113" s="43">
        <f>('Modelled Faults'!H113*'Modelled ICPs'!H113)/'Total ICPs'!H$18</f>
        <v>1.7247114188215299E-4</v>
      </c>
      <c r="I113" s="43">
        <f>('Modelled Faults'!I113*'Modelled ICPs'!I113)/'Total ICPs'!I$18</f>
        <v>6.5059225275967199E-4</v>
      </c>
      <c r="J113" s="43">
        <f>('Modelled Faults'!J113*'Modelled ICPs'!J113)/'Total ICPs'!J$18</f>
        <v>1.05831624908531E-3</v>
      </c>
      <c r="K113" s="43">
        <f>('Modelled Faults'!K113*'Modelled ICPs'!K113)/'Total ICPs'!K$18</f>
        <v>4.1745901025679365E-3</v>
      </c>
      <c r="L113" s="43">
        <f>('Modelled Faults'!L113*'Modelled ICPs'!L113)/'Total ICPs'!L$18</f>
        <v>1.5751148647259942E-3</v>
      </c>
      <c r="M113" s="43">
        <f>('Modelled Faults'!M113*'Modelled ICPs'!M113)/'Total ICPs'!M$18</f>
        <v>1.5341335644454795E-3</v>
      </c>
      <c r="N113" s="43">
        <f>('Modelled Faults'!N113*'Modelled ICPs'!N113)/'Total ICPs'!N$18</f>
        <v>1.4879004666543002E-3</v>
      </c>
      <c r="O113" s="43">
        <f>('Modelled Faults'!O113*'Modelled ICPs'!O113)/'Total ICPs'!O$18</f>
        <v>1.4904712974401725E-3</v>
      </c>
      <c r="P113" s="43">
        <f>('Modelled Faults'!P113*'Modelled ICPs'!P113)/'Total ICPs'!P$18</f>
        <v>1.4553752999866198E-3</v>
      </c>
      <c r="Q113" s="43">
        <f>('Modelled Faults'!Q113*'Modelled ICPs'!Q113)/'Total ICPs'!Q$18</f>
        <v>1.4267719338569458E-3</v>
      </c>
      <c r="R113" s="43">
        <f>('Modelled Faults'!R113*'Modelled ICPs'!R113)/'Total ICPs'!R$18</f>
        <v>1.4053847415331658E-3</v>
      </c>
      <c r="S113" s="43">
        <f>('Modelled Faults'!S113*'Modelled ICPs'!S113)/'Total ICPs'!S$18</f>
        <v>1.5017545506719103E-3</v>
      </c>
      <c r="T113" s="43">
        <f>('Modelled Faults'!T113*'Modelled ICPs'!T113)/'Total ICPs'!T$18</f>
        <v>1.5175023357936806E-3</v>
      </c>
      <c r="U113" s="43">
        <f>('Modelled Faults'!U113*'Modelled ICPs'!U113)/'Total ICPs'!U$18</f>
        <v>1.492834864188028E-3</v>
      </c>
      <c r="V113" s="43">
        <f>('Modelled Faults'!V113*'Modelled ICPs'!V113)/'Total ICPs'!V$18</f>
        <v>1.4630217351268048E-3</v>
      </c>
      <c r="AL113" s="43">
        <f t="shared" si="54"/>
        <v>3.9419515839333649E-4</v>
      </c>
      <c r="AM113" s="43">
        <f t="shared" si="55"/>
        <v>5.2135488690731595E-4</v>
      </c>
      <c r="AN113" s="43">
        <f t="shared" si="56"/>
        <v>1.2418899268401469E-3</v>
      </c>
      <c r="AO113" s="43">
        <f t="shared" si="57"/>
        <v>1.09928766159529E-4</v>
      </c>
      <c r="AP113" s="43">
        <f t="shared" si="58"/>
        <v>7.7190635869582255E-4</v>
      </c>
      <c r="AQ113" s="43">
        <f t="shared" si="59"/>
        <v>2.272148794705765E-3</v>
      </c>
      <c r="AR113" s="43">
        <f t="shared" si="60"/>
        <v>1.7247114188215299E-4</v>
      </c>
      <c r="AS113" s="43">
        <f t="shared" si="61"/>
        <v>6.5059225275967199E-4</v>
      </c>
      <c r="AT113" s="43">
        <f t="shared" si="62"/>
        <v>1.05831624908531E-3</v>
      </c>
      <c r="AU113" s="43">
        <f t="shared" si="63"/>
        <v>4.1745901025679365E-3</v>
      </c>
      <c r="AV113" s="43">
        <f t="shared" si="65"/>
        <v>2.3538615379861258E-3</v>
      </c>
      <c r="AW113" s="43">
        <f t="shared" si="65"/>
        <v>2.5751564787472943E-3</v>
      </c>
      <c r="AX113" s="43">
        <f t="shared" si="65"/>
        <v>2.7964514195084628E-3</v>
      </c>
      <c r="AY113" s="43">
        <f t="shared" si="65"/>
        <v>3.0177463602696314E-3</v>
      </c>
      <c r="AZ113" s="43">
        <f t="shared" si="65"/>
        <v>3.2390413010307999E-3</v>
      </c>
      <c r="BA113" s="43">
        <f t="shared" si="65"/>
        <v>3.4603362417919684E-3</v>
      </c>
      <c r="BB113" s="43">
        <f t="shared" si="65"/>
        <v>3.681631182553137E-3</v>
      </c>
      <c r="BC113" s="43">
        <f t="shared" si="65"/>
        <v>3.9029261233143055E-3</v>
      </c>
      <c r="BD113" s="43">
        <f t="shared" si="65"/>
        <v>4.1242210640754732E-3</v>
      </c>
      <c r="BE113" s="43">
        <f t="shared" si="65"/>
        <v>4.3455160048366422E-3</v>
      </c>
      <c r="BF113" s="43">
        <f t="shared" si="65"/>
        <v>4.5668109455978111E-3</v>
      </c>
    </row>
    <row r="114" spans="1:58">
      <c r="A114" s="53" t="s">
        <v>47</v>
      </c>
      <c r="B114" s="70">
        <f>('Modelled Faults'!B114*'Modelled ICPs'!B114)/'Total ICPs'!B$18</f>
        <v>3.643126221925514E-3</v>
      </c>
      <c r="C114" s="70">
        <f>('Modelled Faults'!C114*'Modelled ICPs'!C114)/'Total ICPs'!C$18</f>
        <v>5.9129273759000551E-3</v>
      </c>
      <c r="D114" s="70">
        <f>('Modelled Faults'!D114*'Modelled ICPs'!D114)/'Total ICPs'!D$18</f>
        <v>2.2341378582086181E-3</v>
      </c>
      <c r="E114" s="43">
        <f>('Modelled Faults'!E114*'Modelled ICPs'!E114)/'Total ICPs'!E$18</f>
        <v>6.4481073407289223E-3</v>
      </c>
      <c r="F114" s="43">
        <f>('Modelled Faults'!F114*'Modelled ICPs'!F114)/'Total ICPs'!F$18</f>
        <v>1.203173878938832E-3</v>
      </c>
      <c r="G114" s="43">
        <f>('Modelled Faults'!G114*'Modelled ICPs'!G114)/'Total ICPs'!G$18</f>
        <v>4.4915291064743798E-3</v>
      </c>
      <c r="H114" s="43">
        <f>('Modelled Faults'!H114*'Modelled ICPs'!H114)/'Total ICPs'!H$18</f>
        <v>3.7635667032141305E-3</v>
      </c>
      <c r="I114" s="43">
        <f>('Modelled Faults'!I114*'Modelled ICPs'!I114)/'Total ICPs'!I$18</f>
        <v>3.1185666200357993E-3</v>
      </c>
      <c r="J114" s="43">
        <f>('Modelled Faults'!J114*'Modelled ICPs'!J114)/'Total ICPs'!J$18</f>
        <v>6.6885586942191733E-3</v>
      </c>
      <c r="K114" s="43">
        <f>('Modelled Faults'!K114*'Modelled ICPs'!K114)/'Total ICPs'!K$18</f>
        <v>6.507449277532381E-3</v>
      </c>
      <c r="L114" s="43">
        <f>('Modelled Faults'!L114*'Modelled ICPs'!L114)/'Total ICPs'!L$18</f>
        <v>1.7930770253517035E-3</v>
      </c>
      <c r="M114" s="43">
        <f>('Modelled Faults'!M114*'Modelled ICPs'!M114)/'Total ICPs'!M$18</f>
        <v>1.8354470108606555E-3</v>
      </c>
      <c r="N114" s="43">
        <f>('Modelled Faults'!N114*'Modelled ICPs'!N114)/'Total ICPs'!N$18</f>
        <v>1.8506985180409509E-3</v>
      </c>
      <c r="O114" s="43">
        <f>('Modelled Faults'!O114*'Modelled ICPs'!O114)/'Total ICPs'!O$18</f>
        <v>1.8676436567554872E-3</v>
      </c>
      <c r="P114" s="43">
        <f>('Modelled Faults'!P114*'Modelled ICPs'!P114)/'Total ICPs'!P$18</f>
        <v>1.8871588475782987E-3</v>
      </c>
      <c r="Q114" s="43">
        <f>('Modelled Faults'!Q114*'Modelled ICPs'!Q114)/'Total ICPs'!Q$18</f>
        <v>1.8943478501102483E-3</v>
      </c>
      <c r="R114" s="43">
        <f>('Modelled Faults'!R114*'Modelled ICPs'!R114)/'Total ICPs'!R$18</f>
        <v>1.9096920305518793E-3</v>
      </c>
      <c r="S114" s="43">
        <f>('Modelled Faults'!S114*'Modelled ICPs'!S114)/'Total ICPs'!S$18</f>
        <v>1.9197027339745386E-3</v>
      </c>
      <c r="T114" s="43">
        <f>('Modelled Faults'!T114*'Modelled ICPs'!T114)/'Total ICPs'!T$18</f>
        <v>1.9313961066481015E-3</v>
      </c>
      <c r="U114" s="43">
        <f>('Modelled Faults'!U114*'Modelled ICPs'!U114)/'Total ICPs'!U$18</f>
        <v>1.9397736879885577E-3</v>
      </c>
      <c r="V114" s="43">
        <f>('Modelled Faults'!V114*'Modelled ICPs'!V114)/'Total ICPs'!V$18</f>
        <v>1.9597798788431701E-3</v>
      </c>
      <c r="AL114" s="43">
        <f t="shared" si="54"/>
        <v>3.643126221925514E-3</v>
      </c>
      <c r="AM114" s="43">
        <f t="shared" si="55"/>
        <v>5.9129273759000551E-3</v>
      </c>
      <c r="AN114" s="43">
        <f t="shared" si="56"/>
        <v>2.2341378582086181E-3</v>
      </c>
      <c r="AO114" s="43">
        <f t="shared" si="57"/>
        <v>6.4481073407289223E-3</v>
      </c>
      <c r="AP114" s="43">
        <f t="shared" si="58"/>
        <v>1.203173878938832E-3</v>
      </c>
      <c r="AQ114" s="43">
        <f t="shared" si="59"/>
        <v>4.4915291064743798E-3</v>
      </c>
      <c r="AR114" s="43">
        <f t="shared" si="60"/>
        <v>3.7635667032141305E-3</v>
      </c>
      <c r="AS114" s="43">
        <f t="shared" si="61"/>
        <v>3.1185666200357993E-3</v>
      </c>
      <c r="AT114" s="43">
        <f t="shared" si="62"/>
        <v>6.6885586942191733E-3</v>
      </c>
      <c r="AU114" s="43">
        <f t="shared" si="63"/>
        <v>6.507449277532381E-3</v>
      </c>
      <c r="AV114" s="43">
        <f t="shared" si="65"/>
        <v>5.429954436145204E-3</v>
      </c>
      <c r="AW114" s="43">
        <f t="shared" si="65"/>
        <v>5.6170162776774633E-3</v>
      </c>
      <c r="AX114" s="43">
        <f t="shared" si="65"/>
        <v>5.8040781192097227E-3</v>
      </c>
      <c r="AY114" s="43">
        <f t="shared" si="65"/>
        <v>5.9911399607419803E-3</v>
      </c>
      <c r="AZ114" s="43">
        <f t="shared" si="65"/>
        <v>6.1782018022742396E-3</v>
      </c>
      <c r="BA114" s="43">
        <f t="shared" si="65"/>
        <v>6.3652636438064989E-3</v>
      </c>
      <c r="BB114" s="43">
        <f t="shared" si="65"/>
        <v>6.5523254853387574E-3</v>
      </c>
      <c r="BC114" s="43">
        <f t="shared" si="65"/>
        <v>6.7393873268710158E-3</v>
      </c>
      <c r="BD114" s="43">
        <f t="shared" si="65"/>
        <v>6.9264491684032752E-3</v>
      </c>
      <c r="BE114" s="43">
        <f t="shared" si="65"/>
        <v>7.1135110099355336E-3</v>
      </c>
      <c r="BF114" s="43">
        <f t="shared" si="65"/>
        <v>7.3005728514677921E-3</v>
      </c>
    </row>
    <row r="115" spans="1:58">
      <c r="A115" s="53" t="s">
        <v>52</v>
      </c>
      <c r="B115" s="70">
        <f>('Modelled Faults'!B115*'Modelled ICPs'!B115)/'Total ICPs'!B$18</f>
        <v>4.2344189595155185E-3</v>
      </c>
      <c r="C115" s="70">
        <f>('Modelled Faults'!C115*'Modelled ICPs'!C115)/'Total ICPs'!C$18</f>
        <v>3.608157296584172E-3</v>
      </c>
      <c r="D115" s="70">
        <f>('Modelled Faults'!D115*'Modelled ICPs'!D115)/'Total ICPs'!D$18</f>
        <v>7.9000631478380926E-4</v>
      </c>
      <c r="E115" s="43">
        <f>('Modelled Faults'!E115*'Modelled ICPs'!E115)/'Total ICPs'!E$18</f>
        <v>2.0132668316645082E-3</v>
      </c>
      <c r="F115" s="43">
        <f>('Modelled Faults'!F115*'Modelled ICPs'!F115)/'Total ICPs'!F$18</f>
        <v>1.15942210152287E-3</v>
      </c>
      <c r="G115" s="43">
        <f>('Modelled Faults'!G115*'Modelled ICPs'!G115)/'Total ICPs'!G$18</f>
        <v>5.3699691459576293E-4</v>
      </c>
      <c r="H115" s="43">
        <f>('Modelled Faults'!H115*'Modelled ICPs'!H115)/'Total ICPs'!H$18</f>
        <v>1.1703398913431799E-4</v>
      </c>
      <c r="I115" s="43">
        <f>('Modelled Faults'!I115*'Modelled ICPs'!I115)/'Total ICPs'!I$18</f>
        <v>4.6121798200333524E-4</v>
      </c>
      <c r="J115" s="43">
        <f>('Modelled Faults'!J115*'Modelled ICPs'!J115)/'Total ICPs'!J$18</f>
        <v>1.657020869996432E-3</v>
      </c>
      <c r="K115" s="43">
        <f>('Modelled Faults'!K115*'Modelled ICPs'!K115)/'Total ICPs'!K$18</f>
        <v>7.3669237104140198E-4</v>
      </c>
      <c r="L115" s="43">
        <f>('Modelled Faults'!L115*'Modelled ICPs'!L115)/'Total ICPs'!L$18</f>
        <v>6.8785777773640951E-4</v>
      </c>
      <c r="M115" s="43">
        <f>('Modelled Faults'!M115*'Modelled ICPs'!M115)/'Total ICPs'!M$18</f>
        <v>7.0565663830918343E-4</v>
      </c>
      <c r="N115" s="43">
        <f>('Modelled Faults'!N115*'Modelled ICPs'!N115)/'Total ICPs'!N$18</f>
        <v>7.13059109788471E-4</v>
      </c>
      <c r="O115" s="43">
        <f>('Modelled Faults'!O115*'Modelled ICPs'!O115)/'Total ICPs'!O$18</f>
        <v>7.2770450049079976E-4</v>
      </c>
      <c r="P115" s="43">
        <f>('Modelled Faults'!P115*'Modelled ICPs'!P115)/'Total ICPs'!P$18</f>
        <v>7.2994129992280763E-4</v>
      </c>
      <c r="Q115" s="43">
        <f>('Modelled Faults'!Q115*'Modelled ICPs'!Q115)/'Total ICPs'!Q$18</f>
        <v>7.3382583577097772E-4</v>
      </c>
      <c r="R115" s="43">
        <f>('Modelled Faults'!R115*'Modelled ICPs'!R115)/'Total ICPs'!R$18</f>
        <v>7.3893572507972209E-4</v>
      </c>
      <c r="S115" s="43">
        <f>('Modelled Faults'!S115*'Modelled ICPs'!S115)/'Total ICPs'!S$18</f>
        <v>7.4804532875819951E-4</v>
      </c>
      <c r="T115" s="43">
        <f>('Modelled Faults'!T115*'Modelled ICPs'!T115)/'Total ICPs'!T$18</f>
        <v>7.5679614015645763E-4</v>
      </c>
      <c r="U115" s="43">
        <f>('Modelled Faults'!U115*'Modelled ICPs'!U115)/'Total ICPs'!U$18</f>
        <v>7.6738566229592501E-4</v>
      </c>
      <c r="V115" s="43">
        <f>('Modelled Faults'!V115*'Modelled ICPs'!V115)/'Total ICPs'!V$18</f>
        <v>7.8172504905813477E-4</v>
      </c>
      <c r="AL115" s="43">
        <f t="shared" si="54"/>
        <v>4.2344189595155185E-3</v>
      </c>
      <c r="AM115" s="43">
        <f t="shared" si="55"/>
        <v>3.608157296584172E-3</v>
      </c>
      <c r="AN115" s="43">
        <f t="shared" si="56"/>
        <v>7.9000631478380926E-4</v>
      </c>
      <c r="AO115" s="43">
        <f t="shared" si="57"/>
        <v>2.0132668316645082E-3</v>
      </c>
      <c r="AP115" s="43">
        <f t="shared" si="58"/>
        <v>1.15942210152287E-3</v>
      </c>
      <c r="AQ115" s="43">
        <f t="shared" si="59"/>
        <v>5.3699691459576293E-4</v>
      </c>
      <c r="AR115" s="43">
        <f t="shared" si="60"/>
        <v>1.1703398913431799E-4</v>
      </c>
      <c r="AS115" s="43">
        <f t="shared" si="61"/>
        <v>4.6121798200333524E-4</v>
      </c>
      <c r="AT115" s="43">
        <f t="shared" si="62"/>
        <v>1.657020869996432E-3</v>
      </c>
      <c r="AU115" s="43">
        <f t="shared" si="63"/>
        <v>7.3669237104140198E-4</v>
      </c>
      <c r="AV115" s="43">
        <f t="shared" si="65"/>
        <v>-2.3832862560916376E-4</v>
      </c>
      <c r="AW115" s="43">
        <f t="shared" si="65"/>
        <v>-5.6010171446250513E-4</v>
      </c>
      <c r="AX115" s="43">
        <f t="shared" si="65"/>
        <v>-8.8187480331584651E-4</v>
      </c>
      <c r="AY115" s="43">
        <f t="shared" si="65"/>
        <v>-1.203647892169187E-3</v>
      </c>
      <c r="AZ115" s="43">
        <f t="shared" si="65"/>
        <v>-1.5254209810225284E-3</v>
      </c>
      <c r="BA115" s="43">
        <f t="shared" si="65"/>
        <v>-1.8471940698758698E-3</v>
      </c>
      <c r="BB115" s="43">
        <f t="shared" si="65"/>
        <v>-2.1689671587292111E-3</v>
      </c>
      <c r="BC115" s="43">
        <f t="shared" si="65"/>
        <v>-2.4907402475825525E-3</v>
      </c>
      <c r="BD115" s="43">
        <f t="shared" si="65"/>
        <v>-2.812513336435893E-3</v>
      </c>
      <c r="BE115" s="43">
        <f t="shared" si="65"/>
        <v>-3.1342864252892344E-3</v>
      </c>
      <c r="BF115" s="43">
        <f t="shared" si="65"/>
        <v>-3.4560595141425758E-3</v>
      </c>
    </row>
    <row r="116" spans="1:58">
      <c r="A116" s="53" t="s">
        <v>53</v>
      </c>
      <c r="B116" s="70">
        <f>('Modelled Faults'!B116*'Modelled ICPs'!B116)/'Total ICPs'!B$18</f>
        <v>2.705323224134918E-3</v>
      </c>
      <c r="C116" s="70">
        <f>('Modelled Faults'!C116*'Modelled ICPs'!C116)/'Total ICPs'!C$18</f>
        <v>1.6912243892359257E-3</v>
      </c>
      <c r="D116" s="70">
        <f>('Modelled Faults'!D116*'Modelled ICPs'!D116)/'Total ICPs'!D$18</f>
        <v>2.1551372267302371E-3</v>
      </c>
      <c r="E116" s="43">
        <f>('Modelled Faults'!E116*'Modelled ICPs'!E116)/'Total ICPs'!E$18</f>
        <v>9.0769752628867904E-4</v>
      </c>
      <c r="F116" s="43">
        <f>('Modelled Faults'!F116*'Modelled ICPs'!F116)/'Total ICPs'!F$18</f>
        <v>9.0628681790197704E-5</v>
      </c>
      <c r="G116" s="43">
        <f>('Modelled Faults'!G116*'Modelled ICPs'!G116)/'Total ICPs'!G$18</f>
        <v>5.3389288618769398E-4</v>
      </c>
      <c r="H116" s="43">
        <f>('Modelled Faults'!H116*'Modelled ICPs'!H116)/'Total ICPs'!H$18</f>
        <v>9.8554938218373196E-5</v>
      </c>
      <c r="I116" s="43">
        <f>('Modelled Faults'!I116*'Modelled ICPs'!I116)/'Total ICPs'!I$18</f>
        <v>2.7153826887481186E-3</v>
      </c>
      <c r="J116" s="43">
        <f>('Modelled Faults'!J116*'Modelled ICPs'!J116)/'Total ICPs'!J$18</f>
        <v>6.3801351016285911E-4</v>
      </c>
      <c r="K116" s="43">
        <f>('Modelled Faults'!K116*'Modelled ICPs'!K116)/'Total ICPs'!K$18</f>
        <v>1.45242195103691E-3</v>
      </c>
      <c r="L116" s="43">
        <f>('Modelled Faults'!L116*'Modelled ICPs'!L116)/'Total ICPs'!L$18</f>
        <v>1.88209068221342E-3</v>
      </c>
      <c r="M116" s="43">
        <f>('Modelled Faults'!M116*'Modelled ICPs'!M116)/'Total ICPs'!M$18</f>
        <v>1.9395991388651418E-3</v>
      </c>
      <c r="N116" s="43">
        <f>('Modelled Faults'!N116*'Modelled ICPs'!N116)/'Total ICPs'!N$18</f>
        <v>1.9794970718403368E-3</v>
      </c>
      <c r="O116" s="43">
        <f>('Modelled Faults'!O116*'Modelled ICPs'!O116)/'Total ICPs'!O$18</f>
        <v>2.0450953075716793E-3</v>
      </c>
      <c r="P116" s="43">
        <f>('Modelled Faults'!P116*'Modelled ICPs'!P116)/'Total ICPs'!P$18</f>
        <v>2.0820129286445951E-3</v>
      </c>
      <c r="Q116" s="43">
        <f>('Modelled Faults'!Q116*'Modelled ICPs'!Q116)/'Total ICPs'!Q$18</f>
        <v>2.1145052723183125E-3</v>
      </c>
      <c r="R116" s="43">
        <f>('Modelled Faults'!R116*'Modelled ICPs'!R116)/'Total ICPs'!R$18</f>
        <v>2.1365192526803614E-3</v>
      </c>
      <c r="S116" s="43">
        <f>('Modelled Faults'!S116*'Modelled ICPs'!S116)/'Total ICPs'!S$18</f>
        <v>2.1749075631319658E-3</v>
      </c>
      <c r="T116" s="43">
        <f>('Modelled Faults'!T116*'Modelled ICPs'!T116)/'Total ICPs'!T$18</f>
        <v>2.2199767237775113E-3</v>
      </c>
      <c r="U116" s="43">
        <f>('Modelled Faults'!U116*'Modelled ICPs'!U116)/'Total ICPs'!U$18</f>
        <v>2.2334159140863447E-3</v>
      </c>
      <c r="V116" s="43">
        <f>('Modelled Faults'!V116*'Modelled ICPs'!V116)/'Total ICPs'!V$18</f>
        <v>2.2732222155512935E-3</v>
      </c>
      <c r="AL116" s="43">
        <f t="shared" si="54"/>
        <v>2.705323224134918E-3</v>
      </c>
      <c r="AM116" s="43">
        <f t="shared" si="55"/>
        <v>1.6912243892359257E-3</v>
      </c>
      <c r="AN116" s="43">
        <f t="shared" si="56"/>
        <v>2.1551372267302371E-3</v>
      </c>
      <c r="AO116" s="43">
        <f t="shared" si="57"/>
        <v>9.0769752628867904E-4</v>
      </c>
      <c r="AP116" s="43">
        <f t="shared" si="58"/>
        <v>9.0628681790197704E-5</v>
      </c>
      <c r="AQ116" s="43">
        <f t="shared" si="59"/>
        <v>5.3389288618769398E-4</v>
      </c>
      <c r="AR116" s="43">
        <f t="shared" si="60"/>
        <v>9.8554938218373196E-5</v>
      </c>
      <c r="AS116" s="43">
        <f t="shared" si="61"/>
        <v>2.7153826887481186E-3</v>
      </c>
      <c r="AT116" s="43">
        <f t="shared" si="62"/>
        <v>6.3801351016285911E-4</v>
      </c>
      <c r="AU116" s="43">
        <f t="shared" si="63"/>
        <v>1.45242195103691E-3</v>
      </c>
      <c r="AV116" s="43">
        <f t="shared" si="65"/>
        <v>7.0444357354947302E-4</v>
      </c>
      <c r="AW116" s="43">
        <f t="shared" si="65"/>
        <v>5.9637373196694244E-4</v>
      </c>
      <c r="AX116" s="43">
        <f t="shared" si="65"/>
        <v>4.8830389038441186E-4</v>
      </c>
      <c r="AY116" s="43">
        <f t="shared" si="65"/>
        <v>3.8023404880188128E-4</v>
      </c>
      <c r="AZ116" s="43">
        <f t="shared" si="65"/>
        <v>2.7216420721935071E-4</v>
      </c>
      <c r="BA116" s="43">
        <f t="shared" si="65"/>
        <v>1.6409436563682013E-4</v>
      </c>
      <c r="BB116" s="43">
        <f t="shared" si="65"/>
        <v>5.6024524054289551E-5</v>
      </c>
      <c r="BC116" s="43">
        <f t="shared" si="65"/>
        <v>-5.2045317528241026E-5</v>
      </c>
      <c r="BD116" s="43">
        <f t="shared" si="65"/>
        <v>-1.601151591107716E-4</v>
      </c>
      <c r="BE116" s="43">
        <f t="shared" si="65"/>
        <v>-2.681850006933024E-4</v>
      </c>
      <c r="BF116" s="43">
        <f t="shared" si="65"/>
        <v>-3.7625484227583276E-4</v>
      </c>
    </row>
    <row r="117" spans="1:58">
      <c r="A117" s="53" t="s">
        <v>58</v>
      </c>
      <c r="B117" s="70">
        <f>('Modelled Faults'!B117*'Modelled ICPs'!B117)/'Total ICPs'!B$18</f>
        <v>1.4337259389951224E-3</v>
      </c>
      <c r="C117" s="70">
        <f>('Modelled Faults'!C117*'Modelled ICPs'!C117)/'Total ICPs'!C$18</f>
        <v>1.8660690159426521E-3</v>
      </c>
      <c r="D117" s="70">
        <f>('Modelled Faults'!D117*'Modelled ICPs'!D117)/'Total ICPs'!D$18</f>
        <v>2.8440227332217137E-3</v>
      </c>
      <c r="E117" s="43">
        <f>('Modelled Faults'!E117*'Modelled ICPs'!E117)/'Total ICPs'!E$18</f>
        <v>9.4538738897194602E-4</v>
      </c>
      <c r="F117" s="43">
        <f>('Modelled Faults'!F117*'Modelled ICPs'!F117)/'Total ICPs'!F$18</f>
        <v>2.2063396325475702E-3</v>
      </c>
      <c r="G117" s="43">
        <f>('Modelled Faults'!G117*'Modelled ICPs'!G117)/'Total ICPs'!G$18</f>
        <v>7.0771847703950206E-4</v>
      </c>
      <c r="H117" s="43">
        <f>('Modelled Faults'!H117*'Modelled ICPs'!H117)/'Total ICPs'!H$18</f>
        <v>1.2103778349943951E-3</v>
      </c>
      <c r="I117" s="43">
        <f>('Modelled Faults'!I117*'Modelled ICPs'!I117)/'Total ICPs'!I$18</f>
        <v>1.574249986255094E-2</v>
      </c>
      <c r="J117" s="43">
        <f>('Modelled Faults'!J117*'Modelled ICPs'!J117)/'Total ICPs'!J$18</f>
        <v>4.6142588460119606E-3</v>
      </c>
      <c r="K117" s="43">
        <f>('Modelled Faults'!K117*'Modelled ICPs'!K117)/'Total ICPs'!K$18</f>
        <v>3.0485887549599423E-3</v>
      </c>
      <c r="L117" s="43">
        <f>('Modelled Faults'!L117*'Modelled ICPs'!L117)/'Total ICPs'!L$18</f>
        <v>9.3985203640194973E-3</v>
      </c>
      <c r="M117" s="43">
        <f>('Modelled Faults'!M117*'Modelled ICPs'!M117)/'Total ICPs'!M$18</f>
        <v>9.512432024730802E-3</v>
      </c>
      <c r="N117" s="43">
        <f>('Modelled Faults'!N117*'Modelled ICPs'!N117)/'Total ICPs'!N$18</f>
        <v>9.5986306620596071E-3</v>
      </c>
      <c r="O117" s="43">
        <f>('Modelled Faults'!O117*'Modelled ICPs'!O117)/'Total ICPs'!O$18</f>
        <v>9.6417260188914212E-3</v>
      </c>
      <c r="P117" s="43">
        <f>('Modelled Faults'!P117*'Modelled ICPs'!P117)/'Total ICPs'!P$18</f>
        <v>9.7283845873343908E-3</v>
      </c>
      <c r="Q117" s="43">
        <f>('Modelled Faults'!Q117*'Modelled ICPs'!Q117)/'Total ICPs'!Q$18</f>
        <v>9.7621101957519781E-3</v>
      </c>
      <c r="R117" s="43">
        <f>('Modelled Faults'!R117*'Modelled ICPs'!R117)/'Total ICPs'!R$18</f>
        <v>9.7988034960635479E-3</v>
      </c>
      <c r="S117" s="43">
        <f>('Modelled Faults'!S117*'Modelled ICPs'!S117)/'Total ICPs'!S$18</f>
        <v>9.9172779752519681E-3</v>
      </c>
      <c r="T117" s="43">
        <f>('Modelled Faults'!T117*'Modelled ICPs'!T117)/'Total ICPs'!T$18</f>
        <v>1.0285160522264138E-2</v>
      </c>
      <c r="U117" s="43">
        <f>('Modelled Faults'!U117*'Modelled ICPs'!U117)/'Total ICPs'!U$18</f>
        <v>1.054627906014219E-2</v>
      </c>
      <c r="V117" s="43">
        <f>('Modelled Faults'!V117*'Modelled ICPs'!V117)/'Total ICPs'!V$18</f>
        <v>1.0744370589010148E-2</v>
      </c>
      <c r="AL117" s="43">
        <f t="shared" si="54"/>
        <v>1.4337259389951224E-3</v>
      </c>
      <c r="AM117" s="43">
        <f t="shared" si="55"/>
        <v>1.8660690159426521E-3</v>
      </c>
      <c r="AN117" s="43">
        <f t="shared" si="56"/>
        <v>2.8440227332217137E-3</v>
      </c>
      <c r="AO117" s="43">
        <f t="shared" si="57"/>
        <v>9.4538738897194602E-4</v>
      </c>
      <c r="AP117" s="43">
        <f t="shared" si="58"/>
        <v>2.2063396325475702E-3</v>
      </c>
      <c r="AQ117" s="43">
        <f t="shared" si="59"/>
        <v>7.0771847703950206E-4</v>
      </c>
      <c r="AR117" s="43">
        <f t="shared" si="60"/>
        <v>1.2103778349943951E-3</v>
      </c>
      <c r="AS117" s="43">
        <f t="shared" si="61"/>
        <v>1.574249986255094E-2</v>
      </c>
      <c r="AT117" s="43">
        <f t="shared" si="62"/>
        <v>4.6142588460119606E-3</v>
      </c>
      <c r="AU117" s="43">
        <f t="shared" si="63"/>
        <v>3.0485887549599423E-3</v>
      </c>
      <c r="AV117" s="43">
        <f t="shared" si="65"/>
        <v>6.7138931813027075E-3</v>
      </c>
      <c r="AW117" s="43">
        <f t="shared" si="65"/>
        <v>7.3051648781716416E-3</v>
      </c>
      <c r="AX117" s="43">
        <f t="shared" si="65"/>
        <v>7.8964365750405739E-3</v>
      </c>
      <c r="AY117" s="43">
        <f t="shared" si="65"/>
        <v>8.4877082719095089E-3</v>
      </c>
      <c r="AZ117" s="43">
        <f t="shared" si="65"/>
        <v>9.0789799687784403E-3</v>
      </c>
      <c r="BA117" s="43">
        <f t="shared" si="65"/>
        <v>9.6702516656473753E-3</v>
      </c>
      <c r="BB117" s="43">
        <f t="shared" si="65"/>
        <v>1.0261523362516307E-2</v>
      </c>
      <c r="BC117" s="43">
        <f t="shared" si="65"/>
        <v>1.0852795059385242E-2</v>
      </c>
      <c r="BD117" s="43">
        <f t="shared" si="65"/>
        <v>1.1444066756254173E-2</v>
      </c>
      <c r="BE117" s="43">
        <f t="shared" si="65"/>
        <v>1.2035338453123108E-2</v>
      </c>
      <c r="BF117" s="43">
        <f t="shared" si="65"/>
        <v>1.262661014999204E-2</v>
      </c>
    </row>
    <row r="118" spans="1:58">
      <c r="A118" s="53" t="s">
        <v>60</v>
      </c>
      <c r="B118" s="70">
        <f>('Modelled Faults'!B118*'Modelled ICPs'!B118)/'Total ICPs'!B$18</f>
        <v>1.0490677602403322E-4</v>
      </c>
      <c r="C118" s="70">
        <f>('Modelled Faults'!C118*'Modelled ICPs'!C118)/'Total ICPs'!C$18</f>
        <v>7.3434743216823197E-4</v>
      </c>
      <c r="D118" s="70">
        <f>('Modelled Faults'!D118*'Modelled ICPs'!D118)/'Total ICPs'!D$18</f>
        <v>3.3180265220920002E-4</v>
      </c>
      <c r="E118" s="43">
        <f>('Modelled Faults'!E118*'Modelled ICPs'!E118)/'Total ICPs'!E$18</f>
        <v>2.5126575122178E-5</v>
      </c>
      <c r="F118" s="43">
        <f>('Modelled Faults'!F118*'Modelled ICPs'!F118)/'Total ICPs'!F$18</f>
        <v>1.6875685574726501E-4</v>
      </c>
      <c r="G118" s="43">
        <f>('Modelled Faults'!G118*'Modelled ICPs'!G118)/'Total ICPs'!G$18</f>
        <v>9.6224880650107693E-5</v>
      </c>
      <c r="H118" s="43">
        <f>('Modelled Faults'!H118*'Modelled ICPs'!H118)/'Total ICPs'!H$18</f>
        <v>2.3406797826863599E-4</v>
      </c>
      <c r="I118" s="43">
        <f>('Modelled Faults'!I118*'Modelled ICPs'!I118)/'Total ICPs'!I$18</f>
        <v>1.1576265905911532E-3</v>
      </c>
      <c r="J118" s="43">
        <f>('Modelled Faults'!J118*'Modelled ICPs'!J118)/'Total ICPs'!J$18</f>
        <v>2.3464383122577242E-3</v>
      </c>
      <c r="K118" s="43">
        <f>('Modelled Faults'!K118*'Modelled ICPs'!K118)/'Total ICPs'!K$18</f>
        <v>4.4890319682563372E-3</v>
      </c>
      <c r="L118" s="43">
        <f>('Modelled Faults'!L118*'Modelled ICPs'!L118)/'Total ICPs'!L$18</f>
        <v>2.6818578397983074E-3</v>
      </c>
      <c r="M118" s="43">
        <f>('Modelled Faults'!M118*'Modelled ICPs'!M118)/'Total ICPs'!M$18</f>
        <v>2.6600016508903767E-3</v>
      </c>
      <c r="N118" s="43">
        <f>('Modelled Faults'!N118*'Modelled ICPs'!N118)/'Total ICPs'!N$18</f>
        <v>2.6503607275988471E-3</v>
      </c>
      <c r="O118" s="43">
        <f>('Modelled Faults'!O118*'Modelled ICPs'!O118)/'Total ICPs'!O$18</f>
        <v>2.6624317896412563E-3</v>
      </c>
      <c r="P118" s="43">
        <f>('Modelled Faults'!P118*'Modelled ICPs'!P118)/'Total ICPs'!P$18</f>
        <v>2.6432854036989241E-3</v>
      </c>
      <c r="Q118" s="43">
        <f>('Modelled Faults'!Q118*'Modelled ICPs'!Q118)/'Total ICPs'!Q$18</f>
        <v>2.6190928644091831E-3</v>
      </c>
      <c r="R118" s="43">
        <f>('Modelled Faults'!R118*'Modelled ICPs'!R118)/'Total ICPs'!R$18</f>
        <v>2.5837523456148461E-3</v>
      </c>
      <c r="S118" s="43">
        <f>('Modelled Faults'!S118*'Modelled ICPs'!S118)/'Total ICPs'!S$18</f>
        <v>2.5524363561143311E-3</v>
      </c>
      <c r="T118" s="43">
        <f>('Modelled Faults'!T118*'Modelled ICPs'!T118)/'Total ICPs'!T$18</f>
        <v>2.5166215222938333E-3</v>
      </c>
      <c r="U118" s="43">
        <f>('Modelled Faults'!U118*'Modelled ICPs'!U118)/'Total ICPs'!U$18</f>
        <v>2.4668990305783522E-3</v>
      </c>
      <c r="V118" s="43">
        <f>('Modelled Faults'!V118*'Modelled ICPs'!V118)/'Total ICPs'!V$18</f>
        <v>2.4364570446359676E-3</v>
      </c>
      <c r="AL118" s="43">
        <f t="shared" si="54"/>
        <v>1.0490677602403322E-4</v>
      </c>
      <c r="AM118" s="43">
        <f t="shared" si="55"/>
        <v>7.3434743216823197E-4</v>
      </c>
      <c r="AN118" s="43">
        <f t="shared" si="56"/>
        <v>3.3180265220920002E-4</v>
      </c>
      <c r="AO118" s="43">
        <f t="shared" si="57"/>
        <v>2.5126575122178E-5</v>
      </c>
      <c r="AP118" s="43">
        <f t="shared" si="58"/>
        <v>1.6875685574726501E-4</v>
      </c>
      <c r="AQ118" s="43">
        <f t="shared" si="59"/>
        <v>9.6224880650107693E-5</v>
      </c>
      <c r="AR118" s="43">
        <f t="shared" si="60"/>
        <v>2.3406797826863599E-4</v>
      </c>
      <c r="AS118" s="43">
        <f t="shared" si="61"/>
        <v>1.1576265905911532E-3</v>
      </c>
      <c r="AT118" s="43">
        <f t="shared" si="62"/>
        <v>2.3464383122577242E-3</v>
      </c>
      <c r="AU118" s="43">
        <f t="shared" si="63"/>
        <v>4.4890319682563372E-3</v>
      </c>
      <c r="AV118" s="43">
        <f t="shared" si="65"/>
        <v>2.8163388293617926E-3</v>
      </c>
      <c r="AW118" s="43">
        <f t="shared" si="65"/>
        <v>3.1522489797676662E-3</v>
      </c>
      <c r="AX118" s="43">
        <f t="shared" si="65"/>
        <v>3.4881591301735397E-3</v>
      </c>
      <c r="AY118" s="43">
        <f t="shared" si="65"/>
        <v>3.8240692805794141E-3</v>
      </c>
      <c r="AZ118" s="43">
        <f t="shared" si="65"/>
        <v>4.1599794309852877E-3</v>
      </c>
      <c r="BA118" s="43">
        <f t="shared" si="65"/>
        <v>4.4958895813911612E-3</v>
      </c>
      <c r="BB118" s="43">
        <f t="shared" si="65"/>
        <v>4.8317997317970348E-3</v>
      </c>
      <c r="BC118" s="43">
        <f t="shared" si="65"/>
        <v>5.1677098822029083E-3</v>
      </c>
      <c r="BD118" s="43">
        <f t="shared" si="65"/>
        <v>5.5036200326087827E-3</v>
      </c>
      <c r="BE118" s="43">
        <f t="shared" si="65"/>
        <v>5.8395301830146563E-3</v>
      </c>
      <c r="BF118" s="43">
        <f t="shared" si="65"/>
        <v>6.1754403334205298E-3</v>
      </c>
    </row>
    <row r="119" spans="1:58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K119" s="94"/>
      <c r="L119" s="94"/>
      <c r="M119" s="94"/>
      <c r="N119" s="94"/>
      <c r="O119" s="3"/>
      <c r="P119" s="3"/>
      <c r="Q119" s="3"/>
      <c r="R119" s="3"/>
      <c r="S119" s="3"/>
      <c r="T119" s="3"/>
      <c r="U119" s="3"/>
      <c r="V119" s="3"/>
      <c r="AL119" s="97"/>
      <c r="AM119" s="97"/>
      <c r="AN119" s="97"/>
      <c r="AO119" s="97"/>
      <c r="AP119" s="97"/>
      <c r="AQ119" s="97"/>
      <c r="AR119" s="97"/>
      <c r="AS119" s="97"/>
      <c r="AT119" s="97"/>
      <c r="AU119" s="41"/>
      <c r="AV119" s="41"/>
      <c r="AW119" s="41"/>
      <c r="AX119" s="41"/>
      <c r="AY119" s="41"/>
      <c r="AZ119" s="41"/>
      <c r="BA119" s="41"/>
      <c r="BB119" s="41"/>
      <c r="BC119" s="41"/>
      <c r="BD119" s="94"/>
      <c r="BE119" s="94"/>
      <c r="BF119" s="94"/>
    </row>
    <row r="120" spans="1:58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O120" s="3"/>
      <c r="P120" s="3"/>
      <c r="Q120" s="3"/>
      <c r="R120" s="3"/>
      <c r="S120" s="3"/>
      <c r="T120" s="3"/>
      <c r="U120" s="3"/>
      <c r="V120" s="3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</row>
    <row r="121" spans="1:58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O121" s="3"/>
      <c r="P121" s="3"/>
      <c r="Q121" s="3"/>
      <c r="R121" s="3"/>
      <c r="S121" s="3"/>
      <c r="T121" s="3"/>
      <c r="U121" s="3"/>
      <c r="V121" s="3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</row>
    <row r="122" spans="1:58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3" customFormat="1" ht="18">
      <c r="A123" s="1"/>
      <c r="B123" s="55"/>
      <c r="C123" s="55"/>
      <c r="D123" s="55"/>
      <c r="E123" s="55"/>
      <c r="F123" s="55"/>
      <c r="G123" s="55"/>
      <c r="H123" s="55"/>
      <c r="I123" s="39"/>
      <c r="J123" s="1"/>
      <c r="N123"/>
      <c r="O123"/>
      <c r="P123"/>
      <c r="Q123"/>
      <c r="R123"/>
      <c r="S123"/>
      <c r="T123"/>
      <c r="U123"/>
      <c r="V123"/>
    </row>
    <row r="124" spans="1:58" s="3" customFormat="1" ht="15.95" customHeight="1">
      <c r="B124" s="59"/>
      <c r="C124" s="59"/>
      <c r="D124" s="59"/>
      <c r="E124" s="59"/>
      <c r="F124" s="59"/>
      <c r="G124" s="59"/>
      <c r="H124" s="59"/>
      <c r="I124" s="59"/>
      <c r="J124" s="59"/>
      <c r="K124" s="69"/>
      <c r="L124" s="69" t="s">
        <v>32</v>
      </c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69" t="s">
        <v>48</v>
      </c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</row>
    <row r="125" spans="1:58" s="60" customFormat="1">
      <c r="A125" s="60" t="s">
        <v>6</v>
      </c>
      <c r="B125" s="63">
        <f>SUM(B129:B141)</f>
        <v>0.15148220558549108</v>
      </c>
      <c r="C125" s="63">
        <f t="shared" ref="C125:K125" si="66">SUM(C129:C141)</f>
        <v>0.24776755201627651</v>
      </c>
      <c r="D125" s="63">
        <f t="shared" si="66"/>
        <v>0.21106124708290205</v>
      </c>
      <c r="E125" s="63">
        <f t="shared" si="66"/>
        <v>0.13724763496111667</v>
      </c>
      <c r="F125" s="63">
        <f t="shared" si="66"/>
        <v>0.1118857953604365</v>
      </c>
      <c r="G125" s="63">
        <f t="shared" si="66"/>
        <v>0.1545061180399924</v>
      </c>
      <c r="H125" s="63">
        <f t="shared" si="66"/>
        <v>0.19333091052443555</v>
      </c>
      <c r="I125" s="63">
        <f t="shared" si="66"/>
        <v>5.539502861995025E-2</v>
      </c>
      <c r="J125" s="63">
        <f t="shared" si="66"/>
        <v>0.10157416982649675</v>
      </c>
      <c r="K125" s="63">
        <f t="shared" si="66"/>
        <v>0.12580369843527733</v>
      </c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</row>
    <row r="126" spans="1:58">
      <c r="B126" s="96"/>
      <c r="C126" s="96"/>
      <c r="D126" s="96"/>
      <c r="E126" s="96"/>
      <c r="F126" s="96"/>
      <c r="G126" s="96"/>
      <c r="H126" s="96"/>
      <c r="I126" s="96"/>
      <c r="J126" s="96"/>
      <c r="K126" s="106"/>
      <c r="L126" s="106">
        <f t="shared" ref="L126:V126" si="67">SUM(L129:L141)</f>
        <v>0.10752124697771959</v>
      </c>
      <c r="M126" s="106">
        <f t="shared" si="67"/>
        <v>0.10756357130813242</v>
      </c>
      <c r="N126" s="106">
        <f t="shared" si="67"/>
        <v>0.10757003958885189</v>
      </c>
      <c r="O126" s="106">
        <f t="shared" si="67"/>
        <v>0.10764301825934269</v>
      </c>
      <c r="P126" s="106">
        <f t="shared" si="67"/>
        <v>0.10767811422276657</v>
      </c>
      <c r="Q126" s="106">
        <f t="shared" si="67"/>
        <v>0.10769806428480613</v>
      </c>
      <c r="R126" s="106">
        <f t="shared" si="67"/>
        <v>0.10768495527733522</v>
      </c>
      <c r="S126" s="106">
        <f t="shared" si="67"/>
        <v>0.10767970478747979</v>
      </c>
      <c r="T126" s="106">
        <f t="shared" si="67"/>
        <v>0.10776772056923264</v>
      </c>
      <c r="U126" s="106">
        <f t="shared" si="67"/>
        <v>0.10775563145029954</v>
      </c>
      <c r="V126" s="106">
        <f t="shared" si="67"/>
        <v>0.10774531844654793</v>
      </c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72"/>
      <c r="AM126" s="201"/>
      <c r="AN126" s="201"/>
      <c r="AO126" s="201"/>
      <c r="AP126" s="201"/>
      <c r="AQ126" s="201"/>
      <c r="AR126" s="201"/>
      <c r="AS126" s="201"/>
      <c r="AT126" s="201"/>
      <c r="AU126" s="106"/>
      <c r="AV126" s="106">
        <f t="shared" ref="AV126:BF126" si="68">SUM(AV129:AV141)</f>
        <v>8.8274729957716527E-2</v>
      </c>
      <c r="AW126" s="106">
        <f t="shared" si="68"/>
        <v>7.7232783396349092E-2</v>
      </c>
      <c r="AX126" s="106">
        <f t="shared" si="68"/>
        <v>6.6190836834981642E-2</v>
      </c>
      <c r="AY126" s="106">
        <f t="shared" si="68"/>
        <v>5.5148890273614207E-2</v>
      </c>
      <c r="AZ126" s="106">
        <f t="shared" si="68"/>
        <v>4.4106943712246729E-2</v>
      </c>
      <c r="BA126" s="106">
        <f t="shared" si="68"/>
        <v>3.3064997150879294E-2</v>
      </c>
      <c r="BB126" s="106">
        <f t="shared" si="68"/>
        <v>2.2023050589511851E-2</v>
      </c>
      <c r="BC126" s="106">
        <f t="shared" si="68"/>
        <v>1.0981104028144381E-2</v>
      </c>
      <c r="BD126" s="106">
        <f t="shared" si="68"/>
        <v>-6.0842533223081328E-5</v>
      </c>
      <c r="BE126" s="106">
        <f t="shared" si="68"/>
        <v>-1.110278909459049E-2</v>
      </c>
      <c r="BF126" s="106">
        <f t="shared" si="68"/>
        <v>-2.214473565595796E-2</v>
      </c>
    </row>
    <row r="127" spans="1:58">
      <c r="B127" s="94"/>
      <c r="C127" s="94"/>
      <c r="D127" s="94"/>
      <c r="E127" s="94"/>
      <c r="F127" s="94"/>
      <c r="G127" s="94"/>
      <c r="H127" s="94"/>
      <c r="I127" s="94"/>
      <c r="J127" s="94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72"/>
      <c r="AM127" s="201"/>
      <c r="AN127" s="201"/>
      <c r="AO127" s="201"/>
      <c r="AP127" s="201"/>
      <c r="AQ127" s="201"/>
      <c r="AR127" s="201"/>
      <c r="AS127" s="201"/>
      <c r="AT127" s="201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</row>
    <row r="128" spans="1:58">
      <c r="A128" s="1" t="s">
        <v>64</v>
      </c>
      <c r="B128" s="95">
        <v>2008</v>
      </c>
      <c r="C128" s="95">
        <v>2009</v>
      </c>
      <c r="D128" s="95">
        <v>2010</v>
      </c>
      <c r="E128" s="95">
        <v>2011</v>
      </c>
      <c r="F128" s="95">
        <v>2012</v>
      </c>
      <c r="G128" s="95">
        <v>2013</v>
      </c>
      <c r="H128" s="95">
        <v>2014</v>
      </c>
      <c r="I128" s="95">
        <v>2015</v>
      </c>
      <c r="J128" s="95">
        <v>2016</v>
      </c>
      <c r="K128" s="95">
        <v>2017</v>
      </c>
      <c r="L128" s="95">
        <v>2018</v>
      </c>
      <c r="M128" s="95">
        <v>2019</v>
      </c>
      <c r="N128" s="95">
        <v>2020</v>
      </c>
      <c r="O128" s="95">
        <v>2021</v>
      </c>
      <c r="P128" s="95">
        <v>2022</v>
      </c>
      <c r="Q128" s="95">
        <v>2023</v>
      </c>
      <c r="R128" s="95">
        <v>2024</v>
      </c>
      <c r="S128" s="95">
        <v>2025</v>
      </c>
      <c r="T128" s="95">
        <v>2026</v>
      </c>
      <c r="U128" s="95">
        <v>2027</v>
      </c>
      <c r="V128" s="95">
        <v>2028</v>
      </c>
      <c r="AL128" s="200">
        <v>2008</v>
      </c>
      <c r="AM128" s="200">
        <v>2009</v>
      </c>
      <c r="AN128" s="200">
        <v>2010</v>
      </c>
      <c r="AO128" s="200">
        <v>2011</v>
      </c>
      <c r="AP128" s="200">
        <v>2012</v>
      </c>
      <c r="AQ128" s="200">
        <v>2013</v>
      </c>
      <c r="AR128" s="200">
        <v>2014</v>
      </c>
      <c r="AS128" s="200">
        <v>2015</v>
      </c>
      <c r="AT128" s="200">
        <v>2016</v>
      </c>
      <c r="AU128" s="200">
        <v>2017</v>
      </c>
      <c r="AV128" s="200">
        <v>2018</v>
      </c>
      <c r="AW128" s="200">
        <v>2019</v>
      </c>
      <c r="AX128" s="200">
        <v>2020</v>
      </c>
      <c r="AY128" s="200">
        <v>2021</v>
      </c>
      <c r="AZ128" s="200">
        <v>2022</v>
      </c>
      <c r="BA128" s="200">
        <v>2023</v>
      </c>
      <c r="BB128" s="200">
        <v>2024</v>
      </c>
      <c r="BC128" s="200">
        <v>2025</v>
      </c>
      <c r="BD128" s="200">
        <v>2026</v>
      </c>
      <c r="BE128" s="200">
        <v>2027</v>
      </c>
      <c r="BF128" s="200">
        <v>2028</v>
      </c>
    </row>
    <row r="129" spans="1:58">
      <c r="A129" t="s">
        <v>50</v>
      </c>
      <c r="B129" s="70">
        <f>('Modelled Faults'!B129*'Modelled ICPs'!B129)/'Total ICPs'!B$18</f>
        <v>5.00596061227409E-2</v>
      </c>
      <c r="C129" s="70">
        <f>('Modelled Faults'!C129*'Modelled ICPs'!C129)/'Total ICPs'!C$18</f>
        <v>8.3969926724206403E-2</v>
      </c>
      <c r="D129" s="70">
        <f>('Modelled Faults'!D129*'Modelled ICPs'!D129)/'Total ICPs'!D$18</f>
        <v>0.132828501742491</v>
      </c>
      <c r="E129" s="43">
        <f>('Modelled Faults'!E129*'Modelled ICPs'!E129)/'Total ICPs'!E$18</f>
        <v>0</v>
      </c>
      <c r="F129" s="43">
        <f>('Modelled Faults'!F129*'Modelled ICPs'!F129)/'Total ICPs'!F$18</f>
        <v>7.2721704319237994E-3</v>
      </c>
      <c r="G129" s="43">
        <f>('Modelled Faults'!G129*'Modelled ICPs'!G129)/'Total ICPs'!G$18</f>
        <v>5.6549189538182699E-2</v>
      </c>
      <c r="H129" s="43">
        <f>('Modelled Faults'!H129*'Modelled ICPs'!H129)/'Total ICPs'!H$18</f>
        <v>8.1646606630283499E-3</v>
      </c>
      <c r="I129" s="43">
        <f>('Modelled Faults'!I129*'Modelled ICPs'!I129)/'Total ICPs'!I$18</f>
        <v>3.0544237218763902E-6</v>
      </c>
      <c r="J129" s="43">
        <f>('Modelled Faults'!J129*'Modelled ICPs'!J129)/'Total ICPs'!J$18</f>
        <v>0</v>
      </c>
      <c r="K129" s="43">
        <f>('Modelled Faults'!K129*'Modelled ICPs'!K129)/'Total ICPs'!K$18</f>
        <v>1.4398442764093701E-2</v>
      </c>
      <c r="L129" s="43">
        <f>('Modelled Faults'!L129*'Modelled ICPs'!L129)/'Total ICPs'!L$18</f>
        <v>2.0574549653828732E-2</v>
      </c>
      <c r="M129" s="43">
        <f>('Modelled Faults'!M129*'Modelled ICPs'!M129)/'Total ICPs'!M$18</f>
        <v>2.0617510588779059E-2</v>
      </c>
      <c r="N129" s="43">
        <f>('Modelled Faults'!N129*'Modelled ICPs'!N129)/'Total ICPs'!N$18</f>
        <v>2.0664948423723892E-2</v>
      </c>
      <c r="O129" s="43">
        <f>('Modelled Faults'!O129*'Modelled ICPs'!O129)/'Total ICPs'!O$18</f>
        <v>2.0712904815693382E-2</v>
      </c>
      <c r="P129" s="43">
        <f>('Modelled Faults'!P129*'Modelled ICPs'!P129)/'Total ICPs'!P$18</f>
        <v>2.0783019782682984E-2</v>
      </c>
      <c r="Q129" s="43">
        <f>('Modelled Faults'!Q129*'Modelled ICPs'!Q129)/'Total ICPs'!Q$18</f>
        <v>2.0838508327547418E-2</v>
      </c>
      <c r="R129" s="43">
        <f>('Modelled Faults'!R129*'Modelled ICPs'!R129)/'Total ICPs'!R$18</f>
        <v>2.0834220020398701E-2</v>
      </c>
      <c r="S129" s="43">
        <f>('Modelled Faults'!S129*'Modelled ICPs'!S129)/'Total ICPs'!S$18</f>
        <v>2.0874570125570948E-2</v>
      </c>
      <c r="T129" s="43">
        <f>('Modelled Faults'!T129*'Modelled ICPs'!T129)/'Total ICPs'!T$18</f>
        <v>2.0925008113257367E-2</v>
      </c>
      <c r="U129" s="43">
        <f>('Modelled Faults'!U129*'Modelled ICPs'!U129)/'Total ICPs'!U$18</f>
        <v>2.0988536377648661E-2</v>
      </c>
      <c r="V129" s="43">
        <f>('Modelled Faults'!V129*'Modelled ICPs'!V129)/'Total ICPs'!V$18</f>
        <v>2.0986968699988985E-2</v>
      </c>
      <c r="AL129" s="43">
        <f t="shared" ref="AL129:AL141" si="69">B129</f>
        <v>5.00596061227409E-2</v>
      </c>
      <c r="AM129" s="43">
        <f t="shared" ref="AM129:AM141" si="70">C129</f>
        <v>8.3969926724206403E-2</v>
      </c>
      <c r="AN129" s="43">
        <f t="shared" ref="AN129:AN141" si="71">D129</f>
        <v>0.132828501742491</v>
      </c>
      <c r="AO129" s="43">
        <f t="shared" ref="AO129:AO141" si="72">E129</f>
        <v>0</v>
      </c>
      <c r="AP129" s="43">
        <f t="shared" ref="AP129:AP141" si="73">F129</f>
        <v>7.2721704319237994E-3</v>
      </c>
      <c r="AQ129" s="43">
        <f t="shared" ref="AQ129:AQ141" si="74">G129</f>
        <v>5.6549189538182699E-2</v>
      </c>
      <c r="AR129" s="43">
        <f t="shared" ref="AR129:AR141" si="75">H129</f>
        <v>8.1646606630283499E-3</v>
      </c>
      <c r="AS129" s="43">
        <f t="shared" ref="AS129:AS141" si="76">I129</f>
        <v>3.0544237218763902E-6</v>
      </c>
      <c r="AT129" s="43">
        <f t="shared" ref="AT129:AT141" si="77">J129</f>
        <v>0</v>
      </c>
      <c r="AU129" s="43">
        <f t="shared" ref="AU129:AU141" si="78">K129</f>
        <v>1.4398442764093701E-2</v>
      </c>
      <c r="AV129" s="43">
        <f>LINEST($B129:$K129)*(AV$6-$AL$6+1)+INDEX(LINEST($B129:$K129,,TRUE,TRUE),1,2)</f>
        <v>-1.4645317852153519E-2</v>
      </c>
      <c r="AW129" s="43">
        <f t="shared" ref="AW129:BF129" si="79">LINEST($B129:$K129)*(AW$6-$AL$6+1)+INDEX(LINEST($B129:$K129,,TRUE,TRUE),1,2)</f>
        <v>-2.3730749323643052E-2</v>
      </c>
      <c r="AX129" s="43">
        <f t="shared" si="79"/>
        <v>-3.2816180795132571E-2</v>
      </c>
      <c r="AY129" s="43">
        <f t="shared" si="79"/>
        <v>-4.190161226662209E-2</v>
      </c>
      <c r="AZ129" s="43">
        <f t="shared" si="79"/>
        <v>-5.0987043738111637E-2</v>
      </c>
      <c r="BA129" s="43">
        <f t="shared" si="79"/>
        <v>-6.0072475209601156E-2</v>
      </c>
      <c r="BB129" s="43">
        <f t="shared" si="79"/>
        <v>-6.9157906681090675E-2</v>
      </c>
      <c r="BC129" s="43">
        <f t="shared" si="79"/>
        <v>-7.8243338152580222E-2</v>
      </c>
      <c r="BD129" s="43">
        <f t="shared" si="79"/>
        <v>-8.7328769624069741E-2</v>
      </c>
      <c r="BE129" s="43">
        <f t="shared" si="79"/>
        <v>-9.641420109555926E-2</v>
      </c>
      <c r="BF129" s="43">
        <f t="shared" si="79"/>
        <v>-0.10549963256704881</v>
      </c>
    </row>
    <row r="130" spans="1:58">
      <c r="A130" t="s">
        <v>56</v>
      </c>
      <c r="B130" s="70">
        <f>('Modelled Faults'!B130*'Modelled ICPs'!B130)/'Total ICPs'!B$18</f>
        <v>4.3997266065836952E-3</v>
      </c>
      <c r="C130" s="70">
        <f>('Modelled Faults'!C130*'Modelled ICPs'!C130)/'Total ICPs'!C$18</f>
        <v>1.7071193553001801E-3</v>
      </c>
      <c r="D130" s="70">
        <f>('Modelled Faults'!D130*'Modelled ICPs'!D130)/'Total ICPs'!D$18</f>
        <v>9.2493939334888399E-3</v>
      </c>
      <c r="E130" s="43">
        <f>('Modelled Faults'!E130*'Modelled ICPs'!E130)/'Total ICPs'!E$18</f>
        <v>0</v>
      </c>
      <c r="F130" s="43">
        <f>('Modelled Faults'!F130*'Modelled ICPs'!F130)/'Total ICPs'!F$18</f>
        <v>4.5376843434264498E-3</v>
      </c>
      <c r="G130" s="43">
        <f>('Modelled Faults'!G130*'Modelled ICPs'!G130)/'Total ICPs'!G$18</f>
        <v>1.8406888459843198E-3</v>
      </c>
      <c r="H130" s="43">
        <f>('Modelled Faults'!H130*'Modelled ICPs'!H130)/'Total ICPs'!H$18</f>
        <v>8.9715792196912794E-3</v>
      </c>
      <c r="I130" s="43">
        <f>('Modelled Faults'!I130*'Modelled ICPs'!I130)/'Total ICPs'!I$18</f>
        <v>0</v>
      </c>
      <c r="J130" s="43">
        <f>('Modelled Faults'!J130*'Modelled ICPs'!J130)/'Total ICPs'!J$18</f>
        <v>5.4609118452802197E-3</v>
      </c>
      <c r="K130" s="43">
        <f>('Modelled Faults'!K130*'Modelled ICPs'!K130)/'Total ICPs'!K$18</f>
        <v>5.18080407277083E-3</v>
      </c>
      <c r="L130" s="43">
        <f>('Modelled Faults'!L130*'Modelled ICPs'!L130)/'Total ICPs'!L$18</f>
        <v>3.1390346082948179E-3</v>
      </c>
      <c r="M130" s="43">
        <f>('Modelled Faults'!M130*'Modelled ICPs'!M130)/'Total ICPs'!M$18</f>
        <v>3.1262883960337024E-3</v>
      </c>
      <c r="N130" s="43">
        <f>('Modelled Faults'!N130*'Modelled ICPs'!N130)/'Total ICPs'!N$18</f>
        <v>3.1148341598254883E-3</v>
      </c>
      <c r="O130" s="43">
        <f>('Modelled Faults'!O130*'Modelled ICPs'!O130)/'Total ICPs'!O$18</f>
        <v>3.1224201299175159E-3</v>
      </c>
      <c r="P130" s="43">
        <f>('Modelled Faults'!P130*'Modelled ICPs'!P130)/'Total ICPs'!P$18</f>
        <v>3.1152239035201596E-3</v>
      </c>
      <c r="Q130" s="43">
        <f>('Modelled Faults'!Q130*'Modelled ICPs'!Q130)/'Total ICPs'!Q$18</f>
        <v>3.1063570796073785E-3</v>
      </c>
      <c r="R130" s="43">
        <f>('Modelled Faults'!R130*'Modelled ICPs'!R130)/'Total ICPs'!R$18</f>
        <v>3.1005282838836626E-3</v>
      </c>
      <c r="S130" s="43">
        <f>('Modelled Faults'!S130*'Modelled ICPs'!S130)/'Total ICPs'!S$18</f>
        <v>3.1077609178938254E-3</v>
      </c>
      <c r="T130" s="43">
        <f>('Modelled Faults'!T130*'Modelled ICPs'!T130)/'Total ICPs'!T$18</f>
        <v>3.0991775933140518E-3</v>
      </c>
      <c r="U130" s="43">
        <f>('Modelled Faults'!U130*'Modelled ICPs'!U130)/'Total ICPs'!U$18</f>
        <v>3.0930039939715439E-3</v>
      </c>
      <c r="V130" s="43">
        <f>('Modelled Faults'!V130*'Modelled ICPs'!V130)/'Total ICPs'!V$18</f>
        <v>3.0883158479190109E-3</v>
      </c>
      <c r="AL130" s="43">
        <f t="shared" si="69"/>
        <v>4.3997266065836952E-3</v>
      </c>
      <c r="AM130" s="43">
        <f t="shared" si="70"/>
        <v>1.7071193553001801E-3</v>
      </c>
      <c r="AN130" s="43">
        <f t="shared" si="71"/>
        <v>9.2493939334888399E-3</v>
      </c>
      <c r="AO130" s="43">
        <f t="shared" si="72"/>
        <v>0</v>
      </c>
      <c r="AP130" s="43">
        <f t="shared" si="73"/>
        <v>4.5376843434264498E-3</v>
      </c>
      <c r="AQ130" s="43">
        <f t="shared" si="74"/>
        <v>1.8406888459843198E-3</v>
      </c>
      <c r="AR130" s="43">
        <f t="shared" si="75"/>
        <v>8.9715792196912794E-3</v>
      </c>
      <c r="AS130" s="43">
        <f t="shared" si="76"/>
        <v>0</v>
      </c>
      <c r="AT130" s="43">
        <f t="shared" si="77"/>
        <v>5.4609118452802197E-3</v>
      </c>
      <c r="AU130" s="43">
        <f t="shared" si="78"/>
        <v>5.18080407277083E-3</v>
      </c>
      <c r="AV130" s="43">
        <f t="shared" ref="AV130:BF141" si="80">LINEST($B130:$K130)*(AV$6-$AL$6+1)+INDEX(LINEST($B130:$K130,,TRUE,TRUE),1,2)</f>
        <v>4.5106913929103152E-3</v>
      </c>
      <c r="AW130" s="43">
        <f t="shared" si="80"/>
        <v>4.5790369512117212E-3</v>
      </c>
      <c r="AX130" s="43">
        <f t="shared" si="80"/>
        <v>4.6473825095131273E-3</v>
      </c>
      <c r="AY130" s="43">
        <f t="shared" si="80"/>
        <v>4.7157280678145333E-3</v>
      </c>
      <c r="AZ130" s="43">
        <f t="shared" si="80"/>
        <v>4.7840736261159401E-3</v>
      </c>
      <c r="BA130" s="43">
        <f t="shared" si="80"/>
        <v>4.8524191844173462E-3</v>
      </c>
      <c r="BB130" s="43">
        <f t="shared" si="80"/>
        <v>4.9207647427187522E-3</v>
      </c>
      <c r="BC130" s="43">
        <f t="shared" si="80"/>
        <v>4.9891103010201582E-3</v>
      </c>
      <c r="BD130" s="43">
        <f t="shared" si="80"/>
        <v>5.0574558593215642E-3</v>
      </c>
      <c r="BE130" s="43">
        <f t="shared" si="80"/>
        <v>5.1258014176229702E-3</v>
      </c>
      <c r="BF130" s="43">
        <f t="shared" si="80"/>
        <v>5.1941469759243762E-3</v>
      </c>
    </row>
    <row r="131" spans="1:58">
      <c r="A131" t="s">
        <v>51</v>
      </c>
      <c r="B131" s="70">
        <f>('Modelled Faults'!B131*'Modelled ICPs'!B131)/'Total ICPs'!B$18</f>
        <v>0</v>
      </c>
      <c r="C131" s="70">
        <f>('Modelled Faults'!C131*'Modelled ICPs'!C131)/'Total ICPs'!C$18</f>
        <v>0</v>
      </c>
      <c r="D131" s="70">
        <f>('Modelled Faults'!D131*'Modelled ICPs'!D131)/'Total ICPs'!D$18</f>
        <v>0</v>
      </c>
      <c r="E131" s="43">
        <f>('Modelled Faults'!E131*'Modelled ICPs'!E131)/'Total ICPs'!E$18</f>
        <v>8.7534706081887504E-3</v>
      </c>
      <c r="F131" s="43">
        <f>('Modelled Faults'!F131*'Modelled ICPs'!F131)/'Total ICPs'!F$18</f>
        <v>0</v>
      </c>
      <c r="G131" s="43">
        <f>('Modelled Faults'!G131*'Modelled ICPs'!G131)/'Total ICPs'!G$18</f>
        <v>0</v>
      </c>
      <c r="H131" s="43">
        <f>('Modelled Faults'!H131*'Modelled ICPs'!H131)/'Total ICPs'!H$18</f>
        <v>0</v>
      </c>
      <c r="I131" s="43">
        <f>('Modelled Faults'!I131*'Modelled ICPs'!I131)/'Total ICPs'!I$18</f>
        <v>0</v>
      </c>
      <c r="J131" s="43">
        <f>('Modelled Faults'!J131*'Modelled ICPs'!J131)/'Total ICPs'!J$18</f>
        <v>2.0307576939591399E-2</v>
      </c>
      <c r="K131" s="43">
        <f>('Modelled Faults'!K131*'Modelled ICPs'!K131)/'Total ICPs'!K$18</f>
        <v>2.0363854158867999E-2</v>
      </c>
      <c r="L131" s="43">
        <f>('Modelled Faults'!L131*'Modelled ICPs'!L131)/'Total ICPs'!L$18</f>
        <v>1.4307412132398192E-3</v>
      </c>
      <c r="M131" s="43">
        <f>('Modelled Faults'!M131*'Modelled ICPs'!M131)/'Total ICPs'!M$18</f>
        <v>1.4164494058985305E-3</v>
      </c>
      <c r="N131" s="43">
        <f>('Modelled Faults'!N131*'Modelled ICPs'!N131)/'Total ICPs'!N$18</f>
        <v>1.402908642507996E-3</v>
      </c>
      <c r="O131" s="43">
        <f>('Modelled Faults'!O131*'Modelled ICPs'!O131)/'Total ICPs'!O$18</f>
        <v>1.405352568051175E-3</v>
      </c>
      <c r="P131" s="43">
        <f>('Modelled Faults'!P131*'Modelled ICPs'!P131)/'Total ICPs'!P$18</f>
        <v>1.4092167563092292E-3</v>
      </c>
      <c r="Q131" s="43">
        <f>('Modelled Faults'!Q131*'Modelled ICPs'!Q131)/'Total ICPs'!Q$18</f>
        <v>1.3971869933226042E-3</v>
      </c>
      <c r="R131" s="43">
        <f>('Modelled Faults'!R131*'Modelled ICPs'!R131)/'Total ICPs'!R$18</f>
        <v>1.4013611955691419E-3</v>
      </c>
      <c r="S131" s="43">
        <f>('Modelled Faults'!S131*'Modelled ICPs'!S131)/'Total ICPs'!S$18</f>
        <v>1.403446731692276E-3</v>
      </c>
      <c r="T131" s="43">
        <f>('Modelled Faults'!T131*'Modelled ICPs'!T131)/'Total ICPs'!T$18</f>
        <v>1.3918643895363954E-3</v>
      </c>
      <c r="U131" s="43">
        <f>('Modelled Faults'!U131*'Modelled ICPs'!U131)/'Total ICPs'!U$18</f>
        <v>1.395640800183402E-3</v>
      </c>
      <c r="V131" s="43">
        <f>('Modelled Faults'!V131*'Modelled ICPs'!V131)/'Total ICPs'!V$18</f>
        <v>1.3999932608805626E-3</v>
      </c>
      <c r="AL131" s="43">
        <f t="shared" si="69"/>
        <v>0</v>
      </c>
      <c r="AM131" s="43">
        <f t="shared" si="70"/>
        <v>0</v>
      </c>
      <c r="AN131" s="43">
        <f t="shared" si="71"/>
        <v>0</v>
      </c>
      <c r="AO131" s="43">
        <f t="shared" si="72"/>
        <v>8.7534706081887504E-3</v>
      </c>
      <c r="AP131" s="43">
        <f t="shared" si="73"/>
        <v>0</v>
      </c>
      <c r="AQ131" s="43">
        <f t="shared" si="74"/>
        <v>0</v>
      </c>
      <c r="AR131" s="43">
        <f t="shared" si="75"/>
        <v>0</v>
      </c>
      <c r="AS131" s="43">
        <f t="shared" si="76"/>
        <v>0</v>
      </c>
      <c r="AT131" s="43">
        <f t="shared" si="77"/>
        <v>2.0307576939591399E-2</v>
      </c>
      <c r="AU131" s="43">
        <f t="shared" si="78"/>
        <v>2.0363854158867999E-2</v>
      </c>
      <c r="AV131" s="43">
        <f t="shared" si="80"/>
        <v>1.4914733976744334E-2</v>
      </c>
      <c r="AW131" s="43">
        <f t="shared" si="80"/>
        <v>1.6727869214213341E-2</v>
      </c>
      <c r="AX131" s="43">
        <f t="shared" si="80"/>
        <v>1.8541004451682344E-2</v>
      </c>
      <c r="AY131" s="43">
        <f t="shared" si="80"/>
        <v>2.0354139689151347E-2</v>
      </c>
      <c r="AZ131" s="43">
        <f t="shared" si="80"/>
        <v>2.2167274926620351E-2</v>
      </c>
      <c r="BA131" s="43">
        <f t="shared" si="80"/>
        <v>2.3980410164089354E-2</v>
      </c>
      <c r="BB131" s="43">
        <f t="shared" si="80"/>
        <v>2.5793545401558357E-2</v>
      </c>
      <c r="BC131" s="43">
        <f t="shared" si="80"/>
        <v>2.760668063902736E-2</v>
      </c>
      <c r="BD131" s="43">
        <f t="shared" si="80"/>
        <v>2.9419815876496364E-2</v>
      </c>
      <c r="BE131" s="43">
        <f t="shared" si="80"/>
        <v>3.1232951113965367E-2</v>
      </c>
      <c r="BF131" s="43">
        <f t="shared" si="80"/>
        <v>3.304608635143437E-2</v>
      </c>
    </row>
    <row r="132" spans="1:58">
      <c r="A132" t="s">
        <v>54</v>
      </c>
      <c r="B132" s="70">
        <f>('Modelled Faults'!B132*'Modelled ICPs'!B132)/'Total ICPs'!B$18</f>
        <v>1.7980385611876759E-2</v>
      </c>
      <c r="C132" s="70">
        <f>('Modelled Faults'!C132*'Modelled ICPs'!C132)/'Total ICPs'!C$18</f>
        <v>3.2940727671546398E-2</v>
      </c>
      <c r="D132" s="70">
        <f>('Modelled Faults'!D132*'Modelled ICPs'!D132)/'Total ICPs'!D$18</f>
        <v>3.1600252591352399E-6</v>
      </c>
      <c r="E132" s="43">
        <f>('Modelled Faults'!E132*'Modelled ICPs'!E132)/'Total ICPs'!E$18</f>
        <v>1.8157091347663901E-2</v>
      </c>
      <c r="F132" s="43">
        <f>('Modelled Faults'!F132*'Modelled ICPs'!F132)/'Total ICPs'!F$18</f>
        <v>1.82351158015794E-2</v>
      </c>
      <c r="G132" s="43">
        <f>('Modelled Faults'!G132*'Modelled ICPs'!G132)/'Total ICPs'!G$18</f>
        <v>1.8319975664417301E-2</v>
      </c>
      <c r="H132" s="43">
        <f>('Modelled Faults'!H132*'Modelled ICPs'!H132)/'Total ICPs'!H$18</f>
        <v>7.4254986263905497E-3</v>
      </c>
      <c r="I132" s="43">
        <f>('Modelled Faults'!I132*'Modelled ICPs'!I132)/'Total ICPs'!I$18</f>
        <v>0</v>
      </c>
      <c r="J132" s="43">
        <f>('Modelled Faults'!J132*'Modelled ICPs'!J132)/'Total ICPs'!J$18</f>
        <v>6.4708479229787603E-3</v>
      </c>
      <c r="K132" s="43">
        <f>('Modelled Faults'!K132*'Modelled ICPs'!K132)/'Total ICPs'!K$18</f>
        <v>2.0866961143969499E-2</v>
      </c>
      <c r="L132" s="43">
        <f>('Modelled Faults'!L132*'Modelled ICPs'!L132)/'Total ICPs'!L$18</f>
        <v>1.3875503128260854E-2</v>
      </c>
      <c r="M132" s="43">
        <f>('Modelled Faults'!M132*'Modelled ICPs'!M132)/'Total ICPs'!M$18</f>
        <v>1.3870289146560102E-2</v>
      </c>
      <c r="N132" s="43">
        <f>('Modelled Faults'!N132*'Modelled ICPs'!N132)/'Total ICPs'!N$18</f>
        <v>1.3850274114861361E-2</v>
      </c>
      <c r="O132" s="43">
        <f>('Modelled Faults'!O132*'Modelled ICPs'!O132)/'Total ICPs'!O$18</f>
        <v>1.3814046551357564E-2</v>
      </c>
      <c r="P132" s="43">
        <f>('Modelled Faults'!P132*'Modelled ICPs'!P132)/'Total ICPs'!P$18</f>
        <v>1.3794299044498854E-2</v>
      </c>
      <c r="Q132" s="43">
        <f>('Modelled Faults'!Q132*'Modelled ICPs'!Q132)/'Total ICPs'!Q$18</f>
        <v>1.3766703718500369E-2</v>
      </c>
      <c r="R132" s="43">
        <f>('Modelled Faults'!R132*'Modelled ICPs'!R132)/'Total ICPs'!R$18</f>
        <v>1.3751887819326691E-2</v>
      </c>
      <c r="S132" s="43">
        <f>('Modelled Faults'!S132*'Modelled ICPs'!S132)/'Total ICPs'!S$18</f>
        <v>1.3734979464098445E-2</v>
      </c>
      <c r="T132" s="43">
        <f>('Modelled Faults'!T132*'Modelled ICPs'!T132)/'Total ICPs'!T$18</f>
        <v>1.3708356364952799E-2</v>
      </c>
      <c r="U132" s="43">
        <f>('Modelled Faults'!U132*'Modelled ICPs'!U132)/'Total ICPs'!U$18</f>
        <v>1.3691972039175512E-2</v>
      </c>
      <c r="V132" s="43">
        <f>('Modelled Faults'!V132*'Modelled ICPs'!V132)/'Total ICPs'!V$18</f>
        <v>1.3681524702771213E-2</v>
      </c>
      <c r="AL132" s="43">
        <f t="shared" si="69"/>
        <v>1.7980385611876759E-2</v>
      </c>
      <c r="AM132" s="43">
        <f t="shared" si="70"/>
        <v>3.2940727671546398E-2</v>
      </c>
      <c r="AN132" s="43">
        <f t="shared" si="71"/>
        <v>3.1600252591352399E-6</v>
      </c>
      <c r="AO132" s="43">
        <f t="shared" si="72"/>
        <v>1.8157091347663901E-2</v>
      </c>
      <c r="AP132" s="43">
        <f t="shared" si="73"/>
        <v>1.82351158015794E-2</v>
      </c>
      <c r="AQ132" s="43">
        <f t="shared" si="74"/>
        <v>1.8319975664417301E-2</v>
      </c>
      <c r="AR132" s="43">
        <f t="shared" si="75"/>
        <v>7.4254986263905497E-3</v>
      </c>
      <c r="AS132" s="43">
        <f t="shared" si="76"/>
        <v>0</v>
      </c>
      <c r="AT132" s="43">
        <f t="shared" si="77"/>
        <v>6.4708479229787603E-3</v>
      </c>
      <c r="AU132" s="43">
        <f t="shared" si="78"/>
        <v>2.0866961143969499E-2</v>
      </c>
      <c r="AV132" s="43">
        <f t="shared" si="80"/>
        <v>7.658786485620947E-3</v>
      </c>
      <c r="AW132" s="43">
        <f t="shared" si="80"/>
        <v>6.4985701409032703E-3</v>
      </c>
      <c r="AX132" s="43">
        <f t="shared" si="80"/>
        <v>5.338353796185592E-3</v>
      </c>
      <c r="AY132" s="43">
        <f t="shared" si="80"/>
        <v>4.1781374514679136E-3</v>
      </c>
      <c r="AZ132" s="43">
        <f t="shared" si="80"/>
        <v>3.0179211067502369E-3</v>
      </c>
      <c r="BA132" s="43">
        <f t="shared" si="80"/>
        <v>1.8577047620325603E-3</v>
      </c>
      <c r="BB132" s="43">
        <f t="shared" si="80"/>
        <v>6.9748841731488362E-4</v>
      </c>
      <c r="BC132" s="43">
        <f t="shared" si="80"/>
        <v>-4.6272792740279303E-4</v>
      </c>
      <c r="BD132" s="43">
        <f t="shared" si="80"/>
        <v>-1.6229442721204732E-3</v>
      </c>
      <c r="BE132" s="43">
        <f t="shared" si="80"/>
        <v>-2.7831606168381498E-3</v>
      </c>
      <c r="BF132" s="43">
        <f t="shared" si="80"/>
        <v>-3.9433769615558265E-3</v>
      </c>
    </row>
    <row r="133" spans="1:58">
      <c r="A133" t="s">
        <v>49</v>
      </c>
      <c r="B133" s="70">
        <f>('Modelled Faults'!B133*'Modelled ICPs'!B133)/'Total ICPs'!B$18</f>
        <v>1.7630696358463281E-2</v>
      </c>
      <c r="C133" s="70">
        <f>('Modelled Faults'!C133*'Modelled ICPs'!C133)/'Total ICPs'!C$18</f>
        <v>0</v>
      </c>
      <c r="D133" s="70">
        <f>('Modelled Faults'!D133*'Modelled ICPs'!D133)/'Total ICPs'!D$18</f>
        <v>1.20681364646375E-2</v>
      </c>
      <c r="E133" s="43">
        <f>('Modelled Faults'!E133*'Modelled ICPs'!E133)/'Total ICPs'!E$18</f>
        <v>3.3876904908476502E-2</v>
      </c>
      <c r="F133" s="43">
        <f>('Modelled Faults'!F133*'Modelled ICPs'!F133)/'Total ICPs'!F$18</f>
        <v>0</v>
      </c>
      <c r="G133" s="43">
        <f>('Modelled Faults'!G133*'Modelled ICPs'!G133)/'Total ICPs'!G$18</f>
        <v>0</v>
      </c>
      <c r="H133" s="43">
        <f>('Modelled Faults'!H133*'Modelled ICPs'!H133)/'Total ICPs'!H$18</f>
        <v>9.4335554925898991E-3</v>
      </c>
      <c r="I133" s="43">
        <f>('Modelled Faults'!I133*'Modelled ICPs'!I133)/'Total ICPs'!I$18</f>
        <v>1.12952589234989E-2</v>
      </c>
      <c r="J133" s="43">
        <f>('Modelled Faults'!J133*'Modelled ICPs'!J133)/'Total ICPs'!J$18</f>
        <v>1.4511027655315503E-2</v>
      </c>
      <c r="K133" s="43">
        <f>('Modelled Faults'!K133*'Modelled ICPs'!K133)/'Total ICPs'!K$18</f>
        <v>1.0122033390731499E-3</v>
      </c>
      <c r="L133" s="43">
        <f>('Modelled Faults'!L133*'Modelled ICPs'!L133)/'Total ICPs'!L$18</f>
        <v>9.3815196661914558E-3</v>
      </c>
      <c r="M133" s="43">
        <f>('Modelled Faults'!M133*'Modelled ICPs'!M133)/'Total ICPs'!M$18</f>
        <v>9.3935661979378804E-3</v>
      </c>
      <c r="N133" s="43">
        <f>('Modelled Faults'!N133*'Modelled ICPs'!N133)/'Total ICPs'!N$18</f>
        <v>9.4079640498475805E-3</v>
      </c>
      <c r="O133" s="43">
        <f>('Modelled Faults'!O133*'Modelled ICPs'!O133)/'Total ICPs'!O$18</f>
        <v>9.40249570343696E-3</v>
      </c>
      <c r="P133" s="43">
        <f>('Modelled Faults'!P133*'Modelled ICPs'!P133)/'Total ICPs'!P$18</f>
        <v>9.4280330726660404E-3</v>
      </c>
      <c r="Q133" s="43">
        <f>('Modelled Faults'!Q133*'Modelled ICPs'!Q133)/'Total ICPs'!Q$18</f>
        <v>9.4273211958070448E-3</v>
      </c>
      <c r="R133" s="43">
        <f>('Modelled Faults'!R133*'Modelled ICPs'!R133)/'Total ICPs'!R$18</f>
        <v>9.4546022745734069E-3</v>
      </c>
      <c r="S133" s="43">
        <f>('Modelled Faults'!S133*'Modelled ICPs'!S133)/'Total ICPs'!S$18</f>
        <v>9.4477279969761869E-3</v>
      </c>
      <c r="T133" s="43">
        <f>('Modelled Faults'!T133*'Modelled ICPs'!T133)/'Total ICPs'!T$18</f>
        <v>9.4651280180317581E-3</v>
      </c>
      <c r="U133" s="43">
        <f>('Modelled Faults'!U133*'Modelled ICPs'!U133)/'Total ICPs'!U$18</f>
        <v>9.4699611978186563E-3</v>
      </c>
      <c r="V133" s="43">
        <f>('Modelled Faults'!V133*'Modelled ICPs'!V133)/'Total ICPs'!V$18</f>
        <v>9.4784851487466296E-3</v>
      </c>
      <c r="AL133" s="43">
        <f t="shared" si="69"/>
        <v>1.7630696358463281E-2</v>
      </c>
      <c r="AM133" s="43">
        <f t="shared" si="70"/>
        <v>0</v>
      </c>
      <c r="AN133" s="43">
        <f t="shared" si="71"/>
        <v>1.20681364646375E-2</v>
      </c>
      <c r="AO133" s="43">
        <f t="shared" si="72"/>
        <v>3.3876904908476502E-2</v>
      </c>
      <c r="AP133" s="43">
        <f t="shared" si="73"/>
        <v>0</v>
      </c>
      <c r="AQ133" s="43">
        <f t="shared" si="74"/>
        <v>0</v>
      </c>
      <c r="AR133" s="43">
        <f t="shared" si="75"/>
        <v>9.4335554925898991E-3</v>
      </c>
      <c r="AS133" s="43">
        <f t="shared" si="76"/>
        <v>1.12952589234989E-2</v>
      </c>
      <c r="AT133" s="43">
        <f t="shared" si="77"/>
        <v>1.4511027655315503E-2</v>
      </c>
      <c r="AU133" s="43">
        <f t="shared" si="78"/>
        <v>1.0122033390731499E-3</v>
      </c>
      <c r="AV133" s="43">
        <f t="shared" si="80"/>
        <v>5.8099889961836255E-3</v>
      </c>
      <c r="AW133" s="43">
        <f t="shared" si="80"/>
        <v>5.0513000292705616E-3</v>
      </c>
      <c r="AX133" s="43">
        <f t="shared" si="80"/>
        <v>4.2926110623574976E-3</v>
      </c>
      <c r="AY133" s="43">
        <f t="shared" si="80"/>
        <v>3.5339220954444337E-3</v>
      </c>
      <c r="AZ133" s="43">
        <f t="shared" si="80"/>
        <v>2.7752331285313698E-3</v>
      </c>
      <c r="BA133" s="43">
        <f t="shared" si="80"/>
        <v>2.0165441616183059E-3</v>
      </c>
      <c r="BB133" s="43">
        <f t="shared" si="80"/>
        <v>1.2578551947052419E-3</v>
      </c>
      <c r="BC133" s="43">
        <f t="shared" si="80"/>
        <v>4.9916622779217802E-4</v>
      </c>
      <c r="BD133" s="43">
        <f t="shared" si="80"/>
        <v>-2.595227391208859E-4</v>
      </c>
      <c r="BE133" s="43">
        <f t="shared" si="80"/>
        <v>-1.0182117060339498E-3</v>
      </c>
      <c r="BF133" s="43">
        <f t="shared" si="80"/>
        <v>-1.776900672947012E-3</v>
      </c>
    </row>
    <row r="134" spans="1:58">
      <c r="A134" t="s">
        <v>59</v>
      </c>
      <c r="B134" s="70">
        <f>('Modelled Faults'!B134*'Modelled ICPs'!B134)/'Total ICPs'!B$18</f>
        <v>2.5431945702795904E-3</v>
      </c>
      <c r="C134" s="70">
        <f>('Modelled Faults'!C134*'Modelled ICPs'!C134)/'Total ICPs'!C$18</f>
        <v>5.1881169233703702E-3</v>
      </c>
      <c r="D134" s="70">
        <f>('Modelled Faults'!D134*'Modelled ICPs'!D134)/'Total ICPs'!D$18</f>
        <v>5.6374850622972596E-3</v>
      </c>
      <c r="E134" s="43">
        <f>('Modelled Faults'!E134*'Modelled ICPs'!E134)/'Total ICPs'!E$18</f>
        <v>2.68854353807304E-3</v>
      </c>
      <c r="F134" s="43">
        <f>('Modelled Faults'!F134*'Modelled ICPs'!F134)/'Total ICPs'!F$18</f>
        <v>1.06566829277439E-2</v>
      </c>
      <c r="G134" s="43">
        <f>('Modelled Faults'!G134*'Modelled ICPs'!G134)/'Total ICPs'!G$18</f>
        <v>1.7823331119126401E-2</v>
      </c>
      <c r="H134" s="43">
        <f>('Modelled Faults'!H134*'Modelled ICPs'!H134)/'Total ICPs'!H$18</f>
        <v>0</v>
      </c>
      <c r="I134" s="43">
        <f>('Modelled Faults'!I134*'Modelled ICPs'!I134)/'Total ICPs'!I$18</f>
        <v>9.5511829783074802E-3</v>
      </c>
      <c r="J134" s="43">
        <f>('Modelled Faults'!J134*'Modelled ICPs'!J134)/'Total ICPs'!J$18</f>
        <v>9.9391014592669202E-3</v>
      </c>
      <c r="K134" s="43">
        <f>('Modelled Faults'!K134*'Modelled ICPs'!K134)/'Total ICPs'!K$18</f>
        <v>0</v>
      </c>
      <c r="L134" s="43">
        <f>('Modelled Faults'!L134*'Modelled ICPs'!L134)/'Total ICPs'!L$18</f>
        <v>4.8029918205163835E-3</v>
      </c>
      <c r="M134" s="43">
        <f>('Modelled Faults'!M134*'Modelled ICPs'!M134)/'Total ICPs'!M$18</f>
        <v>4.7864524691743062E-3</v>
      </c>
      <c r="N134" s="43">
        <f>('Modelled Faults'!N134*'Modelled ICPs'!N134)/'Total ICPs'!N$18</f>
        <v>4.7713884693668237E-3</v>
      </c>
      <c r="O134" s="43">
        <f>('Modelled Faults'!O134*'Modelled ICPs'!O134)/'Total ICPs'!O$18</f>
        <v>4.7574718741857716E-3</v>
      </c>
      <c r="P134" s="43">
        <f>('Modelled Faults'!P134*'Modelled ICPs'!P134)/'Total ICPs'!P$18</f>
        <v>4.749429730178543E-3</v>
      </c>
      <c r="Q134" s="43">
        <f>('Modelled Faults'!Q134*'Modelled ICPs'!Q134)/'Total ICPs'!Q$18</f>
        <v>4.7387922884735917E-3</v>
      </c>
      <c r="R134" s="43">
        <f>('Modelled Faults'!R134*'Modelled ICPs'!R134)/'Total ICPs'!R$18</f>
        <v>4.7327431434204389E-3</v>
      </c>
      <c r="S134" s="43">
        <f>('Modelled Faults'!S134*'Modelled ICPs'!S134)/'Total ICPs'!S$18</f>
        <v>4.7489598217293275E-3</v>
      </c>
      <c r="T134" s="43">
        <f>('Modelled Faults'!T134*'Modelled ICPs'!T134)/'Total ICPs'!T$18</f>
        <v>4.7385180666164959E-3</v>
      </c>
      <c r="U134" s="43">
        <f>('Modelled Faults'!U134*'Modelled ICPs'!U134)/'Total ICPs'!U$18</f>
        <v>4.7317187189811387E-3</v>
      </c>
      <c r="V134" s="43">
        <f>('Modelled Faults'!V134*'Modelled ICPs'!V134)/'Total ICPs'!V$18</f>
        <v>4.7271538570745212E-3</v>
      </c>
      <c r="AL134" s="43">
        <f t="shared" si="69"/>
        <v>2.5431945702795904E-3</v>
      </c>
      <c r="AM134" s="43">
        <f t="shared" si="70"/>
        <v>5.1881169233703702E-3</v>
      </c>
      <c r="AN134" s="43">
        <f t="shared" si="71"/>
        <v>5.6374850622972596E-3</v>
      </c>
      <c r="AO134" s="43">
        <f t="shared" si="72"/>
        <v>2.68854353807304E-3</v>
      </c>
      <c r="AP134" s="43">
        <f t="shared" si="73"/>
        <v>1.06566829277439E-2</v>
      </c>
      <c r="AQ134" s="43">
        <f t="shared" si="74"/>
        <v>1.7823331119126401E-2</v>
      </c>
      <c r="AR134" s="43">
        <f t="shared" si="75"/>
        <v>0</v>
      </c>
      <c r="AS134" s="43">
        <f t="shared" si="76"/>
        <v>9.5511829783074802E-3</v>
      </c>
      <c r="AT134" s="43">
        <f t="shared" si="77"/>
        <v>9.9391014592669202E-3</v>
      </c>
      <c r="AU134" s="43">
        <f t="shared" si="78"/>
        <v>0</v>
      </c>
      <c r="AV134" s="43">
        <f t="shared" si="80"/>
        <v>7.3706854503789642E-3</v>
      </c>
      <c r="AW134" s="43">
        <f t="shared" si="80"/>
        <v>7.5466711944757771E-3</v>
      </c>
      <c r="AX134" s="43">
        <f t="shared" si="80"/>
        <v>7.7226569385725891E-3</v>
      </c>
      <c r="AY134" s="43">
        <f t="shared" si="80"/>
        <v>7.898642682669401E-3</v>
      </c>
      <c r="AZ134" s="43">
        <f t="shared" si="80"/>
        <v>8.074628426766213E-3</v>
      </c>
      <c r="BA134" s="43">
        <f t="shared" si="80"/>
        <v>8.250614170863025E-3</v>
      </c>
      <c r="BB134" s="43">
        <f t="shared" si="80"/>
        <v>8.4265999149598387E-3</v>
      </c>
      <c r="BC134" s="43">
        <f t="shared" si="80"/>
        <v>8.6025856590566507E-3</v>
      </c>
      <c r="BD134" s="43">
        <f t="shared" si="80"/>
        <v>8.7785714031534626E-3</v>
      </c>
      <c r="BE134" s="43">
        <f t="shared" si="80"/>
        <v>8.9545571472502746E-3</v>
      </c>
      <c r="BF134" s="43">
        <f t="shared" si="80"/>
        <v>9.1305428913470883E-3</v>
      </c>
    </row>
    <row r="135" spans="1:58">
      <c r="A135" t="s">
        <v>57</v>
      </c>
      <c r="B135" s="70">
        <f>('Modelled Faults'!B135*'Modelled ICPs'!B135)/'Total ICPs'!B$18</f>
        <v>4.3234307694753034E-4</v>
      </c>
      <c r="C135" s="70">
        <f>('Modelled Faults'!C135*'Modelled ICPs'!C135)/'Total ICPs'!C$18</f>
        <v>0</v>
      </c>
      <c r="D135" s="70">
        <f>('Modelled Faults'!D135*'Modelled ICPs'!D135)/'Total ICPs'!D$18</f>
        <v>7.2174976918648803E-3</v>
      </c>
      <c r="E135" s="43">
        <f>('Modelled Faults'!E135*'Modelled ICPs'!E135)/'Total ICPs'!E$18</f>
        <v>3.1722301091749701E-3</v>
      </c>
      <c r="F135" s="43">
        <f>('Modelled Faults'!F135*'Modelled ICPs'!F135)/'Total ICPs'!F$18</f>
        <v>2.2635294558841501E-2</v>
      </c>
      <c r="G135" s="43">
        <f>('Modelled Faults'!G135*'Modelled ICPs'!G135)/'Total ICPs'!G$18</f>
        <v>9.1568838038005706E-3</v>
      </c>
      <c r="H135" s="43">
        <f>('Modelled Faults'!H135*'Modelled ICPs'!H135)/'Total ICPs'!H$18</f>
        <v>9.9725278109716303E-3</v>
      </c>
      <c r="I135" s="43">
        <f>('Modelled Faults'!I135*'Modelled ICPs'!I135)/'Total ICPs'!I$18</f>
        <v>9.4198427582668012E-3</v>
      </c>
      <c r="J135" s="43">
        <f>('Modelled Faults'!J135*'Modelled ICPs'!J135)/'Total ICPs'!J$18</f>
        <v>7.8678253717713795E-3</v>
      </c>
      <c r="K135" s="43">
        <f>('Modelled Faults'!K135*'Modelled ICPs'!K135)/'Total ICPs'!K$18</f>
        <v>1.9899678071423201E-2</v>
      </c>
      <c r="L135" s="43">
        <f>('Modelled Faults'!L135*'Modelled ICPs'!L135)/'Total ICPs'!L$18</f>
        <v>8.7640877848007212E-3</v>
      </c>
      <c r="M135" s="43">
        <f>('Modelled Faults'!M135*'Modelled ICPs'!M135)/'Total ICPs'!M$18</f>
        <v>8.7443513232485347E-3</v>
      </c>
      <c r="N135" s="43">
        <f>('Modelled Faults'!N135*'Modelled ICPs'!N135)/'Total ICPs'!N$18</f>
        <v>8.7409177928137946E-3</v>
      </c>
      <c r="O135" s="43">
        <f>('Modelled Faults'!O135*'Modelled ICPs'!O135)/'Total ICPs'!O$18</f>
        <v>8.7253605549840376E-3</v>
      </c>
      <c r="P135" s="43">
        <f>('Modelled Faults'!P135*'Modelled ICPs'!P135)/'Total ICPs'!P$18</f>
        <v>8.7070984503986384E-3</v>
      </c>
      <c r="Q135" s="43">
        <f>('Modelled Faults'!Q135*'Modelled ICPs'!Q135)/'Total ICPs'!Q$18</f>
        <v>8.6968020554414032E-3</v>
      </c>
      <c r="R135" s="43">
        <f>('Modelled Faults'!R135*'Modelled ICPs'!R135)/'Total ICPs'!R$18</f>
        <v>8.6818592692936482E-3</v>
      </c>
      <c r="S135" s="43">
        <f>('Modelled Faults'!S135*'Modelled ICPs'!S135)/'Total ICPs'!S$18</f>
        <v>8.6671032501800058E-3</v>
      </c>
      <c r="T135" s="43">
        <f>('Modelled Faults'!T135*'Modelled ICPs'!T135)/'Total ICPs'!T$18</f>
        <v>8.6571801145947664E-3</v>
      </c>
      <c r="U135" s="43">
        <f>('Modelled Faults'!U135*'Modelled ICPs'!U135)/'Total ICPs'!U$18</f>
        <v>8.653768345991358E-3</v>
      </c>
      <c r="V135" s="43">
        <f>('Modelled Faults'!V135*'Modelled ICPs'!V135)/'Total ICPs'!V$18</f>
        <v>8.6417975230683574E-3</v>
      </c>
      <c r="AL135" s="43">
        <f t="shared" si="69"/>
        <v>4.3234307694753034E-4</v>
      </c>
      <c r="AM135" s="43">
        <f t="shared" si="70"/>
        <v>0</v>
      </c>
      <c r="AN135" s="43">
        <f t="shared" si="71"/>
        <v>7.2174976918648803E-3</v>
      </c>
      <c r="AO135" s="43">
        <f t="shared" si="72"/>
        <v>3.1722301091749701E-3</v>
      </c>
      <c r="AP135" s="43">
        <f t="shared" si="73"/>
        <v>2.2635294558841501E-2</v>
      </c>
      <c r="AQ135" s="43">
        <f t="shared" si="74"/>
        <v>9.1568838038005706E-3</v>
      </c>
      <c r="AR135" s="43">
        <f t="shared" si="75"/>
        <v>9.9725278109716303E-3</v>
      </c>
      <c r="AS135" s="43">
        <f t="shared" si="76"/>
        <v>9.4198427582668012E-3</v>
      </c>
      <c r="AT135" s="43">
        <f t="shared" si="77"/>
        <v>7.8678253717713795E-3</v>
      </c>
      <c r="AU135" s="43">
        <f t="shared" si="78"/>
        <v>1.9899678071423201E-2</v>
      </c>
      <c r="AV135" s="43">
        <f t="shared" si="80"/>
        <v>1.7251245666474232E-2</v>
      </c>
      <c r="AW135" s="43">
        <f t="shared" si="80"/>
        <v>1.8755579001232047E-2</v>
      </c>
      <c r="AX135" s="43">
        <f t="shared" si="80"/>
        <v>2.0259912335989862E-2</v>
      </c>
      <c r="AY135" s="43">
        <f t="shared" si="80"/>
        <v>2.1764245670747678E-2</v>
      </c>
      <c r="AZ135" s="43">
        <f t="shared" si="80"/>
        <v>2.3268579005505493E-2</v>
      </c>
      <c r="BA135" s="43">
        <f t="shared" si="80"/>
        <v>2.4772912340263308E-2</v>
      </c>
      <c r="BB135" s="43">
        <f t="shared" si="80"/>
        <v>2.6277245675021123E-2</v>
      </c>
      <c r="BC135" s="43">
        <f t="shared" si="80"/>
        <v>2.7781579009778939E-2</v>
      </c>
      <c r="BD135" s="43">
        <f t="shared" si="80"/>
        <v>2.9285912344536754E-2</v>
      </c>
      <c r="BE135" s="43">
        <f t="shared" si="80"/>
        <v>3.0790245679294569E-2</v>
      </c>
      <c r="BF135" s="43">
        <f t="shared" si="80"/>
        <v>3.2294579014052388E-2</v>
      </c>
    </row>
    <row r="136" spans="1:58">
      <c r="A136" t="s">
        <v>55</v>
      </c>
      <c r="B136" s="70">
        <f>('Modelled Faults'!B136*'Modelled ICPs'!B136)/'Total ICPs'!B$18</f>
        <v>4.9973773305993967E-3</v>
      </c>
      <c r="C136" s="70">
        <f>('Modelled Faults'!C136*'Modelled ICPs'!C136)/'Total ICPs'!C$18</f>
        <v>4.4251585522864902E-3</v>
      </c>
      <c r="D136" s="70">
        <f>('Modelled Faults'!D136*'Modelled ICPs'!D136)/'Total ICPs'!D$18</f>
        <v>5.9819278155430096E-3</v>
      </c>
      <c r="E136" s="43">
        <f>('Modelled Faults'!E136*'Modelled ICPs'!E136)/'Total ICPs'!E$18</f>
        <v>9.5480985464276296E-4</v>
      </c>
      <c r="F136" s="43">
        <f>('Modelled Faults'!F136*'Modelled ICPs'!F136)/'Total ICPs'!F$18</f>
        <v>1.56256347914134E-3</v>
      </c>
      <c r="G136" s="43">
        <f>('Modelled Faults'!G136*'Modelled ICPs'!G136)/'Total ICPs'!G$18</f>
        <v>1.9648499823070398E-3</v>
      </c>
      <c r="H136" s="43">
        <f>('Modelled Faults'!H136*'Modelled ICPs'!H136)/'Total ICPs'!H$18</f>
        <v>1.94646002981287E-3</v>
      </c>
      <c r="I136" s="43">
        <f>('Modelled Faults'!I136*'Modelled ICPs'!I136)/'Total ICPs'!I$18</f>
        <v>8.6318014380226907E-3</v>
      </c>
      <c r="J136" s="43">
        <f>('Modelled Faults'!J136*'Modelled ICPs'!J136)/'Total ICPs'!J$18</f>
        <v>2.8423350689719801E-3</v>
      </c>
      <c r="K136" s="43">
        <f>('Modelled Faults'!K136*'Modelled ICPs'!K136)/'Total ICPs'!K$18</f>
        <v>6.435576851089319E-3</v>
      </c>
      <c r="L136" s="43">
        <f>('Modelled Faults'!L136*'Modelled ICPs'!L136)/'Total ICPs'!L$18</f>
        <v>5.0385442559234541E-3</v>
      </c>
      <c r="M136" s="43">
        <f>('Modelled Faults'!M136*'Modelled ICPs'!M136)/'Total ICPs'!M$18</f>
        <v>4.9882137676982956E-3</v>
      </c>
      <c r="N136" s="43">
        <f>('Modelled Faults'!N136*'Modelled ICPs'!N136)/'Total ICPs'!N$18</f>
        <v>4.940528179996728E-3</v>
      </c>
      <c r="O136" s="43">
        <f>('Modelled Faults'!O136*'Modelled ICPs'!O136)/'Total ICPs'!O$18</f>
        <v>5.0076275338339776E-3</v>
      </c>
      <c r="P136" s="43">
        <f>('Modelled Faults'!P136*'Modelled ICPs'!P136)/'Total ICPs'!P$18</f>
        <v>4.9674129722521347E-3</v>
      </c>
      <c r="Q136" s="43">
        <f>('Modelled Faults'!Q136*'Modelled ICPs'!Q136)/'Total ICPs'!Q$18</f>
        <v>4.9250087072976187E-3</v>
      </c>
      <c r="R136" s="43">
        <f>('Modelled Faults'!R136*'Modelled ICPs'!R136)/'Total ICPs'!R$18</f>
        <v>4.887874997172084E-3</v>
      </c>
      <c r="S136" s="43">
        <f>('Modelled Faults'!S136*'Modelled ICPs'!S136)/'Total ICPs'!S$18</f>
        <v>4.8443032166138444E-3</v>
      </c>
      <c r="T136" s="43">
        <f>('Modelled Faults'!T136*'Modelled ICPs'!T136)/'Total ICPs'!T$18</f>
        <v>4.9106060313751721E-3</v>
      </c>
      <c r="U136" s="43">
        <f>('Modelled Faults'!U136*'Modelled ICPs'!U136)/'Total ICPs'!U$18</f>
        <v>4.8739874265234275E-3</v>
      </c>
      <c r="V136" s="43">
        <f>('Modelled Faults'!V136*'Modelled ICPs'!V136)/'Total ICPs'!V$18</f>
        <v>4.8400957244117953E-3</v>
      </c>
      <c r="AL136" s="43">
        <f t="shared" si="69"/>
        <v>4.9973773305993967E-3</v>
      </c>
      <c r="AM136" s="43">
        <f t="shared" si="70"/>
        <v>4.4251585522864902E-3</v>
      </c>
      <c r="AN136" s="43">
        <f t="shared" si="71"/>
        <v>5.9819278155430096E-3</v>
      </c>
      <c r="AO136" s="43">
        <f t="shared" si="72"/>
        <v>9.5480985464276296E-4</v>
      </c>
      <c r="AP136" s="43">
        <f t="shared" si="73"/>
        <v>1.56256347914134E-3</v>
      </c>
      <c r="AQ136" s="43">
        <f t="shared" si="74"/>
        <v>1.9648499823070398E-3</v>
      </c>
      <c r="AR136" s="43">
        <f t="shared" si="75"/>
        <v>1.94646002981287E-3</v>
      </c>
      <c r="AS136" s="43">
        <f t="shared" si="76"/>
        <v>8.6318014380226907E-3</v>
      </c>
      <c r="AT136" s="43">
        <f t="shared" si="77"/>
        <v>2.8423350689719801E-3</v>
      </c>
      <c r="AU136" s="43">
        <f t="shared" si="78"/>
        <v>6.435576851089319E-3</v>
      </c>
      <c r="AV136" s="43">
        <f t="shared" si="80"/>
        <v>4.5906405883177617E-3</v>
      </c>
      <c r="AW136" s="43">
        <f t="shared" si="80"/>
        <v>4.7027050516043204E-3</v>
      </c>
      <c r="AX136" s="43">
        <f t="shared" si="80"/>
        <v>4.8147695148908791E-3</v>
      </c>
      <c r="AY136" s="43">
        <f t="shared" si="80"/>
        <v>4.9268339781774369E-3</v>
      </c>
      <c r="AZ136" s="43">
        <f t="shared" si="80"/>
        <v>5.0388984414639956E-3</v>
      </c>
      <c r="BA136" s="43">
        <f t="shared" si="80"/>
        <v>5.1509629047505542E-3</v>
      </c>
      <c r="BB136" s="43">
        <f t="shared" si="80"/>
        <v>5.2630273680371129E-3</v>
      </c>
      <c r="BC136" s="43">
        <f t="shared" si="80"/>
        <v>5.3750918313236716E-3</v>
      </c>
      <c r="BD136" s="43">
        <f t="shared" si="80"/>
        <v>5.4871562946102303E-3</v>
      </c>
      <c r="BE136" s="43">
        <f t="shared" si="80"/>
        <v>5.599220757896789E-3</v>
      </c>
      <c r="BF136" s="43">
        <f t="shared" si="80"/>
        <v>5.7112852211833477E-3</v>
      </c>
    </row>
    <row r="137" spans="1:58">
      <c r="A137" t="s">
        <v>47</v>
      </c>
      <c r="B137" s="70">
        <f>('Modelled Faults'!B137*'Modelled ICPs'!B137)/'Total ICPs'!B$18</f>
        <v>0</v>
      </c>
      <c r="C137" s="70">
        <f>('Modelled Faults'!C137*'Modelled ICPs'!C137)/'Total ICPs'!C$18</f>
        <v>6.4320569675583805E-2</v>
      </c>
      <c r="D137" s="70">
        <f>('Modelled Faults'!D137*'Modelled ICPs'!D137)/'Total ICPs'!D$18</f>
        <v>0</v>
      </c>
      <c r="E137" s="43">
        <f>('Modelled Faults'!E137*'Modelled ICPs'!E137)/'Total ICPs'!E$18</f>
        <v>1.8000050253150199E-2</v>
      </c>
      <c r="F137" s="43">
        <f>('Modelled Faults'!F137*'Modelled ICPs'!F137)/'Total ICPs'!F$18</f>
        <v>1.78882267092101E-2</v>
      </c>
      <c r="G137" s="43">
        <f>('Modelled Faults'!G137*'Modelled ICPs'!G137)/'Total ICPs'!G$18</f>
        <v>3.5289698971325001E-2</v>
      </c>
      <c r="H137" s="43">
        <f>('Modelled Faults'!H137*'Modelled ICPs'!H137)/'Total ICPs'!H$18</f>
        <v>3.7327682850208798E-3</v>
      </c>
      <c r="I137" s="43">
        <f>('Modelled Faults'!I137*'Modelled ICPs'!I137)/'Total ICPs'!I$18</f>
        <v>0</v>
      </c>
      <c r="J137" s="43">
        <f>('Modelled Faults'!J137*'Modelled ICPs'!J137)/'Total ICPs'!J$18</f>
        <v>0</v>
      </c>
      <c r="K137" s="43">
        <f>('Modelled Faults'!K137*'Modelled ICPs'!K137)/'Total ICPs'!K$18</f>
        <v>0</v>
      </c>
      <c r="L137" s="43">
        <f>('Modelled Faults'!L137*'Modelled ICPs'!L137)/'Total ICPs'!L$18</f>
        <v>6.7145051735119496E-3</v>
      </c>
      <c r="M137" s="43">
        <f>('Modelled Faults'!M137*'Modelled ICPs'!M137)/'Total ICPs'!M$18</f>
        <v>6.7191045623879522E-3</v>
      </c>
      <c r="N137" s="43">
        <f>('Modelled Faults'!N137*'Modelled ICPs'!N137)/'Total ICPs'!N$18</f>
        <v>6.7254752978929914E-3</v>
      </c>
      <c r="O137" s="43">
        <f>('Modelled Faults'!O137*'Modelled ICPs'!O137)/'Total ICPs'!O$18</f>
        <v>6.7324395371993933E-3</v>
      </c>
      <c r="P137" s="43">
        <f>('Modelled Faults'!P137*'Modelled ICPs'!P137)/'Total ICPs'!P$18</f>
        <v>6.7382232422042703E-3</v>
      </c>
      <c r="Q137" s="43">
        <f>('Modelled Faults'!Q137*'Modelled ICPs'!Q137)/'Total ICPs'!Q$18</f>
        <v>6.748251609356274E-3</v>
      </c>
      <c r="R137" s="43">
        <f>('Modelled Faults'!R137*'Modelled ICPs'!R137)/'Total ICPs'!R$18</f>
        <v>6.7556449931034206E-3</v>
      </c>
      <c r="S137" s="43">
        <f>('Modelled Faults'!S137*'Modelled ICPs'!S137)/'Total ICPs'!S$18</f>
        <v>6.7610091137629167E-3</v>
      </c>
      <c r="T137" s="43">
        <f>('Modelled Faults'!T137*'Modelled ICPs'!T137)/'Total ICPs'!T$18</f>
        <v>6.7697709836241167E-3</v>
      </c>
      <c r="U137" s="43">
        <f>('Modelled Faults'!U137*'Modelled ICPs'!U137)/'Total ICPs'!U$18</f>
        <v>6.7750552836219509E-3</v>
      </c>
      <c r="V137" s="43">
        <f>('Modelled Faults'!V137*'Modelled ICPs'!V137)/'Total ICPs'!V$18</f>
        <v>6.7830841204181321E-3</v>
      </c>
      <c r="AL137" s="43">
        <f t="shared" si="69"/>
        <v>0</v>
      </c>
      <c r="AM137" s="43">
        <f t="shared" si="70"/>
        <v>6.4320569675583805E-2</v>
      </c>
      <c r="AN137" s="43">
        <f t="shared" si="71"/>
        <v>0</v>
      </c>
      <c r="AO137" s="43">
        <f t="shared" si="72"/>
        <v>1.8000050253150199E-2</v>
      </c>
      <c r="AP137" s="43">
        <f t="shared" si="73"/>
        <v>1.78882267092101E-2</v>
      </c>
      <c r="AQ137" s="43">
        <f t="shared" si="74"/>
        <v>3.5289698971325001E-2</v>
      </c>
      <c r="AR137" s="43">
        <f t="shared" si="75"/>
        <v>3.7327682850208798E-3</v>
      </c>
      <c r="AS137" s="43">
        <f t="shared" si="76"/>
        <v>0</v>
      </c>
      <c r="AT137" s="43">
        <f t="shared" si="77"/>
        <v>0</v>
      </c>
      <c r="AU137" s="43">
        <f t="shared" si="78"/>
        <v>0</v>
      </c>
      <c r="AV137" s="43">
        <f t="shared" si="80"/>
        <v>-1.9316806562830052E-3</v>
      </c>
      <c r="AW137" s="43">
        <f t="shared" si="80"/>
        <v>-4.8143737555033719E-3</v>
      </c>
      <c r="AX137" s="43">
        <f t="shared" si="80"/>
        <v>-7.6970668547237317E-3</v>
      </c>
      <c r="AY137" s="43">
        <f t="shared" si="80"/>
        <v>-1.0579759953944098E-2</v>
      </c>
      <c r="AZ137" s="43">
        <f t="shared" si="80"/>
        <v>-1.3462453053164458E-2</v>
      </c>
      <c r="BA137" s="43">
        <f t="shared" si="80"/>
        <v>-1.6345146152384825E-2</v>
      </c>
      <c r="BB137" s="43">
        <f t="shared" si="80"/>
        <v>-1.9227839251605192E-2</v>
      </c>
      <c r="BC137" s="43">
        <f t="shared" si="80"/>
        <v>-2.2110532350825551E-2</v>
      </c>
      <c r="BD137" s="43">
        <f t="shared" si="80"/>
        <v>-2.4993225450045918E-2</v>
      </c>
      <c r="BE137" s="43">
        <f t="shared" si="80"/>
        <v>-2.7875918549266278E-2</v>
      </c>
      <c r="BF137" s="43">
        <f t="shared" si="80"/>
        <v>-3.0758611648486645E-2</v>
      </c>
    </row>
    <row r="138" spans="1:58">
      <c r="A138" t="s">
        <v>52</v>
      </c>
      <c r="B138" s="70">
        <f>('Modelled Faults'!B138*'Modelled ICPs'!B138)/'Total ICPs'!B$18</f>
        <v>2.9907968146487988E-2</v>
      </c>
      <c r="C138" s="70">
        <f>('Modelled Faults'!C138*'Modelled ICPs'!C138)/'Total ICPs'!C$18</f>
        <v>3.7893599097165898E-3</v>
      </c>
      <c r="D138" s="70">
        <f>('Modelled Faults'!D138*'Modelled ICPs'!D138)/'Total ICPs'!D$18</f>
        <v>9.0724325189772692E-3</v>
      </c>
      <c r="E138" s="43">
        <f>('Modelled Faults'!E138*'Modelled ICPs'!E138)/'Total ICPs'!E$18</f>
        <v>0</v>
      </c>
      <c r="F138" s="43">
        <f>('Modelled Faults'!F138*'Modelled ICPs'!F138)/'Total ICPs'!F$18</f>
        <v>0</v>
      </c>
      <c r="G138" s="43">
        <f>('Modelled Faults'!G138*'Modelled ICPs'!G138)/'Total ICPs'!G$18</f>
        <v>2.5546153798399599E-3</v>
      </c>
      <c r="H138" s="43">
        <f>('Modelled Faults'!H138*'Modelled ICPs'!H138)/'Total ICPs'!H$18</f>
        <v>4.0900299360624804E-3</v>
      </c>
      <c r="I138" s="43">
        <f>('Modelled Faults'!I138*'Modelled ICPs'!I138)/'Total ICPs'!I$18</f>
        <v>0</v>
      </c>
      <c r="J138" s="43">
        <f>('Modelled Faults'!J138*'Modelled ICPs'!J138)/'Total ICPs'!J$18</f>
        <v>6.25011339102669E-3</v>
      </c>
      <c r="K138" s="43">
        <f>('Modelled Faults'!K138*'Modelled ICPs'!K138)/'Total ICPs'!K$18</f>
        <v>2.0184173092760399E-3</v>
      </c>
      <c r="L138" s="43">
        <f>('Modelled Faults'!L138*'Modelled ICPs'!L138)/'Total ICPs'!L$18</f>
        <v>3.9406879773137022E-3</v>
      </c>
      <c r="M138" s="43">
        <f>('Modelled Faults'!M138*'Modelled ICPs'!M138)/'Total ICPs'!M$18</f>
        <v>3.9494791907959473E-3</v>
      </c>
      <c r="N138" s="43">
        <f>('Modelled Faults'!N138*'Modelled ICPs'!N138)/'Total ICPs'!N$18</f>
        <v>3.9592629535038911E-3</v>
      </c>
      <c r="O138" s="43">
        <f>('Modelled Faults'!O138*'Modelled ICPs'!O138)/'Total ICPs'!O$18</f>
        <v>3.9691190278252882E-3</v>
      </c>
      <c r="P138" s="43">
        <f>('Modelled Faults'!P138*'Modelled ICPs'!P138)/'Total ICPs'!P$18</f>
        <v>3.9717496730798472E-3</v>
      </c>
      <c r="Q138" s="43">
        <f>('Modelled Faults'!Q138*'Modelled ICPs'!Q138)/'Total ICPs'!Q$18</f>
        <v>3.9832573667169047E-3</v>
      </c>
      <c r="R138" s="43">
        <f>('Modelled Faults'!R138*'Modelled ICPs'!R138)/'Total ICPs'!R$18</f>
        <v>3.9867263966700452E-3</v>
      </c>
      <c r="S138" s="43">
        <f>('Modelled Faults'!S138*'Modelled ICPs'!S138)/'Total ICPs'!S$18</f>
        <v>3.9952604312863925E-3</v>
      </c>
      <c r="T138" s="43">
        <f>('Modelled Faults'!T138*'Modelled ICPs'!T138)/'Total ICPs'!T$18</f>
        <v>3.9947748460256831E-3</v>
      </c>
      <c r="U138" s="43">
        <f>('Modelled Faults'!U138*'Modelled ICPs'!U138)/'Total ICPs'!U$18</f>
        <v>4.0077824575215281E-3</v>
      </c>
      <c r="V138" s="43">
        <f>('Modelled Faults'!V138*'Modelled ICPs'!V138)/'Total ICPs'!V$18</f>
        <v>4.0114973211653583E-3</v>
      </c>
      <c r="AL138" s="43">
        <f t="shared" si="69"/>
        <v>2.9907968146487988E-2</v>
      </c>
      <c r="AM138" s="43">
        <f t="shared" si="70"/>
        <v>3.7893599097165898E-3</v>
      </c>
      <c r="AN138" s="43">
        <f t="shared" si="71"/>
        <v>9.0724325189772692E-3</v>
      </c>
      <c r="AO138" s="43">
        <f t="shared" si="72"/>
        <v>0</v>
      </c>
      <c r="AP138" s="43">
        <f t="shared" si="73"/>
        <v>0</v>
      </c>
      <c r="AQ138" s="43">
        <f t="shared" si="74"/>
        <v>2.5546153798399599E-3</v>
      </c>
      <c r="AR138" s="43">
        <f t="shared" si="75"/>
        <v>4.0900299360624804E-3</v>
      </c>
      <c r="AS138" s="43">
        <f t="shared" si="76"/>
        <v>0</v>
      </c>
      <c r="AT138" s="43">
        <f t="shared" si="77"/>
        <v>6.25011339102669E-3</v>
      </c>
      <c r="AU138" s="43">
        <f t="shared" si="78"/>
        <v>2.0184173092760399E-3</v>
      </c>
      <c r="AV138" s="43">
        <f t="shared" si="80"/>
        <v>-3.0423110266144908E-3</v>
      </c>
      <c r="AW138" s="43">
        <f t="shared" si="80"/>
        <v>-4.6442391512968896E-3</v>
      </c>
      <c r="AX138" s="43">
        <f t="shared" si="80"/>
        <v>-6.2461672759792884E-3</v>
      </c>
      <c r="AY138" s="43">
        <f t="shared" si="80"/>
        <v>-7.8480954006616872E-3</v>
      </c>
      <c r="AZ138" s="43">
        <f t="shared" si="80"/>
        <v>-9.450023525344086E-3</v>
      </c>
      <c r="BA138" s="43">
        <f t="shared" si="80"/>
        <v>-1.1051951650026485E-2</v>
      </c>
      <c r="BB138" s="43">
        <f t="shared" si="80"/>
        <v>-1.2653879774708884E-2</v>
      </c>
      <c r="BC138" s="43">
        <f t="shared" si="80"/>
        <v>-1.4255807899391282E-2</v>
      </c>
      <c r="BD138" s="43">
        <f t="shared" si="80"/>
        <v>-1.5857736024073681E-2</v>
      </c>
      <c r="BE138" s="43">
        <f t="shared" si="80"/>
        <v>-1.7459664148756077E-2</v>
      </c>
      <c r="BF138" s="43">
        <f t="shared" si="80"/>
        <v>-1.9061592273438475E-2</v>
      </c>
    </row>
    <row r="139" spans="1:58">
      <c r="A139" t="s">
        <v>53</v>
      </c>
      <c r="B139" s="70">
        <f>('Modelled Faults'!B139*'Modelled ICPs'!B139)/'Total ICPs'!B$18</f>
        <v>1.7465388711395104E-2</v>
      </c>
      <c r="C139" s="70">
        <f>('Modelled Faults'!C139*'Modelled ICPs'!C139)/'Total ICPs'!C$18</f>
        <v>3.5267750703352301E-2</v>
      </c>
      <c r="D139" s="70">
        <f>('Modelled Faults'!D139*'Modelled ICPs'!D139)/'Total ICPs'!D$18</f>
        <v>0</v>
      </c>
      <c r="E139" s="43">
        <f>('Modelled Faults'!E139*'Modelled ICPs'!E139)/'Total ICPs'!E$18</f>
        <v>2.7771147153787205E-2</v>
      </c>
      <c r="F139" s="43">
        <f>('Modelled Faults'!F139*'Modelled ICPs'!F139)/'Total ICPs'!F$18</f>
        <v>0</v>
      </c>
      <c r="G139" s="43">
        <f>('Modelled Faults'!G139*'Modelled ICPs'!G139)/'Total ICPs'!G$18</f>
        <v>0</v>
      </c>
      <c r="H139" s="43">
        <f>('Modelled Faults'!H139*'Modelled ICPs'!H139)/'Total ICPs'!H$18</f>
        <v>0.12166915107240101</v>
      </c>
      <c r="I139" s="43">
        <f>('Modelled Faults'!I139*'Modelled ICPs'!I139)/'Total ICPs'!I$18</f>
        <v>0</v>
      </c>
      <c r="J139" s="43">
        <f>('Modelled Faults'!J139*'Modelled ICPs'!J139)/'Total ICPs'!J$18</f>
        <v>1.71991509279922E-2</v>
      </c>
      <c r="K139" s="43">
        <f>('Modelled Faults'!K139*'Modelled ICPs'!K139)/'Total ICPs'!K$18</f>
        <v>0</v>
      </c>
      <c r="L139" s="43">
        <f>('Modelled Faults'!L139*'Modelled ICPs'!L139)/'Total ICPs'!L$18</f>
        <v>1.0442130321752676E-2</v>
      </c>
      <c r="M139" s="43">
        <f>('Modelled Faults'!M139*'Modelled ICPs'!M139)/'Total ICPs'!M$18</f>
        <v>1.0516327005935671E-2</v>
      </c>
      <c r="N139" s="43">
        <f>('Modelled Faults'!N139*'Modelled ICPs'!N139)/'Total ICPs'!N$18</f>
        <v>1.0532237176403681E-2</v>
      </c>
      <c r="O139" s="43">
        <f>('Modelled Faults'!O139*'Modelled ICPs'!O139)/'Total ICPs'!O$18</f>
        <v>1.054915381191864E-2</v>
      </c>
      <c r="P139" s="43">
        <f>('Modelled Faults'!P139*'Modelled ICPs'!P139)/'Total ICPs'!P$18</f>
        <v>1.0577074196139177E-2</v>
      </c>
      <c r="Q139" s="43">
        <f>('Modelled Faults'!Q139*'Modelled ICPs'!Q139)/'Total ICPs'!Q$18</f>
        <v>1.0597864644821568E-2</v>
      </c>
      <c r="R139" s="43">
        <f>('Modelled Faults'!R139*'Modelled ICPs'!R139)/'Total ICPs'!R$18</f>
        <v>1.0627613034494688E-2</v>
      </c>
      <c r="S139" s="43">
        <f>('Modelled Faults'!S139*'Modelled ICPs'!S139)/'Total ICPs'!S$18</f>
        <v>1.0640968421469062E-2</v>
      </c>
      <c r="T139" s="43">
        <f>('Modelled Faults'!T139*'Modelled ICPs'!T139)/'Total ICPs'!T$18</f>
        <v>1.0659192496254672E-2</v>
      </c>
      <c r="U139" s="43">
        <f>('Modelled Faults'!U139*'Modelled ICPs'!U139)/'Total ICPs'!U$18</f>
        <v>1.0632044322241636E-2</v>
      </c>
      <c r="V139" s="43">
        <f>('Modelled Faults'!V139*'Modelled ICPs'!V139)/'Total ICPs'!V$18</f>
        <v>1.0662061375726842E-2</v>
      </c>
      <c r="AL139" s="43">
        <f t="shared" si="69"/>
        <v>1.7465388711395104E-2</v>
      </c>
      <c r="AM139" s="43">
        <f t="shared" si="70"/>
        <v>3.5267750703352301E-2</v>
      </c>
      <c r="AN139" s="43">
        <f t="shared" si="71"/>
        <v>0</v>
      </c>
      <c r="AO139" s="43">
        <f t="shared" si="72"/>
        <v>2.7771147153787205E-2</v>
      </c>
      <c r="AP139" s="43">
        <f t="shared" si="73"/>
        <v>0</v>
      </c>
      <c r="AQ139" s="43">
        <f t="shared" si="74"/>
        <v>0</v>
      </c>
      <c r="AR139" s="43">
        <f t="shared" si="75"/>
        <v>0.12166915107240101</v>
      </c>
      <c r="AS139" s="43">
        <f t="shared" si="76"/>
        <v>0</v>
      </c>
      <c r="AT139" s="43">
        <f t="shared" si="77"/>
        <v>1.71991509279922E-2</v>
      </c>
      <c r="AU139" s="43">
        <f t="shared" si="78"/>
        <v>0</v>
      </c>
      <c r="AV139" s="43">
        <f t="shared" si="80"/>
        <v>2.1871436021084937E-2</v>
      </c>
      <c r="AW139" s="43">
        <f t="shared" si="80"/>
        <v>2.1859468232756238E-2</v>
      </c>
      <c r="AX139" s="43">
        <f t="shared" si="80"/>
        <v>2.1847500444427542E-2</v>
      </c>
      <c r="AY139" s="43">
        <f t="shared" si="80"/>
        <v>2.1835532656098843E-2</v>
      </c>
      <c r="AZ139" s="43">
        <f t="shared" si="80"/>
        <v>2.1823564867770144E-2</v>
      </c>
      <c r="BA139" s="43">
        <f t="shared" si="80"/>
        <v>2.1811597079441445E-2</v>
      </c>
      <c r="BB139" s="43">
        <f t="shared" si="80"/>
        <v>2.1799629291112746E-2</v>
      </c>
      <c r="BC139" s="43">
        <f t="shared" si="80"/>
        <v>2.1787661502784047E-2</v>
      </c>
      <c r="BD139" s="43">
        <f t="shared" si="80"/>
        <v>2.1775693714455348E-2</v>
      </c>
      <c r="BE139" s="43">
        <f t="shared" si="80"/>
        <v>2.1763725926126649E-2</v>
      </c>
      <c r="BF139" s="43">
        <f t="shared" si="80"/>
        <v>2.175175813779795E-2</v>
      </c>
    </row>
    <row r="140" spans="1:58">
      <c r="A140" t="s">
        <v>58</v>
      </c>
      <c r="B140" s="70">
        <f>('Modelled Faults'!B140*'Modelled ICPs'!B140)/'Total ICPs'!B$18</f>
        <v>6.0655190501168309E-3</v>
      </c>
      <c r="C140" s="70">
        <f>('Modelled Faults'!C140*'Modelled ICPs'!C140)/'Total ICPs'!C$18</f>
        <v>7.0827968782286588E-3</v>
      </c>
      <c r="D140" s="70">
        <f>('Modelled Faults'!D140*'Modelled ICPs'!D140)/'Total ICPs'!D$18</f>
        <v>1.9642717010784596E-2</v>
      </c>
      <c r="E140" s="43">
        <f>('Modelled Faults'!E140*'Modelled ICPs'!E140)/'Total ICPs'!E$18</f>
        <v>1.6724876565699699E-2</v>
      </c>
      <c r="F140" s="43">
        <f>('Modelled Faults'!F140*'Modelled ICPs'!F140)/'Total ICPs'!F$18</f>
        <v>1.9410163537893699E-2</v>
      </c>
      <c r="G140" s="43">
        <f>('Modelled Faults'!G140*'Modelled ICPs'!G140)/'Total ICPs'!G$18</f>
        <v>8.97064209931649E-3</v>
      </c>
      <c r="H140" s="43">
        <f>('Modelled Faults'!H140*'Modelled ICPs'!H140)/'Total ICPs'!H$18</f>
        <v>6.4091508260135802E-3</v>
      </c>
      <c r="I140" s="43">
        <f>('Modelled Faults'!I140*'Modelled ICPs'!I140)/'Total ICPs'!I$18</f>
        <v>1.64938880981325E-2</v>
      </c>
      <c r="J140" s="43">
        <f>('Modelled Faults'!J140*'Modelled ICPs'!J140)/'Total ICPs'!J$18</f>
        <v>1.6600446307080997E-3</v>
      </c>
      <c r="K140" s="43">
        <f>('Modelled Faults'!K140*'Modelled ICPs'!K140)/'Total ICPs'!K$18</f>
        <v>3.5627760724713603E-2</v>
      </c>
      <c r="L140" s="43">
        <f>('Modelled Faults'!L140*'Modelled ICPs'!L140)/'Total ICPs'!L$18</f>
        <v>1.4291568934276151E-2</v>
      </c>
      <c r="M140" s="43">
        <f>('Modelled Faults'!M140*'Modelled ICPs'!M140)/'Total ICPs'!M$18</f>
        <v>1.4314203421635628E-2</v>
      </c>
      <c r="N140" s="43">
        <f>('Modelled Faults'!N140*'Modelled ICPs'!N140)/'Total ICPs'!N$18</f>
        <v>1.4340633578081128E-2</v>
      </c>
      <c r="O140" s="43">
        <f>('Modelled Faults'!O140*'Modelled ICPs'!O140)/'Total ICPs'!O$18</f>
        <v>1.4327650669544388E-2</v>
      </c>
      <c r="P140" s="43">
        <f>('Modelled Faults'!P140*'Modelled ICPs'!P140)/'Total ICPs'!P$18</f>
        <v>1.4331325583398816E-2</v>
      </c>
      <c r="Q140" s="43">
        <f>('Modelled Faults'!Q140*'Modelled ICPs'!Q140)/'Total ICPs'!Q$18</f>
        <v>1.4364888283532207E-2</v>
      </c>
      <c r="R140" s="43">
        <f>('Modelled Faults'!R140*'Modelled ICPs'!R140)/'Total ICPs'!R$18</f>
        <v>1.4371834920548455E-2</v>
      </c>
      <c r="S140" s="43">
        <f>('Modelled Faults'!S140*'Modelled ICPs'!S140)/'Total ICPs'!S$18</f>
        <v>1.4357427064920087E-2</v>
      </c>
      <c r="T140" s="43">
        <f>('Modelled Faults'!T140*'Modelled ICPs'!T140)/'Total ICPs'!T$18</f>
        <v>1.4351189041755259E-2</v>
      </c>
      <c r="U140" s="43">
        <f>('Modelled Faults'!U140*'Modelled ICPs'!U140)/'Total ICPs'!U$18</f>
        <v>1.4355071824559303E-2</v>
      </c>
      <c r="V140" s="43">
        <f>('Modelled Faults'!V140*'Modelled ICPs'!V140)/'Total ICPs'!V$18</f>
        <v>1.4364871783003236E-2</v>
      </c>
      <c r="AL140" s="43">
        <f t="shared" si="69"/>
        <v>6.0655190501168309E-3</v>
      </c>
      <c r="AM140" s="43">
        <f t="shared" si="70"/>
        <v>7.0827968782286588E-3</v>
      </c>
      <c r="AN140" s="43">
        <f t="shared" si="71"/>
        <v>1.9642717010784596E-2</v>
      </c>
      <c r="AO140" s="43">
        <f t="shared" si="72"/>
        <v>1.6724876565699699E-2</v>
      </c>
      <c r="AP140" s="43">
        <f t="shared" si="73"/>
        <v>1.9410163537893699E-2</v>
      </c>
      <c r="AQ140" s="43">
        <f t="shared" si="74"/>
        <v>8.97064209931649E-3</v>
      </c>
      <c r="AR140" s="43">
        <f t="shared" si="75"/>
        <v>6.4091508260135802E-3</v>
      </c>
      <c r="AS140" s="43">
        <f t="shared" si="76"/>
        <v>1.64938880981325E-2</v>
      </c>
      <c r="AT140" s="43">
        <f t="shared" si="77"/>
        <v>1.6600446307080997E-3</v>
      </c>
      <c r="AU140" s="43">
        <f t="shared" si="78"/>
        <v>3.5627760724713603E-2</v>
      </c>
      <c r="AV140" s="43">
        <f t="shared" si="80"/>
        <v>1.9507758146088478E-2</v>
      </c>
      <c r="AW140" s="43">
        <f t="shared" si="80"/>
        <v>2.0543940364984425E-2</v>
      </c>
      <c r="AX140" s="43">
        <f t="shared" si="80"/>
        <v>2.1580122583880368E-2</v>
      </c>
      <c r="AY140" s="43">
        <f t="shared" si="80"/>
        <v>2.2616304802776314E-2</v>
      </c>
      <c r="AZ140" s="43">
        <f t="shared" si="80"/>
        <v>2.3652487021672261E-2</v>
      </c>
      <c r="BA140" s="43">
        <f t="shared" si="80"/>
        <v>2.4688669240568208E-2</v>
      </c>
      <c r="BB140" s="43">
        <f t="shared" si="80"/>
        <v>2.5724851459464154E-2</v>
      </c>
      <c r="BC140" s="43">
        <f t="shared" si="80"/>
        <v>2.6761033678360101E-2</v>
      </c>
      <c r="BD140" s="43">
        <f t="shared" si="80"/>
        <v>2.7797215897256044E-2</v>
      </c>
      <c r="BE140" s="43">
        <f t="shared" si="80"/>
        <v>2.883339811615199E-2</v>
      </c>
      <c r="BF140" s="43">
        <f t="shared" si="80"/>
        <v>2.9869580335047937E-2</v>
      </c>
    </row>
    <row r="141" spans="1:58">
      <c r="A141" t="s">
        <v>60</v>
      </c>
      <c r="B141" s="70">
        <f>('Modelled Faults'!B141*'Modelled ICPs'!B141)/'Total ICPs'!B$18</f>
        <v>0</v>
      </c>
      <c r="C141" s="70">
        <f>('Modelled Faults'!C141*'Modelled ICPs'!C141)/'Total ICPs'!C$18</f>
        <v>9.0760256226853006E-3</v>
      </c>
      <c r="D141" s="70">
        <f>('Modelled Faults'!D141*'Modelled ICPs'!D141)/'Total ICPs'!D$18</f>
        <v>9.3599948175585694E-3</v>
      </c>
      <c r="E141" s="43">
        <f>('Modelled Faults'!E141*'Modelled ICPs'!E141)/'Total ICPs'!E$18</f>
        <v>7.1485106222596304E-3</v>
      </c>
      <c r="F141" s="43">
        <f>('Modelled Faults'!F141*'Modelled ICPs'!F141)/'Total ICPs'!F$18</f>
        <v>9.6878935706763095E-3</v>
      </c>
      <c r="G141" s="43">
        <f>('Modelled Faults'!G141*'Modelled ICPs'!G141)/'Total ICPs'!G$18</f>
        <v>2.0362426356925999E-3</v>
      </c>
      <c r="H141" s="43">
        <f>('Modelled Faults'!H141*'Modelled ICPs'!H141)/'Total ICPs'!H$18</f>
        <v>1.1515528562453E-2</v>
      </c>
      <c r="I141" s="43">
        <f>('Modelled Faults'!I141*'Modelled ICPs'!I141)/'Total ICPs'!I$18</f>
        <v>0</v>
      </c>
      <c r="J141" s="43">
        <f>('Modelled Faults'!J141*'Modelled ICPs'!J141)/'Total ICPs'!J$18</f>
        <v>9.0652346135936205E-3</v>
      </c>
      <c r="K141" s="43">
        <f>('Modelled Faults'!K141*'Modelled ICPs'!K141)/'Total ICPs'!K$18</f>
        <v>0</v>
      </c>
      <c r="L141" s="43">
        <f>('Modelled Faults'!L141*'Modelled ICPs'!L141)/'Total ICPs'!L$18</f>
        <v>5.1253824398088859E-3</v>
      </c>
      <c r="M141" s="43">
        <f>('Modelled Faults'!M141*'Modelled ICPs'!M141)/'Total ICPs'!M$18</f>
        <v>5.121335832046812E-3</v>
      </c>
      <c r="N141" s="43">
        <f>('Modelled Faults'!N141*'Modelled ICPs'!N141)/'Total ICPs'!N$18</f>
        <v>5.1186667500265209E-3</v>
      </c>
      <c r="O141" s="43">
        <f>('Modelled Faults'!O141*'Modelled ICPs'!O141)/'Total ICPs'!O$18</f>
        <v>5.1169754813946075E-3</v>
      </c>
      <c r="P141" s="43">
        <f>('Modelled Faults'!P141*'Modelled ICPs'!P141)/'Total ICPs'!P$18</f>
        <v>5.1060078154378597E-3</v>
      </c>
      <c r="Q141" s="43">
        <f>('Modelled Faults'!Q141*'Modelled ICPs'!Q141)/'Total ICPs'!Q$18</f>
        <v>5.1071220143817531E-3</v>
      </c>
      <c r="R141" s="43">
        <f>('Modelled Faults'!R141*'Modelled ICPs'!R141)/'Total ICPs'!R$18</f>
        <v>5.098058928880835E-3</v>
      </c>
      <c r="S141" s="43">
        <f>('Modelled Faults'!S141*'Modelled ICPs'!S141)/'Total ICPs'!S$18</f>
        <v>5.0961882312864793E-3</v>
      </c>
      <c r="T141" s="43">
        <f>('Modelled Faults'!T141*'Modelled ICPs'!T141)/'Total ICPs'!T$18</f>
        <v>5.096954509894093E-3</v>
      </c>
      <c r="U141" s="43">
        <f>('Modelled Faults'!U141*'Modelled ICPs'!U141)/'Total ICPs'!U$18</f>
        <v>5.0870886620614205E-3</v>
      </c>
      <c r="V141" s="43">
        <f>('Modelled Faults'!V141*'Modelled ICPs'!V141)/'Total ICPs'!V$18</f>
        <v>5.0794690813732958E-3</v>
      </c>
      <c r="AL141" s="43">
        <f t="shared" si="69"/>
        <v>0</v>
      </c>
      <c r="AM141" s="43">
        <f t="shared" si="70"/>
        <v>9.0760256226853006E-3</v>
      </c>
      <c r="AN141" s="43">
        <f t="shared" si="71"/>
        <v>9.3599948175585694E-3</v>
      </c>
      <c r="AO141" s="43">
        <f t="shared" si="72"/>
        <v>7.1485106222596304E-3</v>
      </c>
      <c r="AP141" s="43">
        <f t="shared" si="73"/>
        <v>9.6878935706763095E-3</v>
      </c>
      <c r="AQ141" s="43">
        <f t="shared" si="74"/>
        <v>2.0362426356925999E-3</v>
      </c>
      <c r="AR141" s="43">
        <f t="shared" si="75"/>
        <v>1.1515528562453E-2</v>
      </c>
      <c r="AS141" s="43">
        <f t="shared" si="76"/>
        <v>0</v>
      </c>
      <c r="AT141" s="43">
        <f t="shared" si="77"/>
        <v>9.0652346135936205E-3</v>
      </c>
      <c r="AU141" s="43">
        <f t="shared" si="78"/>
        <v>0</v>
      </c>
      <c r="AV141" s="43">
        <f t="shared" si="80"/>
        <v>4.4080727689639609E-3</v>
      </c>
      <c r="AW141" s="43">
        <f t="shared" si="80"/>
        <v>4.1570054461406991E-3</v>
      </c>
      <c r="AX141" s="43">
        <f t="shared" si="80"/>
        <v>3.9059381233174364E-3</v>
      </c>
      <c r="AY141" s="43">
        <f t="shared" si="80"/>
        <v>3.6548708004941746E-3</v>
      </c>
      <c r="AZ141" s="43">
        <f t="shared" si="80"/>
        <v>3.4038034776709123E-3</v>
      </c>
      <c r="BA141" s="43">
        <f t="shared" si="80"/>
        <v>3.1527361548476501E-3</v>
      </c>
      <c r="BB141" s="43">
        <f t="shared" si="80"/>
        <v>2.9016688320243882E-3</v>
      </c>
      <c r="BC141" s="43">
        <f t="shared" si="80"/>
        <v>2.6506015092011255E-3</v>
      </c>
      <c r="BD141" s="43">
        <f t="shared" si="80"/>
        <v>2.3995341863778637E-3</v>
      </c>
      <c r="BE141" s="43">
        <f t="shared" si="80"/>
        <v>2.148466863554601E-3</v>
      </c>
      <c r="BF141" s="43">
        <f t="shared" si="80"/>
        <v>1.8973995407313392E-3</v>
      </c>
    </row>
    <row r="142" spans="1:58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O142" s="3"/>
      <c r="P142" s="3"/>
      <c r="Q142" s="3"/>
      <c r="R142" s="3"/>
      <c r="S142" s="3"/>
      <c r="T142" s="3"/>
      <c r="U142" s="3"/>
      <c r="V142" s="3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</row>
    <row r="143" spans="1:58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O143" s="3"/>
      <c r="P143" s="3"/>
      <c r="Q143" s="3"/>
      <c r="R143" s="3"/>
      <c r="S143" s="3"/>
      <c r="T143" s="3"/>
      <c r="U143" s="3"/>
      <c r="V143" s="3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</row>
    <row r="144" spans="1:58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O144" s="3"/>
      <c r="P144" s="3"/>
      <c r="Q144" s="3"/>
      <c r="R144" s="3"/>
      <c r="S144" s="3"/>
      <c r="T144" s="3"/>
      <c r="U144" s="3"/>
      <c r="V144" s="3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</row>
    <row r="145" spans="1:58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3" customFormat="1" ht="18">
      <c r="A146" s="1"/>
      <c r="B146" s="55"/>
      <c r="C146" s="55"/>
      <c r="D146" s="55"/>
      <c r="E146" s="55"/>
      <c r="F146" s="55"/>
      <c r="G146" s="55"/>
      <c r="H146" s="55"/>
      <c r="I146" s="39"/>
      <c r="J146" s="1"/>
      <c r="N146"/>
      <c r="O146"/>
      <c r="P146"/>
      <c r="Q146"/>
      <c r="R146"/>
      <c r="S146"/>
      <c r="T146"/>
      <c r="U146"/>
      <c r="V146"/>
    </row>
    <row r="147" spans="1:58" s="3" customFormat="1" ht="15.95" customHeight="1">
      <c r="B147" s="59"/>
      <c r="C147" s="59"/>
      <c r="D147" s="59"/>
      <c r="E147" s="59"/>
      <c r="F147" s="59"/>
      <c r="G147" s="59"/>
      <c r="H147" s="59"/>
      <c r="I147" s="59"/>
      <c r="J147" s="59"/>
      <c r="K147" s="69"/>
      <c r="L147" s="69" t="s">
        <v>32</v>
      </c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69" t="s">
        <v>48</v>
      </c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</row>
    <row r="148" spans="1:58" s="60" customFormat="1">
      <c r="A148" s="60" t="s">
        <v>6</v>
      </c>
      <c r="B148" s="63">
        <f>SUM(B152:B164)</f>
        <v>0.10816842306041684</v>
      </c>
      <c r="C148" s="63">
        <f t="shared" ref="C148:K148" si="81">SUM(C152:C164)</f>
        <v>0.16928138858423539</v>
      </c>
      <c r="D148" s="63">
        <f t="shared" si="81"/>
        <v>0.16868530835789819</v>
      </c>
      <c r="E148" s="63">
        <f t="shared" si="81"/>
        <v>0.16981167631945926</v>
      </c>
      <c r="F148" s="63">
        <f t="shared" si="81"/>
        <v>0.13722119961123413</v>
      </c>
      <c r="G148" s="63">
        <f t="shared" si="81"/>
        <v>0.14464461978756041</v>
      </c>
      <c r="H148" s="63">
        <f t="shared" si="81"/>
        <v>0.15689946164364996</v>
      </c>
      <c r="I148" s="63">
        <f t="shared" si="81"/>
        <v>0.1527700568733697</v>
      </c>
      <c r="J148" s="63">
        <f t="shared" si="81"/>
        <v>0.11385970959802125</v>
      </c>
      <c r="K148" s="63">
        <f t="shared" si="81"/>
        <v>0.25289211649322452</v>
      </c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</row>
    <row r="149" spans="1:58">
      <c r="B149" s="96"/>
      <c r="C149" s="96"/>
      <c r="D149" s="96"/>
      <c r="E149" s="96"/>
      <c r="F149" s="96"/>
      <c r="G149" s="96"/>
      <c r="H149" s="96"/>
      <c r="I149" s="96"/>
      <c r="J149" s="96"/>
      <c r="K149" s="106"/>
      <c r="L149" s="106">
        <f t="shared" ref="L149:V149" si="82">SUM(L152:L164)</f>
        <v>0.15460445281332896</v>
      </c>
      <c r="M149" s="106">
        <f t="shared" si="82"/>
        <v>0.1546331704213344</v>
      </c>
      <c r="N149" s="106">
        <f t="shared" si="82"/>
        <v>0.15457890075899142</v>
      </c>
      <c r="O149" s="106">
        <f t="shared" si="82"/>
        <v>0.15454895901976604</v>
      </c>
      <c r="P149" s="106">
        <f t="shared" si="82"/>
        <v>0.1545568426744722</v>
      </c>
      <c r="Q149" s="106">
        <f t="shared" si="82"/>
        <v>0.15451353085935518</v>
      </c>
      <c r="R149" s="106">
        <f t="shared" si="82"/>
        <v>0.1545127087651251</v>
      </c>
      <c r="S149" s="106">
        <f t="shared" si="82"/>
        <v>0.15454284513478797</v>
      </c>
      <c r="T149" s="106">
        <f t="shared" si="82"/>
        <v>0.15446500271054431</v>
      </c>
      <c r="U149" s="106">
        <f t="shared" si="82"/>
        <v>0.15444521027673042</v>
      </c>
      <c r="V149" s="106">
        <f t="shared" si="82"/>
        <v>0.15446878557841653</v>
      </c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72"/>
      <c r="AM149" s="201"/>
      <c r="AN149" s="201"/>
      <c r="AO149" s="201"/>
      <c r="AP149" s="201"/>
      <c r="AQ149" s="201"/>
      <c r="AR149" s="201"/>
      <c r="AS149" s="201"/>
      <c r="AT149" s="201"/>
      <c r="AU149" s="106"/>
      <c r="AV149" s="106">
        <f t="shared" ref="AV149:BF149" si="83">SUM(AV152:AV164)</f>
        <v>0.18421246292350779</v>
      </c>
      <c r="AW149" s="106">
        <f t="shared" si="83"/>
        <v>0.18908320235816253</v>
      </c>
      <c r="AX149" s="106">
        <f t="shared" si="83"/>
        <v>0.19395394179281725</v>
      </c>
      <c r="AY149" s="106">
        <f t="shared" si="83"/>
        <v>0.19882468122747193</v>
      </c>
      <c r="AZ149" s="106">
        <f t="shared" si="83"/>
        <v>0.20369542066212665</v>
      </c>
      <c r="BA149" s="106">
        <f t="shared" si="83"/>
        <v>0.20856616009678133</v>
      </c>
      <c r="BB149" s="106">
        <f t="shared" si="83"/>
        <v>0.21343689953143608</v>
      </c>
      <c r="BC149" s="106">
        <f t="shared" si="83"/>
        <v>0.21830763896609073</v>
      </c>
      <c r="BD149" s="106">
        <f t="shared" si="83"/>
        <v>0.22317837840074545</v>
      </c>
      <c r="BE149" s="106">
        <f t="shared" si="83"/>
        <v>0.22804911783540013</v>
      </c>
      <c r="BF149" s="106">
        <f t="shared" si="83"/>
        <v>0.23291985727005482</v>
      </c>
    </row>
    <row r="150" spans="1:58">
      <c r="B150" s="94"/>
      <c r="C150" s="94"/>
      <c r="D150" s="94"/>
      <c r="E150" s="94"/>
      <c r="F150" s="94"/>
      <c r="G150" s="94"/>
      <c r="H150" s="94"/>
      <c r="I150" s="94"/>
      <c r="J150" s="94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72"/>
      <c r="AM150" s="201"/>
      <c r="AN150" s="201"/>
      <c r="AO150" s="201"/>
      <c r="AP150" s="201"/>
      <c r="AQ150" s="201"/>
      <c r="AR150" s="201"/>
      <c r="AS150" s="201"/>
      <c r="AT150" s="201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</row>
    <row r="151" spans="1:58">
      <c r="A151" s="1" t="s">
        <v>64</v>
      </c>
      <c r="B151" s="95">
        <v>2008</v>
      </c>
      <c r="C151" s="95">
        <v>2009</v>
      </c>
      <c r="D151" s="95">
        <v>2010</v>
      </c>
      <c r="E151" s="95">
        <v>2011</v>
      </c>
      <c r="F151" s="95">
        <v>2012</v>
      </c>
      <c r="G151" s="95">
        <v>2013</v>
      </c>
      <c r="H151" s="95">
        <v>2014</v>
      </c>
      <c r="I151" s="95">
        <v>2015</v>
      </c>
      <c r="J151" s="95">
        <v>2016</v>
      </c>
      <c r="K151" s="95">
        <v>2017</v>
      </c>
      <c r="L151" s="95">
        <v>2018</v>
      </c>
      <c r="M151" s="95">
        <v>2019</v>
      </c>
      <c r="N151" s="95">
        <v>2020</v>
      </c>
      <c r="O151" s="95">
        <v>2021</v>
      </c>
      <c r="P151" s="95">
        <v>2022</v>
      </c>
      <c r="Q151" s="95">
        <v>2023</v>
      </c>
      <c r="R151" s="95">
        <v>2024</v>
      </c>
      <c r="S151" s="95">
        <v>2025</v>
      </c>
      <c r="T151" s="95">
        <v>2026</v>
      </c>
      <c r="U151" s="95">
        <v>2027</v>
      </c>
      <c r="V151" s="95">
        <v>2028</v>
      </c>
      <c r="AL151" s="200">
        <v>2008</v>
      </c>
      <c r="AM151" s="200">
        <v>2009</v>
      </c>
      <c r="AN151" s="200">
        <v>2010</v>
      </c>
      <c r="AO151" s="200">
        <v>2011</v>
      </c>
      <c r="AP151" s="200">
        <v>2012</v>
      </c>
      <c r="AQ151" s="200">
        <v>2013</v>
      </c>
      <c r="AR151" s="200">
        <v>2014</v>
      </c>
      <c r="AS151" s="200">
        <v>2015</v>
      </c>
      <c r="AT151" s="200">
        <v>2016</v>
      </c>
      <c r="AU151" s="200">
        <v>2017</v>
      </c>
      <c r="AV151" s="200">
        <v>2018</v>
      </c>
      <c r="AW151" s="200">
        <v>2019</v>
      </c>
      <c r="AX151" s="200">
        <v>2020</v>
      </c>
      <c r="AY151" s="200">
        <v>2021</v>
      </c>
      <c r="AZ151" s="200">
        <v>2022</v>
      </c>
      <c r="BA151" s="200">
        <v>2023</v>
      </c>
      <c r="BB151" s="200">
        <v>2024</v>
      </c>
      <c r="BC151" s="200">
        <v>2025</v>
      </c>
      <c r="BD151" s="200">
        <v>2026</v>
      </c>
      <c r="BE151" s="200">
        <v>2027</v>
      </c>
      <c r="BF151" s="200">
        <v>2028</v>
      </c>
    </row>
    <row r="152" spans="1:58">
      <c r="A152" s="53" t="s">
        <v>50</v>
      </c>
      <c r="B152" s="70">
        <f>('Modelled Faults'!B152*'Modelled ICPs'!B152)/'Total ICPs'!B$18</f>
        <v>5.3756775229284919E-3</v>
      </c>
      <c r="C152" s="70">
        <f>('Modelled Faults'!C152*'Modelled ICPs'!C152)/'Total ICPs'!C$18</f>
        <v>2.4122200499101937E-2</v>
      </c>
      <c r="D152" s="70">
        <f>('Modelled Faults'!D152*'Modelled ICPs'!D152)/'Total ICPs'!D$18</f>
        <v>8.2697861031569234E-3</v>
      </c>
      <c r="E152" s="43">
        <f>('Modelled Faults'!E152*'Modelled ICPs'!E152)/'Total ICPs'!E$18</f>
        <v>1.8951719285902741E-2</v>
      </c>
      <c r="F152" s="43">
        <f>('Modelled Faults'!F152*'Modelled ICPs'!F152)/'Total ICPs'!F$18</f>
        <v>7.7940666339570064E-3</v>
      </c>
      <c r="G152" s="43">
        <f>('Modelled Faults'!G152*'Modelled ICPs'!G152)/'Total ICPs'!G$18</f>
        <v>2.9165450922206869E-2</v>
      </c>
      <c r="H152" s="43">
        <f>('Modelled Faults'!H152*'Modelled ICPs'!H152)/'Total ICPs'!H$18</f>
        <v>2.9966860902024091E-3</v>
      </c>
      <c r="I152" s="43">
        <f>('Modelled Faults'!I152*'Modelled ICPs'!I152)/'Total ICPs'!I$18</f>
        <v>3.5488596938375992E-2</v>
      </c>
      <c r="J152" s="43">
        <f>('Modelled Faults'!J152*'Modelled ICPs'!J152)/'Total ICPs'!J$18</f>
        <v>5.0002044172225398E-3</v>
      </c>
      <c r="K152" s="43">
        <f>('Modelled Faults'!K152*'Modelled ICPs'!K152)/'Total ICPs'!K$18</f>
        <v>4.051808040727709E-3</v>
      </c>
      <c r="L152" s="43">
        <f>('Modelled Faults'!L152*'Modelled ICPs'!L152)/'Total ICPs'!L$18</f>
        <v>1.4120238864838548E-2</v>
      </c>
      <c r="M152" s="43">
        <f>('Modelled Faults'!M152*'Modelled ICPs'!M152)/'Total ICPs'!M$18</f>
        <v>1.4149722798803659E-2</v>
      </c>
      <c r="N152" s="43">
        <f>('Modelled Faults'!N152*'Modelled ICPs'!N152)/'Total ICPs'!N$18</f>
        <v>1.4182279213010626E-2</v>
      </c>
      <c r="O152" s="43">
        <f>('Modelled Faults'!O152*'Modelled ICPs'!O152)/'Total ICPs'!O$18</f>
        <v>1.4215191511024348E-2</v>
      </c>
      <c r="P152" s="43">
        <f>('Modelled Faults'!P152*'Modelled ICPs'!P152)/'Total ICPs'!P$18</f>
        <v>1.4263311158771256E-2</v>
      </c>
      <c r="Q152" s="43">
        <f>('Modelled Faults'!Q152*'Modelled ICPs'!Q152)/'Total ICPs'!Q$18</f>
        <v>1.4301392746020106E-2</v>
      </c>
      <c r="R152" s="43">
        <f>('Modelled Faults'!R152*'Modelled ICPs'!R152)/'Total ICPs'!R$18</f>
        <v>1.4298449696364851E-2</v>
      </c>
      <c r="S152" s="43">
        <f>('Modelled Faults'!S152*'Modelled ICPs'!S152)/'Total ICPs'!S$18</f>
        <v>1.4326141827314965E-2</v>
      </c>
      <c r="T152" s="43">
        <f>('Modelled Faults'!T152*'Modelled ICPs'!T152)/'Total ICPs'!T$18</f>
        <v>1.4360757235475868E-2</v>
      </c>
      <c r="U152" s="43">
        <f>('Modelled Faults'!U152*'Modelled ICPs'!U152)/'Total ICPs'!U$18</f>
        <v>1.4404356453099898E-2</v>
      </c>
      <c r="V152" s="43">
        <f>('Modelled Faults'!V152*'Modelled ICPs'!V152)/'Total ICPs'!V$18</f>
        <v>1.4403280561603355E-2</v>
      </c>
      <c r="AL152" s="43">
        <f t="shared" ref="AL152:AL164" si="84">B152</f>
        <v>5.3756775229284919E-3</v>
      </c>
      <c r="AM152" s="43">
        <f t="shared" ref="AM152:AM164" si="85">C152</f>
        <v>2.4122200499101937E-2</v>
      </c>
      <c r="AN152" s="43">
        <f t="shared" ref="AN152:AN164" si="86">D152</f>
        <v>8.2697861031569234E-3</v>
      </c>
      <c r="AO152" s="43">
        <f t="shared" ref="AO152:AO164" si="87">E152</f>
        <v>1.8951719285902741E-2</v>
      </c>
      <c r="AP152" s="43">
        <f t="shared" ref="AP152:AP164" si="88">F152</f>
        <v>7.7940666339570064E-3</v>
      </c>
      <c r="AQ152" s="43">
        <f t="shared" ref="AQ152:AQ164" si="89">G152</f>
        <v>2.9165450922206869E-2</v>
      </c>
      <c r="AR152" s="43">
        <f t="shared" ref="AR152:AR164" si="90">H152</f>
        <v>2.9966860902024091E-3</v>
      </c>
      <c r="AS152" s="43">
        <f t="shared" ref="AS152:AS164" si="91">I152</f>
        <v>3.5488596938375992E-2</v>
      </c>
      <c r="AT152" s="43">
        <f t="shared" ref="AT152:AT164" si="92">J152</f>
        <v>5.0002044172225398E-3</v>
      </c>
      <c r="AU152" s="43">
        <f t="shared" ref="AU152:AU164" si="93">K152</f>
        <v>4.051808040727709E-3</v>
      </c>
      <c r="AV152" s="43">
        <f>LINEST($B152:$K152)*(AV$6-$AL$6+1)+INDEX(LINEST($B152:$K152,,TRUE,TRUE),1,2)</f>
        <v>1.291600434418764E-2</v>
      </c>
      <c r="AW152" s="43">
        <f t="shared" ref="AW152:BF152" si="94">LINEST($B152:$K152)*(AW$6-$AL$6+1)+INDEX(LINEST($B152:$K152,,TRUE,TRUE),1,2)</f>
        <v>1.2696801562152981E-2</v>
      </c>
      <c r="AX152" s="43">
        <f t="shared" si="94"/>
        <v>1.2477598780118324E-2</v>
      </c>
      <c r="AY152" s="43">
        <f t="shared" si="94"/>
        <v>1.2258395998083664E-2</v>
      </c>
      <c r="AZ152" s="43">
        <f t="shared" si="94"/>
        <v>1.2039193216049005E-2</v>
      </c>
      <c r="BA152" s="43">
        <f t="shared" si="94"/>
        <v>1.1819990434014348E-2</v>
      </c>
      <c r="BB152" s="43">
        <f t="shared" si="94"/>
        <v>1.1600787651979689E-2</v>
      </c>
      <c r="BC152" s="43">
        <f t="shared" si="94"/>
        <v>1.1381584869945029E-2</v>
      </c>
      <c r="BD152" s="43">
        <f t="shared" si="94"/>
        <v>1.1162382087910372E-2</v>
      </c>
      <c r="BE152" s="43">
        <f t="shared" si="94"/>
        <v>1.0943179305875713E-2</v>
      </c>
      <c r="BF152" s="43">
        <f t="shared" si="94"/>
        <v>1.0723976523841054E-2</v>
      </c>
    </row>
    <row r="153" spans="1:58">
      <c r="A153" s="53" t="s">
        <v>56</v>
      </c>
      <c r="B153" s="70">
        <f>('Modelled Faults'!B153*'Modelled ICPs'!B153)/'Total ICPs'!B$18</f>
        <v>9.4098199100344935E-4</v>
      </c>
      <c r="C153" s="70">
        <f>('Modelled Faults'!C153*'Modelled ICPs'!C153)/'Total ICPs'!C$18</f>
        <v>7.5342139144532914E-3</v>
      </c>
      <c r="D153" s="70">
        <f>('Modelled Faults'!D153*'Modelled ICPs'!D153)/'Total ICPs'!D$18</f>
        <v>3.2927463200189177E-3</v>
      </c>
      <c r="E153" s="43">
        <f>('Modelled Faults'!E153*'Modelled ICPs'!E153)/'Total ICPs'!E$18</f>
        <v>6.5266278879857285E-3</v>
      </c>
      <c r="F153" s="43">
        <f>('Modelled Faults'!F153*'Modelled ICPs'!F153)/'Total ICPs'!F$18</f>
        <v>6.2565041704819198E-3</v>
      </c>
      <c r="G153" s="43">
        <f>('Modelled Faults'!G153*'Modelled ICPs'!G153)/'Total ICPs'!G$18</f>
        <v>5.2364959244107032E-3</v>
      </c>
      <c r="H153" s="43">
        <f>('Modelled Faults'!H153*'Modelled ICPs'!H153)/'Total ICPs'!H$18</f>
        <v>2.0795091964076737E-2</v>
      </c>
      <c r="I153" s="43">
        <f>('Modelled Faults'!I153*'Modelled ICPs'!I153)/'Total ICPs'!I$18</f>
        <v>7.4694128053156665E-3</v>
      </c>
      <c r="J153" s="43">
        <f>('Modelled Faults'!J153*'Modelled ICPs'!J153)/'Total ICPs'!J$18</f>
        <v>6.0721118196965553E-3</v>
      </c>
      <c r="K153" s="43">
        <f>('Modelled Faults'!K153*'Modelled ICPs'!K153)/'Total ICPs'!K$18</f>
        <v>9.1427715804447071E-3</v>
      </c>
      <c r="L153" s="43">
        <f>('Modelled Faults'!L153*'Modelled ICPs'!L153)/'Total ICPs'!L$18</f>
        <v>7.2187615104490118E-3</v>
      </c>
      <c r="M153" s="43">
        <f>('Modelled Faults'!M153*'Modelled ICPs'!M153)/'Total ICPs'!M$18</f>
        <v>7.1894493562499415E-3</v>
      </c>
      <c r="N153" s="43">
        <f>('Modelled Faults'!N153*'Modelled ICPs'!N153)/'Total ICPs'!N$18</f>
        <v>7.1631083279436736E-3</v>
      </c>
      <c r="O153" s="43">
        <f>('Modelled Faults'!O153*'Modelled ICPs'!O153)/'Total ICPs'!O$18</f>
        <v>7.1805535987842818E-3</v>
      </c>
      <c r="P153" s="43">
        <f>('Modelled Faults'!P153*'Modelled ICPs'!P153)/'Total ICPs'!P$18</f>
        <v>7.1640046120351585E-3</v>
      </c>
      <c r="Q153" s="43">
        <f>('Modelled Faults'!Q153*'Modelled ICPs'!Q153)/'Total ICPs'!Q$18</f>
        <v>7.1436137928283933E-3</v>
      </c>
      <c r="R153" s="43">
        <f>('Modelled Faults'!R153*'Modelled ICPs'!R153)/'Total ICPs'!R$18</f>
        <v>7.130209453127442E-3</v>
      </c>
      <c r="S153" s="43">
        <f>('Modelled Faults'!S153*'Modelled ICPs'!S153)/'Total ICPs'!S$18</f>
        <v>7.1468421655778748E-3</v>
      </c>
      <c r="T153" s="43">
        <f>('Modelled Faults'!T153*'Modelled ICPs'!T153)/'Total ICPs'!T$18</f>
        <v>7.1271033028891895E-3</v>
      </c>
      <c r="U153" s="43">
        <f>('Modelled Faults'!U153*'Modelled ICPs'!U153)/'Total ICPs'!U$18</f>
        <v>7.1129060266957823E-3</v>
      </c>
      <c r="V153" s="43">
        <f>('Modelled Faults'!V153*'Modelled ICPs'!V153)/'Total ICPs'!V$18</f>
        <v>7.1021248112896323E-3</v>
      </c>
      <c r="AL153" s="43">
        <f t="shared" si="84"/>
        <v>9.4098199100344935E-4</v>
      </c>
      <c r="AM153" s="43">
        <f t="shared" si="85"/>
        <v>7.5342139144532914E-3</v>
      </c>
      <c r="AN153" s="43">
        <f t="shared" si="86"/>
        <v>3.2927463200189177E-3</v>
      </c>
      <c r="AO153" s="43">
        <f t="shared" si="87"/>
        <v>6.5266278879857285E-3</v>
      </c>
      <c r="AP153" s="43">
        <f t="shared" si="88"/>
        <v>6.2565041704819198E-3</v>
      </c>
      <c r="AQ153" s="43">
        <f t="shared" si="89"/>
        <v>5.2364959244107032E-3</v>
      </c>
      <c r="AR153" s="43">
        <f t="shared" si="90"/>
        <v>2.0795091964076737E-2</v>
      </c>
      <c r="AS153" s="43">
        <f t="shared" si="91"/>
        <v>7.4694128053156665E-3</v>
      </c>
      <c r="AT153" s="43">
        <f t="shared" si="92"/>
        <v>6.0721118196965553E-3</v>
      </c>
      <c r="AU153" s="43">
        <f t="shared" si="93"/>
        <v>9.1427715804447071E-3</v>
      </c>
      <c r="AV153" s="43">
        <f t="shared" ref="AV153:BF164" si="95">LINEST($B153:$K153)*(AV$6-$AL$6+1)+INDEX(LINEST($B153:$K153,,TRUE,TRUE),1,2)</f>
        <v>1.153503277280076E-2</v>
      </c>
      <c r="AW153" s="43">
        <f t="shared" si="95"/>
        <v>1.230018494280294E-2</v>
      </c>
      <c r="AX153" s="43">
        <f t="shared" si="95"/>
        <v>1.3065337112805121E-2</v>
      </c>
      <c r="AY153" s="43">
        <f t="shared" si="95"/>
        <v>1.38304892828073E-2</v>
      </c>
      <c r="AZ153" s="43">
        <f t="shared" si="95"/>
        <v>1.459564145280948E-2</v>
      </c>
      <c r="BA153" s="43">
        <f t="shared" si="95"/>
        <v>1.5360793622811661E-2</v>
      </c>
      <c r="BB153" s="43">
        <f t="shared" si="95"/>
        <v>1.6125945792813842E-2</v>
      </c>
      <c r="BC153" s="43">
        <f t="shared" si="95"/>
        <v>1.6891097962816022E-2</v>
      </c>
      <c r="BD153" s="43">
        <f t="shared" si="95"/>
        <v>1.7656250132818199E-2</v>
      </c>
      <c r="BE153" s="43">
        <f t="shared" si="95"/>
        <v>1.8421402302820383E-2</v>
      </c>
      <c r="BF153" s="43">
        <f t="shared" si="95"/>
        <v>1.918655447282256E-2</v>
      </c>
    </row>
    <row r="154" spans="1:58">
      <c r="A154" s="53" t="s">
        <v>51</v>
      </c>
      <c r="B154" s="70">
        <f>('Modelled Faults'!B154*'Modelled ICPs'!B154)/'Total ICPs'!B$18</f>
        <v>5.2485177944145076E-3</v>
      </c>
      <c r="C154" s="70">
        <f>('Modelled Faults'!C154*'Modelled ICPs'!C154)/'Total ICPs'!C$18</f>
        <v>2.7593661087533601E-3</v>
      </c>
      <c r="D154" s="70">
        <f>('Modelled Faults'!D154*'Modelled ICPs'!D154)/'Total ICPs'!D$18</f>
        <v>7.6915014807351712E-3</v>
      </c>
      <c r="E154" s="43">
        <f>('Modelled Faults'!E154*'Modelled ICPs'!E154)/'Total ICPs'!E$18</f>
        <v>5.0787089965702199E-3</v>
      </c>
      <c r="F154" s="43">
        <f>('Modelled Faults'!F154*'Modelled ICPs'!F154)/'Total ICPs'!F$18</f>
        <v>1.69069368443093E-3</v>
      </c>
      <c r="G154" s="43">
        <f>('Modelled Faults'!G154*'Modelled ICPs'!G154)/'Total ICPs'!G$18</f>
        <v>1.5985746301550156E-3</v>
      </c>
      <c r="H154" s="43">
        <f>('Modelled Faults'!H154*'Modelled ICPs'!H154)/'Total ICPs'!H$18</f>
        <v>7.6626464464785004E-3</v>
      </c>
      <c r="I154" s="43">
        <f>('Modelled Faults'!I154*'Modelled ICPs'!I154)/'Total ICPs'!I$18</f>
        <v>4.8086566462501217E-3</v>
      </c>
      <c r="J154" s="43">
        <f>('Modelled Faults'!J154*'Modelled ICPs'!J154)/'Total ICPs'!J$18</f>
        <v>2.4940118256426736E-3</v>
      </c>
      <c r="K154" s="43">
        <f>('Modelled Faults'!K154*'Modelled ICPs'!K154)/'Total ICPs'!K$18</f>
        <v>1.6767238152279696E-2</v>
      </c>
      <c r="L154" s="43">
        <f>('Modelled Faults'!L154*'Modelled ICPs'!L154)/'Total ICPs'!L$18</f>
        <v>5.6155097274142004E-3</v>
      </c>
      <c r="M154" s="43">
        <f>('Modelled Faults'!M154*'Modelled ICPs'!M154)/'Total ICPs'!M$18</f>
        <v>5.5594158773142211E-3</v>
      </c>
      <c r="N154" s="43">
        <f>('Modelled Faults'!N154*'Modelled ICPs'!N154)/'Total ICPs'!N$18</f>
        <v>5.5062697962252622E-3</v>
      </c>
      <c r="O154" s="43">
        <f>('Modelled Faults'!O154*'Modelled ICPs'!O154)/'Total ICPs'!O$18</f>
        <v>5.515861948554278E-3</v>
      </c>
      <c r="P154" s="43">
        <f>('Modelled Faults'!P154*'Modelled ICPs'!P154)/'Total ICPs'!P$18</f>
        <v>5.5310284835997916E-3</v>
      </c>
      <c r="Q154" s="43">
        <f>('Modelled Faults'!Q154*'Modelled ICPs'!Q154)/'Total ICPs'!Q$18</f>
        <v>5.4838129211732993E-3</v>
      </c>
      <c r="R154" s="43">
        <f>('Modelled Faults'!R154*'Modelled ICPs'!R154)/'Total ICPs'!R$18</f>
        <v>5.500196228722362E-3</v>
      </c>
      <c r="S154" s="43">
        <f>('Modelled Faults'!S154*'Modelled ICPs'!S154)/'Total ICPs'!S$18</f>
        <v>5.5083817400349315E-3</v>
      </c>
      <c r="T154" s="43">
        <f>('Modelled Faults'!T154*'Modelled ICPs'!T154)/'Total ICPs'!T$18</f>
        <v>5.4629222576067244E-3</v>
      </c>
      <c r="U154" s="43">
        <f>('Modelled Faults'!U154*'Modelled ICPs'!U154)/'Total ICPs'!U$18</f>
        <v>5.4777442747029918E-3</v>
      </c>
      <c r="V154" s="43">
        <f>('Modelled Faults'!V154*'Modelled ICPs'!V154)/'Total ICPs'!V$18</f>
        <v>5.4948272280399878E-3</v>
      </c>
      <c r="AL154" s="43">
        <f t="shared" si="84"/>
        <v>5.2485177944145076E-3</v>
      </c>
      <c r="AM154" s="43">
        <f t="shared" si="85"/>
        <v>2.7593661087533601E-3</v>
      </c>
      <c r="AN154" s="43">
        <f t="shared" si="86"/>
        <v>7.6915014807351712E-3</v>
      </c>
      <c r="AO154" s="43">
        <f t="shared" si="87"/>
        <v>5.0787089965702199E-3</v>
      </c>
      <c r="AP154" s="43">
        <f t="shared" si="88"/>
        <v>1.69069368443093E-3</v>
      </c>
      <c r="AQ154" s="43">
        <f t="shared" si="89"/>
        <v>1.5985746301550156E-3</v>
      </c>
      <c r="AR154" s="43">
        <f t="shared" si="90"/>
        <v>7.6626464464785004E-3</v>
      </c>
      <c r="AS154" s="43">
        <f t="shared" si="91"/>
        <v>4.8086566462501217E-3</v>
      </c>
      <c r="AT154" s="43">
        <f t="shared" si="92"/>
        <v>2.4940118256426736E-3</v>
      </c>
      <c r="AU154" s="43">
        <f t="shared" si="93"/>
        <v>1.6767238152279696E-2</v>
      </c>
      <c r="AV154" s="43">
        <f t="shared" si="95"/>
        <v>8.7485406553055381E-3</v>
      </c>
      <c r="AW154" s="43">
        <f t="shared" si="95"/>
        <v>9.3246404878027239E-3</v>
      </c>
      <c r="AX154" s="43">
        <f t="shared" si="95"/>
        <v>9.9007403202999097E-3</v>
      </c>
      <c r="AY154" s="43">
        <f t="shared" si="95"/>
        <v>1.0476840152797096E-2</v>
      </c>
      <c r="AZ154" s="43">
        <f t="shared" si="95"/>
        <v>1.105293998529428E-2</v>
      </c>
      <c r="BA154" s="43">
        <f t="shared" si="95"/>
        <v>1.1629039817791465E-2</v>
      </c>
      <c r="BB154" s="43">
        <f t="shared" si="95"/>
        <v>1.2205139650288651E-2</v>
      </c>
      <c r="BC154" s="43">
        <f t="shared" si="95"/>
        <v>1.2781239482785835E-2</v>
      </c>
      <c r="BD154" s="43">
        <f t="shared" si="95"/>
        <v>1.3357339315283021E-2</v>
      </c>
      <c r="BE154" s="43">
        <f t="shared" si="95"/>
        <v>1.3933439147780207E-2</v>
      </c>
      <c r="BF154" s="43">
        <f t="shared" si="95"/>
        <v>1.4509538980277391E-2</v>
      </c>
    </row>
    <row r="155" spans="1:58">
      <c r="A155" s="53" t="s">
        <v>54</v>
      </c>
      <c r="B155" s="70">
        <f>('Modelled Faults'!B155*'Modelled ICPs'!B155)/'Total ICPs'!B$18</f>
        <v>2.9669543655524325E-2</v>
      </c>
      <c r="C155" s="70">
        <f>('Modelled Faults'!C155*'Modelled ICPs'!C155)/'Total ICPs'!C$18</f>
        <v>7.6728180185335282E-2</v>
      </c>
      <c r="D155" s="70">
        <f>('Modelled Faults'!D155*'Modelled ICPs'!D155)/'Total ICPs'!D$18</f>
        <v>6.314362472804036E-2</v>
      </c>
      <c r="E155" s="43">
        <f>('Modelled Faults'!E155*'Modelled ICPs'!E155)/'Total ICPs'!E$18</f>
        <v>3.0324635350578572E-2</v>
      </c>
      <c r="F155" s="43">
        <f>('Modelled Faults'!F155*'Modelled ICPs'!F155)/'Total ICPs'!F$18</f>
        <v>4.9523886907905601E-2</v>
      </c>
      <c r="G155" s="43">
        <f>('Modelled Faults'!G155*'Modelled ICPs'!G155)/'Total ICPs'!G$18</f>
        <v>4.8326618285210572E-2</v>
      </c>
      <c r="H155" s="43">
        <f>('Modelled Faults'!H155*'Modelled ICPs'!H155)/'Total ICPs'!H$18</f>
        <v>5.0072068298572192E-2</v>
      </c>
      <c r="I155" s="43">
        <f>('Modelled Faults'!I155*'Modelled ICPs'!I155)/'Total ICPs'!I$18</f>
        <v>4.3861854393145237E-2</v>
      </c>
      <c r="J155" s="43">
        <f>('Modelled Faults'!J155*'Modelled ICPs'!J155)/'Total ICPs'!J$18</f>
        <v>2.9763701567559791E-2</v>
      </c>
      <c r="K155" s="43">
        <f>('Modelled Faults'!K155*'Modelled ICPs'!K155)/'Total ICPs'!K$18</f>
        <v>6.1603653515010834E-2</v>
      </c>
      <c r="L155" s="43">
        <f>('Modelled Faults'!L155*'Modelled ICPs'!L155)/'Total ICPs'!L$18</f>
        <v>4.7526348884948007E-2</v>
      </c>
      <c r="M155" s="43">
        <f>('Modelled Faults'!M155*'Modelled ICPs'!M155)/'Total ICPs'!M$18</f>
        <v>4.7508489964006612E-2</v>
      </c>
      <c r="N155" s="43">
        <f>('Modelled Faults'!N155*'Modelled ICPs'!N155)/'Total ICPs'!N$18</f>
        <v>4.7439934512671644E-2</v>
      </c>
      <c r="O155" s="43">
        <f>('Modelled Faults'!O155*'Modelled ICPs'!O155)/'Total ICPs'!O$18</f>
        <v>4.7315847925942664E-2</v>
      </c>
      <c r="P155" s="43">
        <f>('Modelled Faults'!P155*'Modelled ICPs'!P155)/'Total ICPs'!P$18</f>
        <v>4.7248208800218759E-2</v>
      </c>
      <c r="Q155" s="43">
        <f>('Modelled Faults'!Q155*'Modelled ICPs'!Q155)/'Total ICPs'!Q$18</f>
        <v>4.715368933819461E-2</v>
      </c>
      <c r="R155" s="43">
        <f>('Modelled Faults'!R155*'Modelled ICPs'!R155)/'Total ICPs'!R$18</f>
        <v>4.710294194643061E-2</v>
      </c>
      <c r="S155" s="43">
        <f>('Modelled Faults'!S155*'Modelled ICPs'!S155)/'Total ICPs'!S$18</f>
        <v>4.7045027477872592E-2</v>
      </c>
      <c r="T155" s="43">
        <f>('Modelled Faults'!T155*'Modelled ICPs'!T155)/'Total ICPs'!T$18</f>
        <v>4.6953838085553014E-2</v>
      </c>
      <c r="U155" s="43">
        <f>('Modelled Faults'!U155*'Modelled ICPs'!U155)/'Total ICPs'!U$18</f>
        <v>4.6897718521747789E-2</v>
      </c>
      <c r="V155" s="43">
        <f>('Modelled Faults'!V155*'Modelled ICPs'!V155)/'Total ICPs'!V$18</f>
        <v>4.6861934323489944E-2</v>
      </c>
      <c r="AL155" s="43">
        <f t="shared" si="84"/>
        <v>2.9669543655524325E-2</v>
      </c>
      <c r="AM155" s="43">
        <f t="shared" si="85"/>
        <v>7.6728180185335282E-2</v>
      </c>
      <c r="AN155" s="43">
        <f t="shared" si="86"/>
        <v>6.314362472804036E-2</v>
      </c>
      <c r="AO155" s="43">
        <f t="shared" si="87"/>
        <v>3.0324635350578572E-2</v>
      </c>
      <c r="AP155" s="43">
        <f t="shared" si="88"/>
        <v>4.9523886907905601E-2</v>
      </c>
      <c r="AQ155" s="43">
        <f t="shared" si="89"/>
        <v>4.8326618285210572E-2</v>
      </c>
      <c r="AR155" s="43">
        <f t="shared" si="90"/>
        <v>5.0072068298572192E-2</v>
      </c>
      <c r="AS155" s="43">
        <f t="shared" si="91"/>
        <v>4.3861854393145237E-2</v>
      </c>
      <c r="AT155" s="43">
        <f t="shared" si="92"/>
        <v>2.9763701567559791E-2</v>
      </c>
      <c r="AU155" s="43">
        <f t="shared" si="93"/>
        <v>6.1603653515010834E-2</v>
      </c>
      <c r="AV155" s="43">
        <f t="shared" si="95"/>
        <v>4.5644837253946947E-2</v>
      </c>
      <c r="AW155" s="43">
        <f t="shared" si="95"/>
        <v>4.5161757356721247E-2</v>
      </c>
      <c r="AX155" s="43">
        <f t="shared" si="95"/>
        <v>4.4678677459495553E-2</v>
      </c>
      <c r="AY155" s="43">
        <f t="shared" si="95"/>
        <v>4.4195597562269859E-2</v>
      </c>
      <c r="AZ155" s="43">
        <f t="shared" si="95"/>
        <v>4.3712517665044158E-2</v>
      </c>
      <c r="BA155" s="43">
        <f t="shared" si="95"/>
        <v>4.3229437767818464E-2</v>
      </c>
      <c r="BB155" s="43">
        <f t="shared" si="95"/>
        <v>4.2746357870592763E-2</v>
      </c>
      <c r="BC155" s="43">
        <f t="shared" si="95"/>
        <v>4.2263277973367069E-2</v>
      </c>
      <c r="BD155" s="43">
        <f t="shared" si="95"/>
        <v>4.1780198076141375E-2</v>
      </c>
      <c r="BE155" s="43">
        <f t="shared" si="95"/>
        <v>4.1297118178915675E-2</v>
      </c>
      <c r="BF155" s="43">
        <f t="shared" si="95"/>
        <v>4.0814038281689974E-2</v>
      </c>
    </row>
    <row r="156" spans="1:58">
      <c r="A156" s="53" t="s">
        <v>49</v>
      </c>
      <c r="B156" s="70">
        <f>('Modelled Faults'!B156*'Modelled ICPs'!B156)/'Total ICPs'!B$18</f>
        <v>4.5841082129289687E-3</v>
      </c>
      <c r="C156" s="70">
        <f>('Modelled Faults'!C156*'Modelled ICPs'!C156)/'Total ICPs'!C$18</f>
        <v>1.36696708152528E-4</v>
      </c>
      <c r="D156" s="70">
        <f>('Modelled Faults'!D156*'Modelled ICPs'!D156)/'Total ICPs'!D$18</f>
        <v>5.9787677902838699E-3</v>
      </c>
      <c r="E156" s="43">
        <f>('Modelled Faults'!E156*'Modelled ICPs'!E156)/'Total ICPs'!E$18</f>
        <v>1.0286191690641598E-2</v>
      </c>
      <c r="F156" s="43">
        <f>('Modelled Faults'!F156*'Modelled ICPs'!F156)/'Total ICPs'!F$18</f>
        <v>1.721944954013756E-3</v>
      </c>
      <c r="G156" s="43">
        <f>('Modelled Faults'!G156*'Modelled ICPs'!G156)/'Total ICPs'!G$18</f>
        <v>1.4806215506484339E-3</v>
      </c>
      <c r="H156" s="43">
        <f>('Modelled Faults'!H156*'Modelled ICPs'!H156)/'Total ICPs'!H$18</f>
        <v>1.7154718933635607E-3</v>
      </c>
      <c r="I156" s="43">
        <f>('Modelled Faults'!I156*'Modelled ICPs'!I156)/'Total ICPs'!I$18</f>
        <v>8.4798908122890246E-4</v>
      </c>
      <c r="J156" s="43">
        <f>('Modelled Faults'!J156*'Modelled ICPs'!J156)/'Total ICPs'!J$18</f>
        <v>1.9671936988585642E-3</v>
      </c>
      <c r="K156" s="43">
        <f>('Modelled Faults'!K156*'Modelled ICPs'!K156)/'Total ICPs'!K$18</f>
        <v>1.2553717152055102E-2</v>
      </c>
      <c r="L156" s="43">
        <f>('Modelled Faults'!L156*'Modelled ICPs'!L156)/'Total ICPs'!L$18</f>
        <v>3.7368894254543252E-3</v>
      </c>
      <c r="M156" s="43">
        <f>('Modelled Faults'!M156*'Modelled ICPs'!M156)/'Total ICPs'!M$18</f>
        <v>3.7416878545679837E-3</v>
      </c>
      <c r="N156" s="43">
        <f>('Modelled Faults'!N156*'Modelled ICPs'!N156)/'Total ICPs'!N$18</f>
        <v>3.7474228721840006E-3</v>
      </c>
      <c r="O156" s="43">
        <f>('Modelled Faults'!O156*'Modelled ICPs'!O156)/'Total ICPs'!O$18</f>
        <v>3.7452446956621074E-3</v>
      </c>
      <c r="P156" s="43">
        <f>('Modelled Faults'!P156*'Modelled ICPs'!P156)/'Total ICPs'!P$18</f>
        <v>3.7554168562950996E-3</v>
      </c>
      <c r="Q156" s="43">
        <f>('Modelled Faults'!Q156*'Modelled ICPs'!Q156)/'Total ICPs'!Q$18</f>
        <v>3.7551332982787809E-3</v>
      </c>
      <c r="R156" s="43">
        <f>('Modelled Faults'!R156*'Modelled ICPs'!R156)/'Total ICPs'!R$18</f>
        <v>3.7660000211962195E-3</v>
      </c>
      <c r="S156" s="43">
        <f>('Modelled Faults'!S156*'Modelled ICPs'!S156)/'Total ICPs'!S$18</f>
        <v>3.7632618277931539E-3</v>
      </c>
      <c r="T156" s="43">
        <f>('Modelled Faults'!T156*'Modelled ICPs'!T156)/'Total ICPs'!T$18</f>
        <v>3.7701926830275754E-3</v>
      </c>
      <c r="U156" s="43">
        <f>('Modelled Faults'!U156*'Modelled ICPs'!U156)/'Total ICPs'!U$18</f>
        <v>3.7721178571016715E-3</v>
      </c>
      <c r="V156" s="43">
        <f>('Modelled Faults'!V156*'Modelled ICPs'!V156)/'Total ICPs'!V$18</f>
        <v>3.7755131558612769E-3</v>
      </c>
      <c r="AL156" s="43">
        <f t="shared" si="84"/>
        <v>4.5841082129289687E-3</v>
      </c>
      <c r="AM156" s="43">
        <f t="shared" si="85"/>
        <v>1.36696708152528E-4</v>
      </c>
      <c r="AN156" s="43">
        <f t="shared" si="86"/>
        <v>5.9787677902838699E-3</v>
      </c>
      <c r="AO156" s="43">
        <f t="shared" si="87"/>
        <v>1.0286191690641598E-2</v>
      </c>
      <c r="AP156" s="43">
        <f t="shared" si="88"/>
        <v>1.721944954013756E-3</v>
      </c>
      <c r="AQ156" s="43">
        <f t="shared" si="89"/>
        <v>1.4806215506484339E-3</v>
      </c>
      <c r="AR156" s="43">
        <f t="shared" si="90"/>
        <v>1.7154718933635607E-3</v>
      </c>
      <c r="AS156" s="43">
        <f t="shared" si="91"/>
        <v>8.4798908122890246E-4</v>
      </c>
      <c r="AT156" s="43">
        <f t="shared" si="92"/>
        <v>1.9671936988585642E-3</v>
      </c>
      <c r="AU156" s="43">
        <f t="shared" si="93"/>
        <v>1.2553717152055102E-2</v>
      </c>
      <c r="AV156" s="43">
        <f t="shared" si="95"/>
        <v>5.2250230414376351E-3</v>
      </c>
      <c r="AW156" s="43">
        <f t="shared" si="95"/>
        <v>5.4246144538412904E-3</v>
      </c>
      <c r="AX156" s="43">
        <f t="shared" si="95"/>
        <v>5.6242058662449466E-3</v>
      </c>
      <c r="AY156" s="43">
        <f t="shared" si="95"/>
        <v>5.8237972786486019E-3</v>
      </c>
      <c r="AZ156" s="43">
        <f t="shared" si="95"/>
        <v>6.0233886910522581E-3</v>
      </c>
      <c r="BA156" s="43">
        <f t="shared" si="95"/>
        <v>6.2229801034559135E-3</v>
      </c>
      <c r="BB156" s="43">
        <f t="shared" si="95"/>
        <v>6.4225715158595688E-3</v>
      </c>
      <c r="BC156" s="43">
        <f t="shared" si="95"/>
        <v>6.622162928263225E-3</v>
      </c>
      <c r="BD156" s="43">
        <f t="shared" si="95"/>
        <v>6.8217543406668803E-3</v>
      </c>
      <c r="BE156" s="43">
        <f t="shared" si="95"/>
        <v>7.0213457530705365E-3</v>
      </c>
      <c r="BF156" s="43">
        <f t="shared" si="95"/>
        <v>7.2209371654741918E-3</v>
      </c>
    </row>
    <row r="157" spans="1:58">
      <c r="A157" s="53" t="s">
        <v>59</v>
      </c>
      <c r="B157" s="70">
        <f>('Modelled Faults'!B157*'Modelled ICPs'!B157)/'Total ICPs'!B$18</f>
        <v>3.503250520560137E-3</v>
      </c>
      <c r="C157" s="70">
        <f>('Modelled Faults'!C157*'Modelled ICPs'!C157)/'Total ICPs'!C$18</f>
        <v>9.7912990955764255E-4</v>
      </c>
      <c r="D157" s="70">
        <f>('Modelled Faults'!D157*'Modelled ICPs'!D157)/'Total ICPs'!D$18</f>
        <v>3.1284250065438898E-3</v>
      </c>
      <c r="E157" s="43">
        <f>('Modelled Faults'!E157*'Modelled ICPs'!E157)/'Total ICPs'!E$18</f>
        <v>3.4988755857632806E-3</v>
      </c>
      <c r="F157" s="43">
        <f>('Modelled Faults'!F157*'Modelled ICPs'!F157)/'Total ICPs'!F$18</f>
        <v>4.1626691084325268E-3</v>
      </c>
      <c r="G157" s="43">
        <f>('Modelled Faults'!G157*'Modelled ICPs'!G157)/'Total ICPs'!G$18</f>
        <v>6.2701373842973397E-4</v>
      </c>
      <c r="H157" s="43">
        <f>('Modelled Faults'!H157*'Modelled ICPs'!H157)/'Total ICPs'!H$18</f>
        <v>4.7552757690365009E-3</v>
      </c>
      <c r="I157" s="43">
        <f>('Modelled Faults'!I157*'Modelled ICPs'!I157)/'Total ICPs'!I$18</f>
        <v>2.3307005286470998E-3</v>
      </c>
      <c r="J157" s="43">
        <f>('Modelled Faults'!J157*'Modelled ICPs'!J157)/'Total ICPs'!J$18</f>
        <v>3.7364499512375542E-3</v>
      </c>
      <c r="K157" s="43">
        <f>('Modelled Faults'!K157*'Modelled ICPs'!K157)/'Total ICPs'!K$18</f>
        <v>9.049936362955752E-3</v>
      </c>
      <c r="L157" s="43">
        <f>('Modelled Faults'!L157*'Modelled ICPs'!L157)/'Total ICPs'!L$18</f>
        <v>3.6011399662961058E-3</v>
      </c>
      <c r="M157" s="43">
        <f>('Modelled Faults'!M157*'Modelled ICPs'!M157)/'Total ICPs'!M$18</f>
        <v>3.5887392541232997E-3</v>
      </c>
      <c r="N157" s="43">
        <f>('Modelled Faults'!N157*'Modelled ICPs'!N157)/'Total ICPs'!N$18</f>
        <v>3.5774447165129552E-3</v>
      </c>
      <c r="O157" s="43">
        <f>('Modelled Faults'!O157*'Modelled ICPs'!O157)/'Total ICPs'!O$18</f>
        <v>3.5670104686578623E-3</v>
      </c>
      <c r="P157" s="43">
        <f>('Modelled Faults'!P157*'Modelled ICPs'!P157)/'Total ICPs'!P$18</f>
        <v>3.5609807090244121E-3</v>
      </c>
      <c r="Q157" s="43">
        <f>('Modelled Faults'!Q157*'Modelled ICPs'!Q157)/'Total ICPs'!Q$18</f>
        <v>3.5530050726097903E-3</v>
      </c>
      <c r="R157" s="43">
        <f>('Modelled Faults'!R157*'Modelled ICPs'!R157)/'Total ICPs'!R$18</f>
        <v>3.5484696041295431E-3</v>
      </c>
      <c r="S157" s="43">
        <f>('Modelled Faults'!S157*'Modelled ICPs'!S157)/'Total ICPs'!S$18</f>
        <v>3.560628385689248E-3</v>
      </c>
      <c r="T157" s="43">
        <f>('Modelled Faults'!T157*'Modelled ICPs'!T157)/'Total ICPs'!T$18</f>
        <v>3.5527994692429459E-3</v>
      </c>
      <c r="U157" s="43">
        <f>('Modelled Faults'!U157*'Modelled ICPs'!U157)/'Total ICPs'!U$18</f>
        <v>3.547701521249399E-3</v>
      </c>
      <c r="V157" s="43">
        <f>('Modelled Faults'!V157*'Modelled ICPs'!V157)/'Total ICPs'!V$18</f>
        <v>3.5442789239877666E-3</v>
      </c>
      <c r="AL157" s="43">
        <f t="shared" si="84"/>
        <v>3.503250520560137E-3</v>
      </c>
      <c r="AM157" s="43">
        <f t="shared" si="85"/>
        <v>9.7912990955764255E-4</v>
      </c>
      <c r="AN157" s="43">
        <f t="shared" si="86"/>
        <v>3.1284250065438898E-3</v>
      </c>
      <c r="AO157" s="43">
        <f t="shared" si="87"/>
        <v>3.4988755857632806E-3</v>
      </c>
      <c r="AP157" s="43">
        <f t="shared" si="88"/>
        <v>4.1626691084325268E-3</v>
      </c>
      <c r="AQ157" s="43">
        <f t="shared" si="89"/>
        <v>6.2701373842973397E-4</v>
      </c>
      <c r="AR157" s="43">
        <f t="shared" si="90"/>
        <v>4.7552757690365009E-3</v>
      </c>
      <c r="AS157" s="43">
        <f t="shared" si="91"/>
        <v>2.3307005286470998E-3</v>
      </c>
      <c r="AT157" s="43">
        <f t="shared" si="92"/>
        <v>3.7364499512375542E-3</v>
      </c>
      <c r="AU157" s="43">
        <f t="shared" si="93"/>
        <v>9.049936362955752E-3</v>
      </c>
      <c r="AV157" s="43">
        <f t="shared" si="95"/>
        <v>5.7593838369048396E-3</v>
      </c>
      <c r="AW157" s="43">
        <f t="shared" si="95"/>
        <v>6.1561495075936447E-3</v>
      </c>
      <c r="AX157" s="43">
        <f t="shared" si="95"/>
        <v>6.5529151782824499E-3</v>
      </c>
      <c r="AY157" s="43">
        <f t="shared" si="95"/>
        <v>6.949680848971255E-3</v>
      </c>
      <c r="AZ157" s="43">
        <f t="shared" si="95"/>
        <v>7.3464465196600602E-3</v>
      </c>
      <c r="BA157" s="43">
        <f t="shared" si="95"/>
        <v>7.7432121903488653E-3</v>
      </c>
      <c r="BB157" s="43">
        <f t="shared" si="95"/>
        <v>8.1399778610376713E-3</v>
      </c>
      <c r="BC157" s="43">
        <f t="shared" si="95"/>
        <v>8.5367435317264748E-3</v>
      </c>
      <c r="BD157" s="43">
        <f t="shared" si="95"/>
        <v>8.9335092024152817E-3</v>
      </c>
      <c r="BE157" s="43">
        <f t="shared" si="95"/>
        <v>9.3302748731040851E-3</v>
      </c>
      <c r="BF157" s="43">
        <f t="shared" si="95"/>
        <v>9.727040543792892E-3</v>
      </c>
    </row>
    <row r="158" spans="1:58">
      <c r="A158" s="53" t="s">
        <v>57</v>
      </c>
      <c r="B158" s="70">
        <f>('Modelled Faults'!B158*'Modelled ICPs'!B158)/'Total ICPs'!B$18</f>
        <v>1.9471333428703132E-2</v>
      </c>
      <c r="C158" s="70">
        <f>('Modelled Faults'!C158*'Modelled ICPs'!C158)/'Total ICPs'!C$18</f>
        <v>7.5818988126460391E-3</v>
      </c>
      <c r="D158" s="70">
        <f>('Modelled Faults'!D158*'Modelled ICPs'!D158)/'Total ICPs'!D$18</f>
        <v>1.7133656955031256E-2</v>
      </c>
      <c r="E158" s="43">
        <f>('Modelled Faults'!E158*'Modelled ICPs'!E158)/'Total ICPs'!E$18</f>
        <v>7.6447604809226476E-3</v>
      </c>
      <c r="F158" s="43">
        <f>('Modelled Faults'!F158*'Modelled ICPs'!F158)/'Total ICPs'!F$18</f>
        <v>1.2659889308003143E-2</v>
      </c>
      <c r="G158" s="43">
        <f>('Modelled Faults'!G158*'Modelled ICPs'!G158)/'Total ICPs'!G$18</f>
        <v>9.9235788205933682E-3</v>
      </c>
      <c r="H158" s="43">
        <f>('Modelled Faults'!H158*'Modelled ICPs'!H158)/'Total ICPs'!H$18</f>
        <v>1.8488290441402915E-2</v>
      </c>
      <c r="I158" s="43">
        <f>('Modelled Faults'!I158*'Modelled ICPs'!I158)/'Total ICPs'!I$18</f>
        <v>1.2724913997363052E-2</v>
      </c>
      <c r="J158" s="43">
        <f>('Modelled Faults'!J158*'Modelled ICPs'!J158)/'Total ICPs'!J$18</f>
        <v>1.3529785764750158E-2</v>
      </c>
      <c r="K158" s="43">
        <f>('Modelled Faults'!K158*'Modelled ICPs'!K158)/'Total ICPs'!K$18</f>
        <v>1.4886576327019537E-2</v>
      </c>
      <c r="L158" s="43">
        <f>('Modelled Faults'!L158*'Modelled ICPs'!L158)/'Total ICPs'!L$18</f>
        <v>1.2425821384656999E-2</v>
      </c>
      <c r="M158" s="43">
        <f>('Modelled Faults'!M158*'Modelled ICPs'!M158)/'Total ICPs'!M$18</f>
        <v>1.2397838809398234E-2</v>
      </c>
      <c r="N158" s="43">
        <f>('Modelled Faults'!N158*'Modelled ICPs'!N158)/'Total ICPs'!N$18</f>
        <v>1.2392970711662512E-2</v>
      </c>
      <c r="O158" s="43">
        <f>('Modelled Faults'!O158*'Modelled ICPs'!O158)/'Total ICPs'!O$18</f>
        <v>1.2370913486397558E-2</v>
      </c>
      <c r="P158" s="43">
        <f>('Modelled Faults'!P158*'Modelled ICPs'!P158)/'Total ICPs'!P$18</f>
        <v>1.234502127088602E-2</v>
      </c>
      <c r="Q158" s="43">
        <f>('Modelled Faults'!Q158*'Modelled ICPs'!Q158)/'Total ICPs'!Q$18</f>
        <v>1.2330422927306397E-2</v>
      </c>
      <c r="R158" s="43">
        <f>('Modelled Faults'!R158*'Modelled ICPs'!R158)/'Total ICPs'!R$18</f>
        <v>1.2309236878487586E-2</v>
      </c>
      <c r="S158" s="43">
        <f>('Modelled Faults'!S158*'Modelled ICPs'!S158)/'Total ICPs'!S$18</f>
        <v>1.2288315630052274E-2</v>
      </c>
      <c r="T158" s="43">
        <f>('Modelled Faults'!T158*'Modelled ICPs'!T158)/'Total ICPs'!T$18</f>
        <v>1.2274246497772274E-2</v>
      </c>
      <c r="U158" s="43">
        <f>('Modelled Faults'!U158*'Modelled ICPs'!U158)/'Total ICPs'!U$18</f>
        <v>1.2269409254203664E-2</v>
      </c>
      <c r="V158" s="43">
        <f>('Modelled Faults'!V158*'Modelled ICPs'!V158)/'Total ICPs'!V$18</f>
        <v>1.2252436887983583E-2</v>
      </c>
      <c r="AL158" s="43">
        <f t="shared" si="84"/>
        <v>1.9471333428703132E-2</v>
      </c>
      <c r="AM158" s="43">
        <f t="shared" si="85"/>
        <v>7.5818988126460391E-3</v>
      </c>
      <c r="AN158" s="43">
        <f t="shared" si="86"/>
        <v>1.7133656955031256E-2</v>
      </c>
      <c r="AO158" s="43">
        <f t="shared" si="87"/>
        <v>7.6447604809226476E-3</v>
      </c>
      <c r="AP158" s="43">
        <f t="shared" si="88"/>
        <v>1.2659889308003143E-2</v>
      </c>
      <c r="AQ158" s="43">
        <f t="shared" si="89"/>
        <v>9.9235788205933682E-3</v>
      </c>
      <c r="AR158" s="43">
        <f t="shared" si="90"/>
        <v>1.8488290441402915E-2</v>
      </c>
      <c r="AS158" s="43">
        <f t="shared" si="91"/>
        <v>1.2724913997363052E-2</v>
      </c>
      <c r="AT158" s="43">
        <f t="shared" si="92"/>
        <v>1.3529785764750158E-2</v>
      </c>
      <c r="AU158" s="43">
        <f t="shared" si="93"/>
        <v>1.4886576327019537E-2</v>
      </c>
      <c r="AV158" s="43">
        <f t="shared" si="95"/>
        <v>1.3675233745485743E-2</v>
      </c>
      <c r="AW158" s="43">
        <f t="shared" si="95"/>
        <v>1.3724463802184327E-2</v>
      </c>
      <c r="AX158" s="43">
        <f t="shared" si="95"/>
        <v>1.3773693858882913E-2</v>
      </c>
      <c r="AY158" s="43">
        <f t="shared" si="95"/>
        <v>1.3822923915581497E-2</v>
      </c>
      <c r="AZ158" s="43">
        <f t="shared" si="95"/>
        <v>1.3872153972280081E-2</v>
      </c>
      <c r="BA158" s="43">
        <f t="shared" si="95"/>
        <v>1.3921384028978665E-2</v>
      </c>
      <c r="BB158" s="43">
        <f t="shared" si="95"/>
        <v>1.3970614085677251E-2</v>
      </c>
      <c r="BC158" s="43">
        <f t="shared" si="95"/>
        <v>1.4019844142375835E-2</v>
      </c>
      <c r="BD158" s="43">
        <f t="shared" si="95"/>
        <v>1.4069074199074419E-2</v>
      </c>
      <c r="BE158" s="43">
        <f t="shared" si="95"/>
        <v>1.4118304255773005E-2</v>
      </c>
      <c r="BF158" s="43">
        <f t="shared" si="95"/>
        <v>1.4167534312471589E-2</v>
      </c>
    </row>
    <row r="159" spans="1:58">
      <c r="A159" s="53" t="s">
        <v>55</v>
      </c>
      <c r="B159" s="70">
        <f>('Modelled Faults'!B159*'Modelled ICPs'!B159)/'Total ICPs'!B$18</f>
        <v>7.0573649325258731E-4</v>
      </c>
      <c r="C159" s="70">
        <f>('Modelled Faults'!C159*'Modelled ICPs'!C159)/'Total ICPs'!C$18</f>
        <v>7.9474830321237295E-5</v>
      </c>
      <c r="D159" s="70">
        <f>('Modelled Faults'!D159*'Modelled ICPs'!D159)/'Total ICPs'!D$18</f>
        <v>1.659013261046004E-3</v>
      </c>
      <c r="E159" s="43">
        <f>('Modelled Faults'!E159*'Modelled ICPs'!E159)/'Total ICPs'!E$18</f>
        <v>2.5126575122178E-5</v>
      </c>
      <c r="F159" s="43">
        <f>('Modelled Faults'!F159*'Modelled ICPs'!F159)/'Total ICPs'!F$18</f>
        <v>3.5938960020250803E-4</v>
      </c>
      <c r="G159" s="43">
        <f>('Modelled Faults'!G159*'Modelled ICPs'!G159)/'Total ICPs'!G$18</f>
        <v>6.2080568161359799E-5</v>
      </c>
      <c r="H159" s="43">
        <f>('Modelled Faults'!H159*'Modelled ICPs'!H159)/'Total ICPs'!H$18</f>
        <v>0</v>
      </c>
      <c r="I159" s="43">
        <f>('Modelled Faults'!I159*'Modelled ICPs'!I159)/'Total ICPs'!I$18</f>
        <v>1.0155557859028767E-5</v>
      </c>
      <c r="J159" s="43">
        <f>('Modelled Faults'!J159*'Modelled ICPs'!J159)/'Total ICPs'!J$18</f>
        <v>0</v>
      </c>
      <c r="K159" s="43">
        <f>('Modelled Faults'!K159*'Modelled ICPs'!K159)/'Total ICPs'!K$18</f>
        <v>6.9776147338474208E-4</v>
      </c>
      <c r="L159" s="43">
        <f>('Modelled Faults'!L159*'Modelled ICPs'!L159)/'Total ICPs'!L$18</f>
        <v>3.2925486662787039E-4</v>
      </c>
      <c r="M159" s="43">
        <f>('Modelled Faults'!M159*'Modelled ICPs'!M159)/'Total ICPs'!M$18</f>
        <v>3.2596590907462309E-4</v>
      </c>
      <c r="N159" s="43">
        <f>('Modelled Faults'!N159*'Modelled ICPs'!N159)/'Total ICPs'!N$18</f>
        <v>3.2284978842126312E-4</v>
      </c>
      <c r="O159" s="43">
        <f>('Modelled Faults'!O159*'Modelled ICPs'!O159)/'Total ICPs'!O$18</f>
        <v>3.2723454474696713E-4</v>
      </c>
      <c r="P159" s="43">
        <f>('Modelled Faults'!P159*'Modelled ICPs'!P159)/'Total ICPs'!P$18</f>
        <v>3.2460663489094837E-4</v>
      </c>
      <c r="Q159" s="43">
        <f>('Modelled Faults'!Q159*'Modelled ICPs'!Q159)/'Total ICPs'!Q$18</f>
        <v>3.2183563400400806E-4</v>
      </c>
      <c r="R159" s="43">
        <f>('Modelled Faults'!R159*'Modelled ICPs'!R159)/'Total ICPs'!R$18</f>
        <v>3.19409049229962E-4</v>
      </c>
      <c r="S159" s="43">
        <f>('Modelled Faults'!S159*'Modelled ICPs'!S159)/'Total ICPs'!S$18</f>
        <v>3.1656175444246936E-4</v>
      </c>
      <c r="T159" s="43">
        <f>('Modelled Faults'!T159*'Modelled ICPs'!T159)/'Total ICPs'!T$18</f>
        <v>3.2089445915288819E-4</v>
      </c>
      <c r="U159" s="43">
        <f>('Modelled Faults'!U159*'Modelled ICPs'!U159)/'Total ICPs'!U$18</f>
        <v>3.1850153507717219E-4</v>
      </c>
      <c r="V159" s="43">
        <f>('Modelled Faults'!V159*'Modelled ICPs'!V159)/'Total ICPs'!V$18</f>
        <v>3.1628680651833534E-4</v>
      </c>
      <c r="AL159" s="43">
        <f t="shared" si="84"/>
        <v>7.0573649325258731E-4</v>
      </c>
      <c r="AM159" s="43">
        <f t="shared" si="85"/>
        <v>7.9474830321237295E-5</v>
      </c>
      <c r="AN159" s="43">
        <f t="shared" si="86"/>
        <v>1.659013261046004E-3</v>
      </c>
      <c r="AO159" s="43">
        <f t="shared" si="87"/>
        <v>2.5126575122178E-5</v>
      </c>
      <c r="AP159" s="43">
        <f t="shared" si="88"/>
        <v>3.5938960020250803E-4</v>
      </c>
      <c r="AQ159" s="43">
        <f t="shared" si="89"/>
        <v>6.2080568161359799E-5</v>
      </c>
      <c r="AR159" s="43">
        <f t="shared" si="90"/>
        <v>0</v>
      </c>
      <c r="AS159" s="43">
        <f t="shared" si="91"/>
        <v>1.0155557859028767E-5</v>
      </c>
      <c r="AT159" s="43">
        <f t="shared" si="92"/>
        <v>0</v>
      </c>
      <c r="AU159" s="43">
        <f t="shared" si="93"/>
        <v>6.9776147338474208E-4</v>
      </c>
      <c r="AV159" s="43">
        <f t="shared" si="95"/>
        <v>5.170462712157035E-5</v>
      </c>
      <c r="AW159" s="43">
        <f t="shared" si="95"/>
        <v>-4.3261381172286176E-6</v>
      </c>
      <c r="AX159" s="43">
        <f t="shared" si="95"/>
        <v>-6.0356903356027585E-5</v>
      </c>
      <c r="AY159" s="43">
        <f t="shared" si="95"/>
        <v>-1.1638766859482644E-4</v>
      </c>
      <c r="AZ159" s="43">
        <f t="shared" si="95"/>
        <v>-1.7241843383362541E-4</v>
      </c>
      <c r="BA159" s="43">
        <f t="shared" si="95"/>
        <v>-2.2844919907242438E-4</v>
      </c>
      <c r="BB159" s="43">
        <f t="shared" si="95"/>
        <v>-2.8447996431122335E-4</v>
      </c>
      <c r="BC159" s="43">
        <f t="shared" si="95"/>
        <v>-3.405107295500222E-4</v>
      </c>
      <c r="BD159" s="43">
        <f t="shared" si="95"/>
        <v>-3.9654149478882128E-4</v>
      </c>
      <c r="BE159" s="43">
        <f t="shared" si="95"/>
        <v>-4.5257226002762014E-4</v>
      </c>
      <c r="BF159" s="43">
        <f t="shared" si="95"/>
        <v>-5.0860302526641922E-4</v>
      </c>
    </row>
    <row r="160" spans="1:58">
      <c r="A160" s="53" t="s">
        <v>47</v>
      </c>
      <c r="B160" s="70">
        <f>('Modelled Faults'!B160*'Modelled ICPs'!B160)/'Total ICPs'!B$18</f>
        <v>2.130243351930446E-2</v>
      </c>
      <c r="C160" s="70">
        <f>('Modelled Faults'!C160*'Modelled ICPs'!C160)/'Total ICPs'!C$18</f>
        <v>3.549663821467746E-2</v>
      </c>
      <c r="D160" s="70">
        <f>('Modelled Faults'!D160*'Modelled ICPs'!D160)/'Total ICPs'!D$18</f>
        <v>1.9886038955738029E-2</v>
      </c>
      <c r="E160" s="43">
        <f>('Modelled Faults'!E160*'Modelled ICPs'!E160)/'Total ICPs'!E$18</f>
        <v>1.8508863399374343E-2</v>
      </c>
      <c r="F160" s="43">
        <f>('Modelled Faults'!F160*'Modelled ICPs'!F160)/'Total ICPs'!F$18</f>
        <v>2.5966679896370755E-2</v>
      </c>
      <c r="G160" s="43">
        <f>('Modelled Faults'!G160*'Modelled ICPs'!G160)/'Total ICPs'!G$18</f>
        <v>1.2825845382136951E-2</v>
      </c>
      <c r="H160" s="43">
        <f>('Modelled Faults'!H160*'Modelled ICPs'!H160)/'Total ICPs'!H$18</f>
        <v>2.0699616867677677E-2</v>
      </c>
      <c r="I160" s="43">
        <f>('Modelled Faults'!I160*'Modelled ICPs'!I160)/'Total ICPs'!I$18</f>
        <v>2.661263936958488E-2</v>
      </c>
      <c r="J160" s="43">
        <f>('Modelled Faults'!J160*'Modelled ICPs'!J160)/'Total ICPs'!J$18</f>
        <v>1.6486666696006607E-2</v>
      </c>
      <c r="K160" s="43">
        <f>('Modelled Faults'!K160*'Modelled ICPs'!K160)/'Total ICPs'!K$18</f>
        <v>5.9728981058620949E-2</v>
      </c>
      <c r="L160" s="43">
        <f>('Modelled Faults'!L160*'Modelled ICPs'!L160)/'Total ICPs'!L$18</f>
        <v>2.4951172958741167E-2</v>
      </c>
      <c r="M160" s="43">
        <f>('Modelled Faults'!M160*'Modelled ICPs'!M160)/'Total ICPs'!M$18</f>
        <v>2.4968264336941663E-2</v>
      </c>
      <c r="N160" s="43">
        <f>('Modelled Faults'!N160*'Modelled ICPs'!N160)/'Total ICPs'!N$18</f>
        <v>2.4991938058139717E-2</v>
      </c>
      <c r="O160" s="43">
        <f>('Modelled Faults'!O160*'Modelled ICPs'!O160)/'Total ICPs'!O$18</f>
        <v>2.5017817245804295E-2</v>
      </c>
      <c r="P160" s="43">
        <f>('Modelled Faults'!P160*'Modelled ICPs'!P160)/'Total ICPs'!P$18</f>
        <v>2.5039309555392245E-2</v>
      </c>
      <c r="Q160" s="43">
        <f>('Modelled Faults'!Q160*'Modelled ICPs'!Q160)/'Total ICPs'!Q$18</f>
        <v>2.5076575074866485E-2</v>
      </c>
      <c r="R160" s="43">
        <f>('Modelled Faults'!R160*'Modelled ICPs'!R160)/'Total ICPs'!R$18</f>
        <v>2.5104048967857607E-2</v>
      </c>
      <c r="S160" s="43">
        <f>('Modelled Faults'!S160*'Modelled ICPs'!S160)/'Total ICPs'!S$18</f>
        <v>2.5123982097535524E-2</v>
      </c>
      <c r="T160" s="43">
        <f>('Modelled Faults'!T160*'Modelled ICPs'!T160)/'Total ICPs'!T$18</f>
        <v>2.5156541299546597E-2</v>
      </c>
      <c r="U160" s="43">
        <f>('Modelled Faults'!U160*'Modelled ICPs'!U160)/'Total ICPs'!U$18</f>
        <v>2.5176177814793015E-2</v>
      </c>
      <c r="V160" s="43">
        <f>('Modelled Faults'!V160*'Modelled ICPs'!V160)/'Total ICPs'!V$18</f>
        <v>2.5206013058103167E-2</v>
      </c>
      <c r="AL160" s="43">
        <f t="shared" si="84"/>
        <v>2.130243351930446E-2</v>
      </c>
      <c r="AM160" s="43">
        <f t="shared" si="85"/>
        <v>3.549663821467746E-2</v>
      </c>
      <c r="AN160" s="43">
        <f t="shared" si="86"/>
        <v>1.9886038955738029E-2</v>
      </c>
      <c r="AO160" s="43">
        <f t="shared" si="87"/>
        <v>1.8508863399374343E-2</v>
      </c>
      <c r="AP160" s="43">
        <f t="shared" si="88"/>
        <v>2.5966679896370755E-2</v>
      </c>
      <c r="AQ160" s="43">
        <f t="shared" si="89"/>
        <v>1.2825845382136951E-2</v>
      </c>
      <c r="AR160" s="43">
        <f t="shared" si="90"/>
        <v>2.0699616867677677E-2</v>
      </c>
      <c r="AS160" s="43">
        <f t="shared" si="91"/>
        <v>2.661263936958488E-2</v>
      </c>
      <c r="AT160" s="43">
        <f t="shared" si="92"/>
        <v>1.6486666696006607E-2</v>
      </c>
      <c r="AU160" s="43">
        <f t="shared" si="93"/>
        <v>5.9728981058620949E-2</v>
      </c>
      <c r="AV160" s="43">
        <f t="shared" si="95"/>
        <v>3.3745892175384637E-2</v>
      </c>
      <c r="AW160" s="43">
        <f t="shared" si="95"/>
        <v>3.5199428873463806E-2</v>
      </c>
      <c r="AX160" s="43">
        <f t="shared" si="95"/>
        <v>3.6652965571542975E-2</v>
      </c>
      <c r="AY160" s="43">
        <f t="shared" si="95"/>
        <v>3.8106502269622144E-2</v>
      </c>
      <c r="AZ160" s="43">
        <f t="shared" si="95"/>
        <v>3.9560038967701314E-2</v>
      </c>
      <c r="BA160" s="43">
        <f t="shared" si="95"/>
        <v>4.1013575665780483E-2</v>
      </c>
      <c r="BB160" s="43">
        <f t="shared" si="95"/>
        <v>4.2467112363859652E-2</v>
      </c>
      <c r="BC160" s="43">
        <f t="shared" si="95"/>
        <v>4.3920649061938821E-2</v>
      </c>
      <c r="BD160" s="43">
        <f t="shared" si="95"/>
        <v>4.537418576001799E-2</v>
      </c>
      <c r="BE160" s="43">
        <f t="shared" si="95"/>
        <v>4.682772245809716E-2</v>
      </c>
      <c r="BF160" s="43">
        <f t="shared" si="95"/>
        <v>4.8281259156176329E-2</v>
      </c>
    </row>
    <row r="161" spans="1:58">
      <c r="A161" s="53" t="s">
        <v>52</v>
      </c>
      <c r="B161" s="70">
        <f>('Modelled Faults'!B161*'Modelled ICPs'!B161)/'Total ICPs'!B$18</f>
        <v>3.0232225454198632E-3</v>
      </c>
      <c r="C161" s="70">
        <f>('Modelled Faults'!C161*'Modelled ICPs'!C161)/'Total ICPs'!C$18</f>
        <v>6.7839715162208089E-3</v>
      </c>
      <c r="D161" s="70">
        <f>('Modelled Faults'!D161*'Modelled ICPs'!D161)/'Total ICPs'!D$18</f>
        <v>2.7492219754476567E-3</v>
      </c>
      <c r="E161" s="43">
        <f>('Modelled Faults'!E161*'Modelled ICPs'!E161)/'Total ICPs'!E$18</f>
        <v>1.5547068356847623E-2</v>
      </c>
      <c r="F161" s="43">
        <f>('Modelled Faults'!F161*'Modelled ICPs'!F161)/'Total ICPs'!F$18</f>
        <v>7.1971673849250059E-3</v>
      </c>
      <c r="G161" s="43">
        <f>('Modelled Faults'!G161*'Modelled ICPs'!G161)/'Total ICPs'!G$18</f>
        <v>1.6308565255989216E-2</v>
      </c>
      <c r="H161" s="43">
        <f>('Modelled Faults'!H161*'Modelled ICPs'!H161)/'Total ICPs'!H$18</f>
        <v>7.4193389427518975E-3</v>
      </c>
      <c r="I161" s="43">
        <f>('Modelled Faults'!I161*'Modelled ICPs'!I161)/'Total ICPs'!I$18</f>
        <v>1.3710003109688841E-4</v>
      </c>
      <c r="J161" s="43">
        <f>('Modelled Faults'!J161*'Modelled ICPs'!J161)/'Total ICPs'!J$18</f>
        <v>2.0953962603476439E-2</v>
      </c>
      <c r="K161" s="43">
        <f>('Modelled Faults'!K161*'Modelled ICPs'!K161)/'Total ICPs'!K$18</f>
        <v>1.1718200194654489E-2</v>
      </c>
      <c r="L161" s="43">
        <f>('Modelled Faults'!L161*'Modelled ICPs'!L161)/'Total ICPs'!L$18</f>
        <v>9.1440328168007085E-3</v>
      </c>
      <c r="M161" s="43">
        <f>('Modelled Faults'!M161*'Modelled ICPs'!M161)/'Total ICPs'!M$18</f>
        <v>9.1644320833866276E-3</v>
      </c>
      <c r="N161" s="43">
        <f>('Modelled Faults'!N161*'Modelled ICPs'!N161)/'Total ICPs'!N$18</f>
        <v>9.187134476417556E-3</v>
      </c>
      <c r="O161" s="43">
        <f>('Modelled Faults'!O161*'Modelled ICPs'!O161)/'Total ICPs'!O$18</f>
        <v>9.2100046624253116E-3</v>
      </c>
      <c r="P161" s="43">
        <f>('Modelled Faults'!P161*'Modelled ICPs'!P161)/'Total ICPs'!P$18</f>
        <v>9.2161088520174659E-3</v>
      </c>
      <c r="Q161" s="43">
        <f>('Modelled Faults'!Q161*'Modelled ICPs'!Q161)/'Total ICPs'!Q$18</f>
        <v>9.2428114808144491E-3</v>
      </c>
      <c r="R161" s="43">
        <f>('Modelled Faults'!R161*'Modelled ICPs'!R161)/'Total ICPs'!R$18</f>
        <v>9.2508610711186292E-3</v>
      </c>
      <c r="S161" s="43">
        <f>('Modelled Faults'!S161*'Modelled ICPs'!S161)/'Total ICPs'!S$18</f>
        <v>9.2706635759200306E-3</v>
      </c>
      <c r="T161" s="43">
        <f>('Modelled Faults'!T161*'Modelled ICPs'!T161)/'Total ICPs'!T$18</f>
        <v>9.2695368164341652E-3</v>
      </c>
      <c r="U161" s="43">
        <f>('Modelled Faults'!U161*'Modelled ICPs'!U161)/'Total ICPs'!U$18</f>
        <v>9.2997198776333615E-3</v>
      </c>
      <c r="V161" s="43">
        <f>('Modelled Faults'!V161*'Modelled ICPs'!V161)/'Total ICPs'!V$18</f>
        <v>9.3083399042035147E-3</v>
      </c>
      <c r="AL161" s="43">
        <f t="shared" si="84"/>
        <v>3.0232225454198632E-3</v>
      </c>
      <c r="AM161" s="43">
        <f t="shared" si="85"/>
        <v>6.7839715162208089E-3</v>
      </c>
      <c r="AN161" s="43">
        <f t="shared" si="86"/>
        <v>2.7492219754476567E-3</v>
      </c>
      <c r="AO161" s="43">
        <f t="shared" si="87"/>
        <v>1.5547068356847623E-2</v>
      </c>
      <c r="AP161" s="43">
        <f t="shared" si="88"/>
        <v>7.1971673849250059E-3</v>
      </c>
      <c r="AQ161" s="43">
        <f t="shared" si="89"/>
        <v>1.6308565255989216E-2</v>
      </c>
      <c r="AR161" s="43">
        <f t="shared" si="90"/>
        <v>7.4193389427518975E-3</v>
      </c>
      <c r="AS161" s="43">
        <f t="shared" si="91"/>
        <v>1.3710003109688841E-4</v>
      </c>
      <c r="AT161" s="43">
        <f t="shared" si="92"/>
        <v>2.0953962603476439E-2</v>
      </c>
      <c r="AU161" s="43">
        <f t="shared" si="93"/>
        <v>1.1718200194654489E-2</v>
      </c>
      <c r="AV161" s="43">
        <f t="shared" si="95"/>
        <v>1.4154193092713797E-2</v>
      </c>
      <c r="AW161" s="43">
        <f t="shared" si="95"/>
        <v>1.5057904222173946E-2</v>
      </c>
      <c r="AX161" s="43">
        <f t="shared" si="95"/>
        <v>1.5961615351634092E-2</v>
      </c>
      <c r="AY161" s="43">
        <f t="shared" si="95"/>
        <v>1.6865326481094241E-2</v>
      </c>
      <c r="AZ161" s="43">
        <f t="shared" si="95"/>
        <v>1.7769037610554386E-2</v>
      </c>
      <c r="BA161" s="43">
        <f t="shared" si="95"/>
        <v>1.8672748740014535E-2</v>
      </c>
      <c r="BB161" s="43">
        <f t="shared" si="95"/>
        <v>1.9576459869474681E-2</v>
      </c>
      <c r="BC161" s="43">
        <f t="shared" si="95"/>
        <v>2.048017099893483E-2</v>
      </c>
      <c r="BD161" s="43">
        <f t="shared" si="95"/>
        <v>2.1383882128394979E-2</v>
      </c>
      <c r="BE161" s="43">
        <f t="shared" si="95"/>
        <v>2.2287593257855124E-2</v>
      </c>
      <c r="BF161" s="43">
        <f t="shared" si="95"/>
        <v>2.319130438731527E-2</v>
      </c>
    </row>
    <row r="162" spans="1:58">
      <c r="A162" s="53" t="s">
        <v>53</v>
      </c>
      <c r="B162" s="70">
        <f>('Modelled Faults'!B162*'Modelled ICPs'!B162)/'Total ICPs'!B$18</f>
        <v>1.2235944876257692E-2</v>
      </c>
      <c r="C162" s="70">
        <f>('Modelled Faults'!C162*'Modelled ICPs'!C162)/'Total ICPs'!C$18</f>
        <v>2.28887511325163E-3</v>
      </c>
      <c r="D162" s="70">
        <f>('Modelled Faults'!D162*'Modelled ICPs'!D162)/'Total ICPs'!D$18</f>
        <v>1.1771094090278761E-2</v>
      </c>
      <c r="E162" s="43">
        <f>('Modelled Faults'!E162*'Modelled ICPs'!E162)/'Total ICPs'!E$18</f>
        <v>3.4011960249758125E-2</v>
      </c>
      <c r="F162" s="43">
        <f>('Modelled Faults'!F162*'Modelled ICPs'!F162)/'Total ICPs'!F$18</f>
        <v>6.6315194054758471E-3</v>
      </c>
      <c r="G162" s="43">
        <f>('Modelled Faults'!G162*'Modelled ICPs'!G162)/'Total ICPs'!G$18</f>
        <v>2.3528535333155361E-3</v>
      </c>
      <c r="H162" s="43">
        <f>('Modelled Faults'!H162*'Modelled ICPs'!H162)/'Total ICPs'!H$18</f>
        <v>1.4484496076281505E-2</v>
      </c>
      <c r="I162" s="43">
        <f>('Modelled Faults'!I162*'Modelled ICPs'!I162)/'Total ICPs'!I$18</f>
        <v>5.7683568639283391E-3</v>
      </c>
      <c r="J162" s="43">
        <f>('Modelled Faults'!J162*'Modelled ICPs'!J162)/'Total ICPs'!J$18</f>
        <v>6.0203435644634361E-3</v>
      </c>
      <c r="K162" s="43">
        <f>('Modelled Faults'!K162*'Modelled ICPs'!K162)/'Total ICPs'!K$18</f>
        <v>4.3111477128097646E-2</v>
      </c>
      <c r="L162" s="43">
        <f>('Modelled Faults'!L162*'Modelled ICPs'!L162)/'Total ICPs'!L$18</f>
        <v>1.4092618092750827E-2</v>
      </c>
      <c r="M162" s="43">
        <f>('Modelled Faults'!M162*'Modelled ICPs'!M162)/'Total ICPs'!M$18</f>
        <v>1.4192753362252418E-2</v>
      </c>
      <c r="N162" s="43">
        <f>('Modelled Faults'!N162*'Modelled ICPs'!N162)/'Total ICPs'!N$18</f>
        <v>1.4214225604916269E-2</v>
      </c>
      <c r="O162" s="43">
        <f>('Modelled Faults'!O162*'Modelled ICPs'!O162)/'Total ICPs'!O$18</f>
        <v>1.4237056165001307E-2</v>
      </c>
      <c r="P162" s="43">
        <f>('Modelled Faults'!P162*'Modelled ICPs'!P162)/'Total ICPs'!P$18</f>
        <v>1.4274737298993978E-2</v>
      </c>
      <c r="Q162" s="43">
        <f>('Modelled Faults'!Q162*'Modelled ICPs'!Q162)/'Total ICPs'!Q$18</f>
        <v>1.4302795927284369E-2</v>
      </c>
      <c r="R162" s="43">
        <f>('Modelled Faults'!R162*'Modelled ICPs'!R162)/'Total ICPs'!R$18</f>
        <v>1.4342944123257777E-2</v>
      </c>
      <c r="S162" s="43">
        <f>('Modelled Faults'!S162*'Modelled ICPs'!S162)/'Total ICPs'!S$18</f>
        <v>1.4360968449933599E-2</v>
      </c>
      <c r="T162" s="43">
        <f>('Modelled Faults'!T162*'Modelled ICPs'!T162)/'Total ICPs'!T$18</f>
        <v>1.4385563519917769E-2</v>
      </c>
      <c r="U162" s="43">
        <f>('Modelled Faults'!U162*'Modelled ICPs'!U162)/'Total ICPs'!U$18</f>
        <v>1.4348924554831855E-2</v>
      </c>
      <c r="V162" s="43">
        <f>('Modelled Faults'!V162*'Modelled ICPs'!V162)/'Total ICPs'!V$18</f>
        <v>1.4389435337402289E-2</v>
      </c>
      <c r="AL162" s="43">
        <f t="shared" si="84"/>
        <v>1.2235944876257692E-2</v>
      </c>
      <c r="AM162" s="43">
        <f t="shared" si="85"/>
        <v>2.28887511325163E-3</v>
      </c>
      <c r="AN162" s="43">
        <f t="shared" si="86"/>
        <v>1.1771094090278761E-2</v>
      </c>
      <c r="AO162" s="43">
        <f t="shared" si="87"/>
        <v>3.4011960249758125E-2</v>
      </c>
      <c r="AP162" s="43">
        <f t="shared" si="88"/>
        <v>6.6315194054758471E-3</v>
      </c>
      <c r="AQ162" s="43">
        <f t="shared" si="89"/>
        <v>2.3528535333155361E-3</v>
      </c>
      <c r="AR162" s="43">
        <f t="shared" si="90"/>
        <v>1.4484496076281505E-2</v>
      </c>
      <c r="AS162" s="43">
        <f t="shared" si="91"/>
        <v>5.7683568639283391E-3</v>
      </c>
      <c r="AT162" s="43">
        <f t="shared" si="92"/>
        <v>6.0203435644634361E-3</v>
      </c>
      <c r="AU162" s="43">
        <f t="shared" si="93"/>
        <v>4.3111477128097646E-2</v>
      </c>
      <c r="AV162" s="43">
        <f t="shared" si="95"/>
        <v>2.0905202920134182E-2</v>
      </c>
      <c r="AW162" s="43">
        <f t="shared" si="95"/>
        <v>2.2184750343774789E-2</v>
      </c>
      <c r="AX162" s="43">
        <f t="shared" si="95"/>
        <v>2.3464297767415397E-2</v>
      </c>
      <c r="AY162" s="43">
        <f t="shared" si="95"/>
        <v>2.4743845191056001E-2</v>
      </c>
      <c r="AZ162" s="43">
        <f t="shared" si="95"/>
        <v>2.6023392614696605E-2</v>
      </c>
      <c r="BA162" s="43">
        <f t="shared" si="95"/>
        <v>2.7302940038337213E-2</v>
      </c>
      <c r="BB162" s="43">
        <f t="shared" si="95"/>
        <v>2.8582487461977821E-2</v>
      </c>
      <c r="BC162" s="43">
        <f t="shared" si="95"/>
        <v>2.9862034885618425E-2</v>
      </c>
      <c r="BD162" s="43">
        <f t="shared" si="95"/>
        <v>3.1141582309259029E-2</v>
      </c>
      <c r="BE162" s="43">
        <f t="shared" si="95"/>
        <v>3.2421129732899637E-2</v>
      </c>
      <c r="BF162" s="43">
        <f t="shared" si="95"/>
        <v>3.3700677156540244E-2</v>
      </c>
    </row>
    <row r="163" spans="1:58">
      <c r="A163" s="53" t="s">
        <v>58</v>
      </c>
      <c r="B163" s="70">
        <f>('Modelled Faults'!B163*'Modelled ICPs'!B163)/'Total ICPs'!B$18</f>
        <v>1.4973058032521104E-3</v>
      </c>
      <c r="C163" s="70">
        <f>('Modelled Faults'!C163*'Modelled ICPs'!C163)/'Total ICPs'!C$18</f>
        <v>3.0168645589941636E-3</v>
      </c>
      <c r="D163" s="70">
        <f>('Modelled Faults'!D163*'Modelled ICPs'!D163)/'Total ICPs'!D$18</f>
        <v>8.0959847139044812E-3</v>
      </c>
      <c r="E163" s="43">
        <f>('Modelled Faults'!E163*'Modelled ICPs'!E163)/'Total ICPs'!E$18</f>
        <v>1.2330866741208844E-2</v>
      </c>
      <c r="F163" s="43">
        <f>('Modelled Faults'!F163*'Modelled ICPs'!F163)/'Total ICPs'!F$18</f>
        <v>7.6503107938760053E-3</v>
      </c>
      <c r="G163" s="43">
        <f>('Modelled Faults'!G163*'Modelled ICPs'!G163)/'Total ICPs'!G$18</f>
        <v>5.7145162992531815E-3</v>
      </c>
      <c r="H163" s="43">
        <f>('Modelled Faults'!H163*'Modelled ICPs'!H163)/'Total ICPs'!H$18</f>
        <v>5.6268710039052393E-3</v>
      </c>
      <c r="I163" s="43">
        <f>('Modelled Faults'!I163*'Modelled ICPs'!I163)/'Total ICPs'!I$18</f>
        <v>2.1225115925370109E-3</v>
      </c>
      <c r="J163" s="43">
        <f>('Modelled Faults'!J163*'Modelled ICPs'!J163)/'Total ICPs'!J$18</f>
        <v>3.1700443351575297E-3</v>
      </c>
      <c r="K163" s="43">
        <f>('Modelled Faults'!K163*'Modelled ICPs'!K163)/'Total ICPs'!K$18</f>
        <v>5.4353522497566815E-3</v>
      </c>
      <c r="L163" s="43">
        <f>('Modelled Faults'!L163*'Modelled ICPs'!L163)/'Total ICPs'!L$18</f>
        <v>5.5183176259412554E-3</v>
      </c>
      <c r="M163" s="43">
        <f>('Modelled Faults'!M163*'Modelled ICPs'!M163)/'Total ICPs'!M$18</f>
        <v>5.5270573445210958E-3</v>
      </c>
      <c r="N163" s="43">
        <f>('Modelled Faults'!N163*'Modelled ICPs'!N163)/'Total ICPs'!N$18</f>
        <v>5.5372626619946581E-3</v>
      </c>
      <c r="O163" s="43">
        <f>('Modelled Faults'!O163*'Modelled ICPs'!O163)/'Total ICPs'!O$18</f>
        <v>5.5322496495434871E-3</v>
      </c>
      <c r="P163" s="43">
        <f>('Modelled Faults'!P163*'Modelled ICPs'!P163)/'Total ICPs'!P$18</f>
        <v>5.5336686219453254E-3</v>
      </c>
      <c r="Q163" s="43">
        <f>('Modelled Faults'!Q163*'Modelled ICPs'!Q163)/'Total ICPs'!Q$18</f>
        <v>5.5466279856493401E-3</v>
      </c>
      <c r="R163" s="43">
        <f>('Modelled Faults'!R163*'Modelled ICPs'!R163)/'Total ICPs'!R$18</f>
        <v>5.549310248853895E-3</v>
      </c>
      <c r="S163" s="43">
        <f>('Modelled Faults'!S163*'Modelled ICPs'!S163)/'Total ICPs'!S$18</f>
        <v>5.5437470301456003E-3</v>
      </c>
      <c r="T163" s="43">
        <f>('Modelled Faults'!T163*'Modelled ICPs'!T163)/'Total ICPs'!T$18</f>
        <v>5.5413383797490064E-3</v>
      </c>
      <c r="U163" s="43">
        <f>('Modelled Faults'!U163*'Modelled ICPs'!U163)/'Total ICPs'!U$18</f>
        <v>5.5428376153391495E-3</v>
      </c>
      <c r="V163" s="43">
        <f>('Modelled Faults'!V163*'Modelled ICPs'!V163)/'Total ICPs'!V$18</f>
        <v>5.5466216143992475E-3</v>
      </c>
      <c r="AL163" s="43">
        <f t="shared" si="84"/>
        <v>1.4973058032521104E-3</v>
      </c>
      <c r="AM163" s="43">
        <f t="shared" si="85"/>
        <v>3.0168645589941636E-3</v>
      </c>
      <c r="AN163" s="43">
        <f t="shared" si="86"/>
        <v>8.0959847139044812E-3</v>
      </c>
      <c r="AO163" s="43">
        <f t="shared" si="87"/>
        <v>1.2330866741208844E-2</v>
      </c>
      <c r="AP163" s="43">
        <f t="shared" si="88"/>
        <v>7.6503107938760053E-3</v>
      </c>
      <c r="AQ163" s="43">
        <f t="shared" si="89"/>
        <v>5.7145162992531815E-3</v>
      </c>
      <c r="AR163" s="43">
        <f t="shared" si="90"/>
        <v>5.6268710039052393E-3</v>
      </c>
      <c r="AS163" s="43">
        <f t="shared" si="91"/>
        <v>2.1225115925370109E-3</v>
      </c>
      <c r="AT163" s="43">
        <f t="shared" si="92"/>
        <v>3.1700443351575297E-3</v>
      </c>
      <c r="AU163" s="43">
        <f t="shared" si="93"/>
        <v>5.4353522497566815E-3</v>
      </c>
      <c r="AV163" s="43">
        <f t="shared" si="95"/>
        <v>4.9527137804616494E-3</v>
      </c>
      <c r="AW163" s="43">
        <f t="shared" si="95"/>
        <v>4.8593775934211263E-3</v>
      </c>
      <c r="AX163" s="43">
        <f t="shared" si="95"/>
        <v>4.766041406380604E-3</v>
      </c>
      <c r="AY163" s="43">
        <f t="shared" si="95"/>
        <v>4.6727052193400809E-3</v>
      </c>
      <c r="AZ163" s="43">
        <f t="shared" si="95"/>
        <v>4.5793690322995578E-3</v>
      </c>
      <c r="BA163" s="43">
        <f t="shared" si="95"/>
        <v>4.4860328452590355E-3</v>
      </c>
      <c r="BB163" s="43">
        <f t="shared" si="95"/>
        <v>4.3926966582185124E-3</v>
      </c>
      <c r="BC163" s="43">
        <f t="shared" si="95"/>
        <v>4.2993604711779893E-3</v>
      </c>
      <c r="BD163" s="43">
        <f t="shared" si="95"/>
        <v>4.2060242841374662E-3</v>
      </c>
      <c r="BE163" s="43">
        <f t="shared" si="95"/>
        <v>4.1126880970969431E-3</v>
      </c>
      <c r="BF163" s="43">
        <f t="shared" si="95"/>
        <v>4.01935191005642E-3</v>
      </c>
    </row>
    <row r="164" spans="1:58">
      <c r="A164" s="53" t="s">
        <v>60</v>
      </c>
      <c r="B164" s="70">
        <f>('Modelled Faults'!B164*'Modelled ICPs'!B164)/'Total ICPs'!B$18</f>
        <v>6.1036669686710264E-4</v>
      </c>
      <c r="C164" s="70">
        <f>('Modelled Faults'!C164*'Modelled ICPs'!C164)/'Total ICPs'!C$18</f>
        <v>1.7738782127700138E-3</v>
      </c>
      <c r="D164" s="70">
        <f>('Modelled Faults'!D164*'Modelled ICPs'!D164)/'Total ICPs'!D$18</f>
        <v>1.5885446977672826E-2</v>
      </c>
      <c r="E164" s="43">
        <f>('Modelled Faults'!E164*'Modelled ICPs'!E164)/'Total ICPs'!E$18</f>
        <v>7.0762717187833673E-3</v>
      </c>
      <c r="F164" s="43">
        <f>('Modelled Faults'!F164*'Modelled ICPs'!F164)/'Total ICPs'!F$18</f>
        <v>5.6064777631591282E-3</v>
      </c>
      <c r="G164" s="43">
        <f>('Modelled Faults'!G164*'Modelled ICPs'!G164)/'Total ICPs'!G$18</f>
        <v>1.1022404877049436E-2</v>
      </c>
      <c r="H164" s="43">
        <f>('Modelled Faults'!H164*'Modelled ICPs'!H164)/'Total ICPs'!H$18</f>
        <v>2.1836078499008291E-3</v>
      </c>
      <c r="I164" s="43">
        <f>('Modelled Faults'!I164*'Modelled ICPs'!I164)/'Total ICPs'!I$18</f>
        <v>1.0587169068037475E-2</v>
      </c>
      <c r="J164" s="43">
        <f>('Modelled Faults'!J164*'Modelled ICPs'!J164)/'Total ICPs'!J$18</f>
        <v>4.6652333539494092E-3</v>
      </c>
      <c r="K164" s="43">
        <f>('Modelled Faults'!K164*'Modelled ICPs'!K164)/'Total ICPs'!K$18</f>
        <v>4.1446432582166624E-3</v>
      </c>
      <c r="L164" s="43">
        <f>('Modelled Faults'!L164*'Modelled ICPs'!L164)/'Total ICPs'!L$18</f>
        <v>6.324346688409933E-3</v>
      </c>
      <c r="M164" s="43">
        <f>('Modelled Faults'!M164*'Modelled ICPs'!M164)/'Total ICPs'!M$18</f>
        <v>6.3193534706940035E-3</v>
      </c>
      <c r="N164" s="43">
        <f>('Modelled Faults'!N164*'Modelled ICPs'!N164)/'Total ICPs'!N$18</f>
        <v>6.3160600188912645E-3</v>
      </c>
      <c r="O164" s="43">
        <f>('Modelled Faults'!O164*'Modelled ICPs'!O164)/'Total ICPs'!O$18</f>
        <v>6.3139731172215706E-3</v>
      </c>
      <c r="P164" s="43">
        <f>('Modelled Faults'!P164*'Modelled ICPs'!P164)/'Total ICPs'!P$18</f>
        <v>6.3004398204017271E-3</v>
      </c>
      <c r="Q164" s="43">
        <f>('Modelled Faults'!Q164*'Modelled ICPs'!Q164)/'Total ICPs'!Q$18</f>
        <v>6.3018146603251463E-3</v>
      </c>
      <c r="R164" s="43">
        <f>('Modelled Faults'!R164*'Modelled ICPs'!R164)/'Total ICPs'!R$18</f>
        <v>6.290631476348606E-3</v>
      </c>
      <c r="S164" s="43">
        <f>('Modelled Faults'!S164*'Modelled ICPs'!S164)/'Total ICPs'!S$18</f>
        <v>6.288323172475711E-3</v>
      </c>
      <c r="T164" s="43">
        <f>('Modelled Faults'!T164*'Modelled ICPs'!T164)/'Total ICPs'!T$18</f>
        <v>6.289268704176296E-3</v>
      </c>
      <c r="U164" s="43">
        <f>('Modelled Faults'!U164*'Modelled ICPs'!U164)/'Total ICPs'!U$18</f>
        <v>6.2770949702546496E-3</v>
      </c>
      <c r="V164" s="43">
        <f>('Modelled Faults'!V164*'Modelled ICPs'!V164)/'Total ICPs'!V$18</f>
        <v>6.2676929655344294E-3</v>
      </c>
      <c r="AL164" s="43">
        <f t="shared" si="84"/>
        <v>6.1036669686710264E-4</v>
      </c>
      <c r="AM164" s="43">
        <f t="shared" si="85"/>
        <v>1.7738782127700138E-3</v>
      </c>
      <c r="AN164" s="43">
        <f t="shared" si="86"/>
        <v>1.5885446977672826E-2</v>
      </c>
      <c r="AO164" s="43">
        <f t="shared" si="87"/>
        <v>7.0762717187833673E-3</v>
      </c>
      <c r="AP164" s="43">
        <f t="shared" si="88"/>
        <v>5.6064777631591282E-3</v>
      </c>
      <c r="AQ164" s="43">
        <f t="shared" si="89"/>
        <v>1.1022404877049436E-2</v>
      </c>
      <c r="AR164" s="43">
        <f t="shared" si="90"/>
        <v>2.1836078499008291E-3</v>
      </c>
      <c r="AS164" s="43">
        <f t="shared" si="91"/>
        <v>1.0587169068037475E-2</v>
      </c>
      <c r="AT164" s="43">
        <f t="shared" si="92"/>
        <v>4.6652333539494092E-3</v>
      </c>
      <c r="AU164" s="43">
        <f t="shared" si="93"/>
        <v>4.1446432582166624E-3</v>
      </c>
      <c r="AV164" s="43">
        <f t="shared" si="95"/>
        <v>6.8987006776228856E-3</v>
      </c>
      <c r="AW164" s="43">
        <f t="shared" si="95"/>
        <v>6.9974553503469317E-3</v>
      </c>
      <c r="AX164" s="43">
        <f t="shared" si="95"/>
        <v>7.0962100230709795E-3</v>
      </c>
      <c r="AY164" s="43">
        <f t="shared" si="95"/>
        <v>7.1949646957950265E-3</v>
      </c>
      <c r="AZ164" s="43">
        <f t="shared" si="95"/>
        <v>7.2937193685190735E-3</v>
      </c>
      <c r="BA164" s="43">
        <f t="shared" si="95"/>
        <v>7.3924740412431205E-3</v>
      </c>
      <c r="BB164" s="43">
        <f t="shared" si="95"/>
        <v>7.4912287139671675E-3</v>
      </c>
      <c r="BC164" s="43">
        <f t="shared" si="95"/>
        <v>7.5899833866912144E-3</v>
      </c>
      <c r="BD164" s="43">
        <f t="shared" si="95"/>
        <v>7.6887380594152614E-3</v>
      </c>
      <c r="BE164" s="43">
        <f t="shared" si="95"/>
        <v>7.7874927321393093E-3</v>
      </c>
      <c r="BF164" s="43">
        <f t="shared" si="95"/>
        <v>7.8862474048633554E-3</v>
      </c>
    </row>
    <row r="165" spans="1:58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</row>
    <row r="166" spans="1:58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</row>
    <row r="167" spans="1:58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O167" s="3"/>
      <c r="P167" s="3"/>
      <c r="Q167" s="3"/>
      <c r="R167" s="3"/>
      <c r="S167" s="3"/>
      <c r="T167" s="3"/>
      <c r="U167" s="3"/>
      <c r="V167" s="3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</row>
    <row r="168" spans="1:58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3" customFormat="1" ht="18">
      <c r="A169" s="1"/>
      <c r="B169" s="55"/>
      <c r="C169" s="55"/>
      <c r="D169" s="55"/>
      <c r="E169" s="55"/>
      <c r="F169" s="55"/>
      <c r="G169" s="55"/>
      <c r="H169" s="55"/>
      <c r="I169" s="39"/>
      <c r="J169" s="1"/>
      <c r="N169"/>
      <c r="O169"/>
      <c r="P169"/>
      <c r="Q169"/>
      <c r="R169"/>
      <c r="S169"/>
      <c r="T169"/>
      <c r="U169"/>
      <c r="V169"/>
    </row>
    <row r="170" spans="1:58" s="3" customFormat="1" ht="15.95" customHeight="1">
      <c r="B170" s="59"/>
      <c r="C170" s="59"/>
      <c r="D170" s="59"/>
      <c r="E170" s="59"/>
      <c r="F170" s="59"/>
      <c r="G170" s="59"/>
      <c r="H170" s="59"/>
      <c r="I170" s="59"/>
      <c r="J170" s="59"/>
      <c r="K170" s="69"/>
      <c r="L170" s="69" t="s">
        <v>32</v>
      </c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69" t="s">
        <v>48</v>
      </c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</row>
    <row r="171" spans="1:58" s="60" customFormat="1">
      <c r="A171" s="60" t="s">
        <v>6</v>
      </c>
      <c r="B171" s="63">
        <f>SUM(B175:B187)</f>
        <v>0.16169313178516362</v>
      </c>
      <c r="C171" s="63">
        <f t="shared" ref="C171:K171" si="96">SUM(C175:C187)</f>
        <v>0.14720645971420843</v>
      </c>
      <c r="D171" s="63">
        <f t="shared" si="96"/>
        <v>0.14032724168241856</v>
      </c>
      <c r="E171" s="63">
        <f t="shared" si="96"/>
        <v>0.30742364661984761</v>
      </c>
      <c r="F171" s="63">
        <f t="shared" si="96"/>
        <v>0.39861306865591423</v>
      </c>
      <c r="G171" s="63">
        <f t="shared" si="96"/>
        <v>0.16240587033852538</v>
      </c>
      <c r="H171" s="63">
        <f t="shared" si="96"/>
        <v>0.25890690254148546</v>
      </c>
      <c r="I171" s="63">
        <f t="shared" si="96"/>
        <v>0.33810332504566382</v>
      </c>
      <c r="J171" s="63">
        <f t="shared" si="96"/>
        <v>0.12310334609360349</v>
      </c>
      <c r="K171" s="63">
        <f t="shared" si="96"/>
        <v>0.24004492026652691</v>
      </c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</row>
    <row r="172" spans="1:58">
      <c r="B172" s="96"/>
      <c r="C172" s="96"/>
      <c r="D172" s="96"/>
      <c r="E172" s="96"/>
      <c r="F172" s="96"/>
      <c r="G172" s="96"/>
      <c r="H172" s="96"/>
      <c r="I172" s="96"/>
      <c r="J172" s="96"/>
      <c r="K172" s="106"/>
      <c r="L172" s="106">
        <f t="shared" ref="L172:V172" si="97">SUM(L175:L187)</f>
        <v>0.21391033713602339</v>
      </c>
      <c r="M172" s="106">
        <f t="shared" si="97"/>
        <v>0.21393040579832107</v>
      </c>
      <c r="N172" s="106">
        <f t="shared" si="97"/>
        <v>0.17772500530212343</v>
      </c>
      <c r="O172" s="106">
        <f t="shared" si="97"/>
        <v>0.14177309548899755</v>
      </c>
      <c r="P172" s="106">
        <f t="shared" si="97"/>
        <v>0.12739077849138711</v>
      </c>
      <c r="Q172" s="106">
        <f t="shared" si="97"/>
        <v>9.9329254043242915E-2</v>
      </c>
      <c r="R172" s="106">
        <f t="shared" si="97"/>
        <v>7.1181572346172367E-2</v>
      </c>
      <c r="S172" s="106">
        <f t="shared" si="97"/>
        <v>5.9859846863753369E-2</v>
      </c>
      <c r="T172" s="106">
        <f t="shared" si="97"/>
        <v>5.9871553308388933E-2</v>
      </c>
      <c r="U172" s="106">
        <f t="shared" si="97"/>
        <v>5.9882877345478987E-2</v>
      </c>
      <c r="V172" s="106">
        <f t="shared" si="97"/>
        <v>5.9876100723185409E-2</v>
      </c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72"/>
      <c r="AM172" s="201"/>
      <c r="AN172" s="201"/>
      <c r="AO172" s="201"/>
      <c r="AP172" s="201"/>
      <c r="AQ172" s="201"/>
      <c r="AR172" s="201"/>
      <c r="AS172" s="201"/>
      <c r="AT172" s="201"/>
      <c r="AU172" s="106"/>
      <c r="AV172" s="106">
        <f t="shared" ref="AV172:BF172" si="98">SUM(AV175:AV187)</f>
        <v>0.26590170084939535</v>
      </c>
      <c r="AW172" s="106">
        <f t="shared" si="98"/>
        <v>0.27283241168122435</v>
      </c>
      <c r="AX172" s="106">
        <f t="shared" si="98"/>
        <v>0.27976312251305335</v>
      </c>
      <c r="AY172" s="106">
        <f t="shared" si="98"/>
        <v>0.28669383334488235</v>
      </c>
      <c r="AZ172" s="106">
        <f t="shared" si="98"/>
        <v>0.29362454417671136</v>
      </c>
      <c r="BA172" s="106">
        <f t="shared" si="98"/>
        <v>0.30055525500854041</v>
      </c>
      <c r="BB172" s="106">
        <f t="shared" si="98"/>
        <v>0.30748596584036936</v>
      </c>
      <c r="BC172" s="106">
        <f t="shared" si="98"/>
        <v>0.31441667667219841</v>
      </c>
      <c r="BD172" s="106">
        <f t="shared" si="98"/>
        <v>0.32134738750402742</v>
      </c>
      <c r="BE172" s="106">
        <f t="shared" si="98"/>
        <v>0.32827809833585642</v>
      </c>
      <c r="BF172" s="106">
        <f t="shared" si="98"/>
        <v>0.33520880916768536</v>
      </c>
    </row>
    <row r="173" spans="1:58">
      <c r="B173" s="94"/>
      <c r="C173" s="94"/>
      <c r="D173" s="94"/>
      <c r="E173" s="94"/>
      <c r="F173" s="94"/>
      <c r="G173" s="94"/>
      <c r="H173" s="94"/>
      <c r="I173" s="94"/>
      <c r="J173" s="94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AL173" s="72"/>
      <c r="AM173" s="201"/>
      <c r="AN173" s="201"/>
      <c r="AO173" s="201"/>
      <c r="AP173" s="201"/>
      <c r="AQ173" s="201"/>
      <c r="AR173" s="201"/>
      <c r="AS173" s="201"/>
      <c r="AT173" s="201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</row>
    <row r="174" spans="1:58">
      <c r="A174" s="1" t="s">
        <v>64</v>
      </c>
      <c r="B174" s="95">
        <v>2008</v>
      </c>
      <c r="C174" s="95">
        <v>2009</v>
      </c>
      <c r="D174" s="95">
        <v>2010</v>
      </c>
      <c r="E174" s="95">
        <v>2011</v>
      </c>
      <c r="F174" s="95">
        <v>2012</v>
      </c>
      <c r="G174" s="95">
        <v>2013</v>
      </c>
      <c r="H174" s="95">
        <v>2014</v>
      </c>
      <c r="I174" s="95">
        <v>2015</v>
      </c>
      <c r="J174" s="95">
        <v>2016</v>
      </c>
      <c r="K174" s="95">
        <v>2017</v>
      </c>
      <c r="L174" s="95">
        <v>2018</v>
      </c>
      <c r="M174" s="95">
        <v>2019</v>
      </c>
      <c r="N174" s="95">
        <v>2020</v>
      </c>
      <c r="O174" s="95">
        <v>2021</v>
      </c>
      <c r="P174" s="95">
        <v>2022</v>
      </c>
      <c r="Q174" s="95">
        <v>2023</v>
      </c>
      <c r="R174" s="95">
        <v>2024</v>
      </c>
      <c r="S174" s="95">
        <v>2025</v>
      </c>
      <c r="T174" s="95">
        <v>2026</v>
      </c>
      <c r="U174" s="95">
        <v>2027</v>
      </c>
      <c r="V174" s="95">
        <v>2028</v>
      </c>
      <c r="AL174" s="200">
        <v>2008</v>
      </c>
      <c r="AM174" s="200">
        <v>2009</v>
      </c>
      <c r="AN174" s="200">
        <v>2010</v>
      </c>
      <c r="AO174" s="200">
        <v>2011</v>
      </c>
      <c r="AP174" s="200">
        <v>2012</v>
      </c>
      <c r="AQ174" s="200">
        <v>2013</v>
      </c>
      <c r="AR174" s="200">
        <v>2014</v>
      </c>
      <c r="AS174" s="200">
        <v>2015</v>
      </c>
      <c r="AT174" s="200">
        <v>2016</v>
      </c>
      <c r="AU174" s="200">
        <v>2017</v>
      </c>
      <c r="AV174" s="200">
        <v>2018</v>
      </c>
      <c r="AW174" s="200">
        <v>2019</v>
      </c>
      <c r="AX174" s="200">
        <v>2020</v>
      </c>
      <c r="AY174" s="200">
        <v>2021</v>
      </c>
      <c r="AZ174" s="200">
        <v>2022</v>
      </c>
      <c r="BA174" s="200">
        <v>2023</v>
      </c>
      <c r="BB174" s="200">
        <v>2024</v>
      </c>
      <c r="BC174" s="200">
        <v>2025</v>
      </c>
      <c r="BD174" s="200">
        <v>2026</v>
      </c>
      <c r="BE174" s="200">
        <v>2027</v>
      </c>
      <c r="BF174" s="200">
        <v>2028</v>
      </c>
    </row>
    <row r="175" spans="1:58">
      <c r="A175" s="53" t="s">
        <v>50</v>
      </c>
      <c r="B175" s="70">
        <f>('Modelled Faults'!B175*'Modelled ICPs'!B175)/'Total ICPs'!B$18</f>
        <v>4.0363676823550028E-2</v>
      </c>
      <c r="C175" s="70">
        <f>('Modelled Faults'!C175*'Modelled ICPs'!C175)/'Total ICPs'!C$18</f>
        <v>1.60857056570184E-2</v>
      </c>
      <c r="D175" s="70">
        <f>('Modelled Faults'!D175*'Modelled ICPs'!D175)/'Total ICPs'!D$18</f>
        <v>1.9165553196655204E-2</v>
      </c>
      <c r="E175" s="43">
        <f>('Modelled Faults'!E175*'Modelled ICPs'!E175)/'Total ICPs'!E$18</f>
        <v>7.2100707313089707E-2</v>
      </c>
      <c r="F175" s="43">
        <f>('Modelled Faults'!F175*'Modelled ICPs'!F175)/'Total ICPs'!F$18</f>
        <v>2.9304315487816705E-2</v>
      </c>
      <c r="G175" s="43">
        <f>('Modelled Faults'!G175*'Modelled ICPs'!G175)/'Total ICPs'!G$18</f>
        <v>1.1453864825770899E-2</v>
      </c>
      <c r="H175" s="43">
        <f>('Modelled Faults'!H175*'Modelled ICPs'!H175)/'Total ICPs'!H$18</f>
        <v>2.2969460288519601E-2</v>
      </c>
      <c r="I175" s="43">
        <f>('Modelled Faults'!I175*'Modelled ICPs'!I175)/'Total ICPs'!I$18</f>
        <v>7.7379792245250323E-2</v>
      </c>
      <c r="J175" s="43">
        <f>('Modelled Faults'!J175*'Modelled ICPs'!J175)/'Total ICPs'!J$18</f>
        <v>1.1130463179665812E-2</v>
      </c>
      <c r="K175" s="43">
        <f>('Modelled Faults'!K175*'Modelled ICPs'!K175)/'Total ICPs'!K$18</f>
        <v>2.91412742382271E-2</v>
      </c>
      <c r="L175" s="43">
        <f>('Modelled Faults'!L175*'Modelled ICPs'!L175)/'Total ICPs'!L$18</f>
        <v>3.1019122119194786E-2</v>
      </c>
      <c r="M175" s="43">
        <f>('Modelled Faults'!M175*'Modelled ICPs'!M175)/'Total ICPs'!M$18</f>
        <v>3.1083891968839143E-2</v>
      </c>
      <c r="N175" s="43">
        <f>('Modelled Faults'!N175*'Modelled ICPs'!N175)/'Total ICPs'!N$18</f>
        <v>3.1155411395508599E-2</v>
      </c>
      <c r="O175" s="43">
        <f>('Modelled Faults'!O175*'Modelled ICPs'!O175)/'Total ICPs'!O$18</f>
        <v>3.1227712622214705E-2</v>
      </c>
      <c r="P175" s="43">
        <f>('Modelled Faults'!P175*'Modelled ICPs'!P175)/'Total ICPs'!P$18</f>
        <v>3.1333421119364192E-2</v>
      </c>
      <c r="Q175" s="43">
        <f>('Modelled Faults'!Q175*'Modelled ICPs'!Q175)/'Total ICPs'!Q$18</f>
        <v>2.2004356190660618E-2</v>
      </c>
      <c r="R175" s="43">
        <f>('Modelled Faults'!R175*'Modelled ICPs'!R175)/'Total ICPs'!R$18</f>
        <v>1.2551846239733943E-2</v>
      </c>
      <c r="S175" s="43">
        <f>('Modelled Faults'!S175*'Modelled ICPs'!S175)/'Total ICPs'!S$18</f>
        <v>8.8120050365855587E-3</v>
      </c>
      <c r="T175" s="43">
        <f>('Modelled Faults'!T175*'Modelled ICPs'!T175)/'Total ICPs'!T$18</f>
        <v>8.8332969625439985E-3</v>
      </c>
      <c r="U175" s="43">
        <f>('Modelled Faults'!U175*'Modelled ICPs'!U175)/'Total ICPs'!U$18</f>
        <v>8.8601148266922933E-3</v>
      </c>
      <c r="V175" s="43">
        <f>('Modelled Faults'!V175*'Modelled ICPs'!V175)/'Total ICPs'!V$18</f>
        <v>8.8594530461933562E-3</v>
      </c>
      <c r="AL175" s="43">
        <f t="shared" ref="AL175:AL187" si="99">B175</f>
        <v>4.0363676823550028E-2</v>
      </c>
      <c r="AM175" s="43">
        <f t="shared" ref="AM175:AM187" si="100">C175</f>
        <v>1.60857056570184E-2</v>
      </c>
      <c r="AN175" s="43">
        <f t="shared" ref="AN175:AN187" si="101">D175</f>
        <v>1.9165553196655204E-2</v>
      </c>
      <c r="AO175" s="43">
        <f t="shared" ref="AO175:AO187" si="102">E175</f>
        <v>7.2100707313089707E-2</v>
      </c>
      <c r="AP175" s="43">
        <f t="shared" ref="AP175:AP187" si="103">F175</f>
        <v>2.9304315487816705E-2</v>
      </c>
      <c r="AQ175" s="43">
        <f t="shared" ref="AQ175:AQ187" si="104">G175</f>
        <v>1.1453864825770899E-2</v>
      </c>
      <c r="AR175" s="43">
        <f t="shared" ref="AR175:AR187" si="105">H175</f>
        <v>2.2969460288519601E-2</v>
      </c>
      <c r="AS175" s="43">
        <f t="shared" ref="AS175:AS187" si="106">I175</f>
        <v>7.7379792245250323E-2</v>
      </c>
      <c r="AT175" s="43">
        <f t="shared" ref="AT175:AT187" si="107">J175</f>
        <v>1.1130463179665812E-2</v>
      </c>
      <c r="AU175" s="43">
        <f t="shared" ref="AU175:AU187" si="108">K175</f>
        <v>2.91412742382271E-2</v>
      </c>
      <c r="AV175" s="43">
        <f>LINEST($B175:$K175)*(AV$6-$AL$6+1)+INDEX(LINEST($B175:$K175,,TRUE,TRUE),1,2)</f>
        <v>3.2580770755484552E-2</v>
      </c>
      <c r="AW175" s="43">
        <f t="shared" ref="AW175:BF175" si="109">LINEST($B175:$K175)*(AW$6-$AL$6+1)+INDEX(LINEST($B175:$K175,,TRUE,TRUE),1,2)</f>
        <v>3.2521005197289669E-2</v>
      </c>
      <c r="AX175" s="43">
        <f t="shared" si="109"/>
        <v>3.2461239639094794E-2</v>
      </c>
      <c r="AY175" s="43">
        <f t="shared" si="109"/>
        <v>3.2401474080899918E-2</v>
      </c>
      <c r="AZ175" s="43">
        <f t="shared" si="109"/>
        <v>3.2341708522705036E-2</v>
      </c>
      <c r="BA175" s="43">
        <f t="shared" si="109"/>
        <v>3.228194296451016E-2</v>
      </c>
      <c r="BB175" s="43">
        <f t="shared" si="109"/>
        <v>3.2222177406315285E-2</v>
      </c>
      <c r="BC175" s="43">
        <f t="shared" si="109"/>
        <v>3.2162411848120402E-2</v>
      </c>
      <c r="BD175" s="43">
        <f t="shared" si="109"/>
        <v>3.2102646289925527E-2</v>
      </c>
      <c r="BE175" s="43">
        <f t="shared" si="109"/>
        <v>3.2042880731730651E-2</v>
      </c>
      <c r="BF175" s="43">
        <f t="shared" si="109"/>
        <v>3.1983115173535775E-2</v>
      </c>
    </row>
    <row r="176" spans="1:58">
      <c r="A176" s="53" t="s">
        <v>56</v>
      </c>
      <c r="B176" s="70">
        <f>('Modelled Faults'!B176*'Modelled ICPs'!B176)/'Total ICPs'!B$18</f>
        <v>1.2080174208828053E-4</v>
      </c>
      <c r="C176" s="70">
        <f>('Modelled Faults'!C176*'Modelled ICPs'!C176)/'Total ICPs'!C$18</f>
        <v>1.85335304309125E-3</v>
      </c>
      <c r="D176" s="70">
        <f>('Modelled Faults'!D176*'Modelled ICPs'!D176)/'Total ICPs'!D$18</f>
        <v>0</v>
      </c>
      <c r="E176" s="43">
        <f>('Modelled Faults'!E176*'Modelled ICPs'!E176)/'Total ICPs'!E$18</f>
        <v>2.32734902069173E-2</v>
      </c>
      <c r="F176" s="43">
        <f>('Modelled Faults'!F176*'Modelled ICPs'!F176)/'Total ICPs'!F$18</f>
        <v>1.9028898048983195E-2</v>
      </c>
      <c r="G176" s="43">
        <f>('Modelled Faults'!G176*'Modelled ICPs'!G176)/'Total ICPs'!G$18</f>
        <v>4.9416132256442404E-3</v>
      </c>
      <c r="H176" s="43">
        <f>('Modelled Faults'!H176*'Modelled ICPs'!H176)/'Total ICPs'!H$18</f>
        <v>1.11521072277728E-2</v>
      </c>
      <c r="I176" s="43">
        <f>('Modelled Faults'!I176*'Modelled ICPs'!I176)/'Total ICPs'!I$18</f>
        <v>7.8405948625712846E-3</v>
      </c>
      <c r="J176" s="43">
        <f>('Modelled Faults'!J176*'Modelled ICPs'!J176)/'Total ICPs'!J$18</f>
        <v>4.2604788427463092E-3</v>
      </c>
      <c r="K176" s="43">
        <f>('Modelled Faults'!K176*'Modelled ICPs'!K176)/'Total ICPs'!K$18</f>
        <v>7.0524818447256091E-3</v>
      </c>
      <c r="L176" s="43">
        <f>('Modelled Faults'!L176*'Modelled ICPs'!L176)/'Total ICPs'!L$18</f>
        <v>7.4689213440388659E-3</v>
      </c>
      <c r="M176" s="43">
        <f>('Modelled Faults'!M176*'Modelled ICPs'!M176)/'Total ICPs'!M$18</f>
        <v>7.4385934029065409E-3</v>
      </c>
      <c r="N176" s="43">
        <f>('Modelled Faults'!N176*'Modelled ICPs'!N176)/'Total ICPs'!N$18</f>
        <v>5.1762968371360605E-3</v>
      </c>
      <c r="O176" s="43">
        <f>('Modelled Faults'!O176*'Modelled ICPs'!O176)/'Total ICPs'!O$18</f>
        <v>2.9659211493324416E-3</v>
      </c>
      <c r="P176" s="43">
        <f>('Modelled Faults'!P176*'Modelled ICPs'!P176)/'Total ICPs'!P$18</f>
        <v>2.0684493477537086E-3</v>
      </c>
      <c r="Q176" s="43">
        <f>('Modelled Faults'!Q176*'Modelled ICPs'!Q176)/'Total ICPs'!Q$18</f>
        <v>2.0625619455293238E-3</v>
      </c>
      <c r="R176" s="43">
        <f>('Modelled Faults'!R176*'Modelled ICPs'!R176)/'Total ICPs'!R$18</f>
        <v>2.0586917361683581E-3</v>
      </c>
      <c r="S176" s="43">
        <f>('Modelled Faults'!S176*'Modelled ICPs'!S176)/'Total ICPs'!S$18</f>
        <v>2.0634940674177931E-3</v>
      </c>
      <c r="T176" s="43">
        <f>('Modelled Faults'!T176*'Modelled ICPs'!T176)/'Total ICPs'!T$18</f>
        <v>2.0577949033517597E-3</v>
      </c>
      <c r="U176" s="43">
        <f>('Modelled Faults'!U176*'Modelled ICPs'!U176)/'Total ICPs'!U$18</f>
        <v>2.0536957509541187E-3</v>
      </c>
      <c r="V176" s="43">
        <f>('Modelled Faults'!V176*'Modelled ICPs'!V176)/'Total ICPs'!V$18</f>
        <v>2.0505829112530695E-3</v>
      </c>
      <c r="AL176" s="43">
        <f t="shared" si="99"/>
        <v>1.2080174208828053E-4</v>
      </c>
      <c r="AM176" s="43">
        <f t="shared" si="100"/>
        <v>1.85335304309125E-3</v>
      </c>
      <c r="AN176" s="43">
        <f t="shared" si="101"/>
        <v>0</v>
      </c>
      <c r="AO176" s="43">
        <f t="shared" si="102"/>
        <v>2.32734902069173E-2</v>
      </c>
      <c r="AP176" s="43">
        <f t="shared" si="103"/>
        <v>1.9028898048983195E-2</v>
      </c>
      <c r="AQ176" s="43">
        <f t="shared" si="104"/>
        <v>4.9416132256442404E-3</v>
      </c>
      <c r="AR176" s="43">
        <f t="shared" si="105"/>
        <v>1.11521072277728E-2</v>
      </c>
      <c r="AS176" s="43">
        <f t="shared" si="106"/>
        <v>7.8405948625712846E-3</v>
      </c>
      <c r="AT176" s="43">
        <f t="shared" si="107"/>
        <v>4.2604788427463092E-3</v>
      </c>
      <c r="AU176" s="43">
        <f t="shared" si="108"/>
        <v>7.0524818447256091E-3</v>
      </c>
      <c r="AV176" s="43">
        <f t="shared" ref="AV176:BF187" si="110">LINEST($B176:$K176)*(AV$6-$AL$6+1)+INDEX(LINEST($B176:$K176,,TRUE,TRUE),1,2)</f>
        <v>1.0218599973567541E-2</v>
      </c>
      <c r="AW176" s="43">
        <f t="shared" si="110"/>
        <v>1.063063962249727E-2</v>
      </c>
      <c r="AX176" s="43">
        <f t="shared" si="110"/>
        <v>1.1042679271426999E-2</v>
      </c>
      <c r="AY176" s="43">
        <f t="shared" si="110"/>
        <v>1.1454718920356727E-2</v>
      </c>
      <c r="AZ176" s="43">
        <f t="shared" si="110"/>
        <v>1.1866758569286456E-2</v>
      </c>
      <c r="BA176" s="43">
        <f t="shared" si="110"/>
        <v>1.2278798218216187E-2</v>
      </c>
      <c r="BB176" s="43">
        <f t="shared" si="110"/>
        <v>1.2690837867145918E-2</v>
      </c>
      <c r="BC176" s="43">
        <f t="shared" si="110"/>
        <v>1.3102877516075646E-2</v>
      </c>
      <c r="BD176" s="43">
        <f t="shared" si="110"/>
        <v>1.3514917165005375E-2</v>
      </c>
      <c r="BE176" s="43">
        <f t="shared" si="110"/>
        <v>1.3926956813935104E-2</v>
      </c>
      <c r="BF176" s="43">
        <f t="shared" si="110"/>
        <v>1.4338996462864835E-2</v>
      </c>
    </row>
    <row r="177" spans="1:58">
      <c r="A177" s="53" t="s">
        <v>51</v>
      </c>
      <c r="B177" s="70">
        <f>('Modelled Faults'!B177*'Modelled ICPs'!B177)/'Total ICPs'!B$18</f>
        <v>4.3329677491138578E-3</v>
      </c>
      <c r="C177" s="70">
        <f>('Modelled Faults'!C177*'Modelled ICPs'!C177)/'Total ICPs'!C$18</f>
        <v>3.4778185748573398E-3</v>
      </c>
      <c r="D177" s="70">
        <f>('Modelled Faults'!D177*'Modelled ICPs'!D177)/'Total ICPs'!D$18</f>
        <v>1.9718557617003901E-3</v>
      </c>
      <c r="E177" s="43">
        <f>('Modelled Faults'!E177*'Modelled ICPs'!E177)/'Total ICPs'!E$18</f>
        <v>3.0340339460029901E-3</v>
      </c>
      <c r="F177" s="43">
        <f>('Modelled Faults'!F177*'Modelled ICPs'!F177)/'Total ICPs'!F$18</f>
        <v>2.6969845649979498E-3</v>
      </c>
      <c r="G177" s="43">
        <f>('Modelled Faults'!G177*'Modelled ICPs'!G177)/'Total ICPs'!G$18</f>
        <v>9.9018506217368892E-4</v>
      </c>
      <c r="H177" s="43">
        <f>('Modelled Faults'!H177*'Modelled ICPs'!H177)/'Total ICPs'!H$18</f>
        <v>1.2442560950069598E-3</v>
      </c>
      <c r="I177" s="43">
        <f>('Modelled Faults'!I177*'Modelled ICPs'!I177)/'Total ICPs'!I$18</f>
        <v>9.8435000940667134E-4</v>
      </c>
      <c r="J177" s="43">
        <f>('Modelled Faults'!J177*'Modelled ICPs'!J177)/'Total ICPs'!J$18</f>
        <v>9.4643710275343603E-4</v>
      </c>
      <c r="K177" s="43">
        <f>('Modelled Faults'!K177*'Modelled ICPs'!K177)/'Total ICPs'!K$18</f>
        <v>7.6963389982780594E-4</v>
      </c>
      <c r="L177" s="43">
        <f>('Modelled Faults'!L177*'Modelled ICPs'!L177)/'Total ICPs'!L$18</f>
        <v>1.9774622174334256E-3</v>
      </c>
      <c r="M177" s="43">
        <f>('Modelled Faults'!M177*'Modelled ICPs'!M177)/'Total ICPs'!M$18</f>
        <v>1.9577091630202936E-3</v>
      </c>
      <c r="N177" s="43">
        <f>('Modelled Faults'!N177*'Modelled ICPs'!N177)/'Total ICPs'!N$18</f>
        <v>1.9389941447121581E-3</v>
      </c>
      <c r="O177" s="43">
        <f>('Modelled Faults'!O177*'Modelled ICPs'!O177)/'Total ICPs'!O$18</f>
        <v>1.9423719536262624E-3</v>
      </c>
      <c r="P177" s="43">
        <f>('Modelled Faults'!P177*'Modelled ICPs'!P177)/'Total ICPs'!P$18</f>
        <v>1.9477127421704385E-3</v>
      </c>
      <c r="Q177" s="43">
        <f>('Modelled Faults'!Q177*'Modelled ICPs'!Q177)/'Total ICPs'!Q$18</f>
        <v>1.3525225508155667E-3</v>
      </c>
      <c r="R177" s="43">
        <f>('Modelled Faults'!R177*'Modelled ICPs'!R177)/'Total ICPs'!R$18</f>
        <v>7.739776040929404E-4</v>
      </c>
      <c r="S177" s="43">
        <f>('Modelled Faults'!S177*'Modelled ICPs'!S177)/'Total ICPs'!S$18</f>
        <v>5.4312659823987355E-4</v>
      </c>
      <c r="T177" s="43">
        <f>('Modelled Faults'!T177*'Modelled ICPs'!T177)/'Total ICPs'!T$18</f>
        <v>5.3864429196296304E-4</v>
      </c>
      <c r="U177" s="43">
        <f>('Modelled Faults'!U177*'Modelled ICPs'!U177)/'Total ICPs'!U$18</f>
        <v>5.4010574327561275E-4</v>
      </c>
      <c r="V177" s="43">
        <f>('Modelled Faults'!V177*'Modelled ICPs'!V177)/'Total ICPs'!V$18</f>
        <v>5.4179012296672578E-4</v>
      </c>
      <c r="AL177" s="43">
        <f t="shared" si="99"/>
        <v>4.3329677491138578E-3</v>
      </c>
      <c r="AM177" s="43">
        <f t="shared" si="100"/>
        <v>3.4778185748573398E-3</v>
      </c>
      <c r="AN177" s="43">
        <f t="shared" si="101"/>
        <v>1.9718557617003901E-3</v>
      </c>
      <c r="AO177" s="43">
        <f t="shared" si="102"/>
        <v>3.0340339460029901E-3</v>
      </c>
      <c r="AP177" s="43">
        <f t="shared" si="103"/>
        <v>2.6969845649979498E-3</v>
      </c>
      <c r="AQ177" s="43">
        <f t="shared" si="104"/>
        <v>9.9018506217368892E-4</v>
      </c>
      <c r="AR177" s="43">
        <f t="shared" si="105"/>
        <v>1.2442560950069598E-3</v>
      </c>
      <c r="AS177" s="43">
        <f t="shared" si="106"/>
        <v>9.8435000940667134E-4</v>
      </c>
      <c r="AT177" s="43">
        <f t="shared" si="107"/>
        <v>9.4643710275343603E-4</v>
      </c>
      <c r="AU177" s="43">
        <f t="shared" si="108"/>
        <v>7.6963389982780594E-4</v>
      </c>
      <c r="AV177" s="43">
        <f t="shared" si="110"/>
        <v>-1.5258948935316374E-5</v>
      </c>
      <c r="AW177" s="43">
        <f t="shared" si="110"/>
        <v>-3.8982462630248425E-4</v>
      </c>
      <c r="AX177" s="43">
        <f t="shared" si="110"/>
        <v>-7.64390303669653E-4</v>
      </c>
      <c r="AY177" s="43">
        <f t="shared" si="110"/>
        <v>-1.1389559810368209E-3</v>
      </c>
      <c r="AZ177" s="43">
        <f t="shared" si="110"/>
        <v>-1.5135216584039896E-3</v>
      </c>
      <c r="BA177" s="43">
        <f t="shared" si="110"/>
        <v>-1.8880873357711575E-3</v>
      </c>
      <c r="BB177" s="43">
        <f t="shared" si="110"/>
        <v>-2.2626530131383254E-3</v>
      </c>
      <c r="BC177" s="43">
        <f t="shared" si="110"/>
        <v>-2.6372186905054941E-3</v>
      </c>
      <c r="BD177" s="43">
        <f t="shared" si="110"/>
        <v>-3.011784367872662E-3</v>
      </c>
      <c r="BE177" s="43">
        <f t="shared" si="110"/>
        <v>-3.3863500452398308E-3</v>
      </c>
      <c r="BF177" s="43">
        <f t="shared" si="110"/>
        <v>-3.7609157226069986E-3</v>
      </c>
    </row>
    <row r="178" spans="1:58">
      <c r="A178" s="53" t="s">
        <v>54</v>
      </c>
      <c r="B178" s="70">
        <f>('Modelled Faults'!B178*'Modelled ICPs'!B178)/'Total ICPs'!B$18</f>
        <v>1.1647831131880487E-2</v>
      </c>
      <c r="C178" s="70">
        <f>('Modelled Faults'!C178*'Modelled ICPs'!C178)/'Total ICPs'!C$18</f>
        <v>1.4054328994007602E-2</v>
      </c>
      <c r="D178" s="70">
        <f>('Modelled Faults'!D178*'Modelled ICPs'!D178)/'Total ICPs'!D$18</f>
        <v>4.0309282205529103E-2</v>
      </c>
      <c r="E178" s="43">
        <f>('Modelled Faults'!E178*'Modelled ICPs'!E178)/'Total ICPs'!E$18</f>
        <v>3.36947372388407E-2</v>
      </c>
      <c r="F178" s="43">
        <f>('Modelled Faults'!F178*'Modelled ICPs'!F178)/'Total ICPs'!F$18</f>
        <v>3.2857584839384099E-2</v>
      </c>
      <c r="G178" s="43">
        <f>('Modelled Faults'!G178*'Modelled ICPs'!G178)/'Total ICPs'!G$18</f>
        <v>1.18977408881246E-2</v>
      </c>
      <c r="H178" s="43">
        <f>('Modelled Faults'!H178*'Modelled ICPs'!H178)/'Total ICPs'!H$18</f>
        <v>3.5738484471437501E-2</v>
      </c>
      <c r="I178" s="43">
        <f>('Modelled Faults'!I178*'Modelled ICPs'!I178)/'Total ICPs'!I$18</f>
        <v>2.6163187122608213E-2</v>
      </c>
      <c r="J178" s="43">
        <f>('Modelled Faults'!J178*'Modelled ICPs'!J178)/'Total ICPs'!J$18</f>
        <v>1.8520534358992941E-2</v>
      </c>
      <c r="K178" s="43">
        <f>('Modelled Faults'!K178*'Modelled ICPs'!K178)/'Total ICPs'!K$18</f>
        <v>2.19180953806993E-2</v>
      </c>
      <c r="L178" s="43">
        <f>('Modelled Faults'!L178*'Modelled ICPs'!L178)/'Total ICPs'!L$18</f>
        <v>2.3554689497129865E-2</v>
      </c>
      <c r="M178" s="43">
        <f>('Modelled Faults'!M178*'Modelled ICPs'!M178)/'Total ICPs'!M$18</f>
        <v>2.3545838378805022E-2</v>
      </c>
      <c r="N178" s="43">
        <f>('Modelled Faults'!N178*'Modelled ICPs'!N178)/'Total ICPs'!N$18</f>
        <v>1.6458302970856636E-2</v>
      </c>
      <c r="O178" s="43">
        <f>('Modelled Faults'!O178*'Modelled ICPs'!O178)/'Total ICPs'!O$18</f>
        <v>9.3801449708413882E-3</v>
      </c>
      <c r="P178" s="43">
        <f>('Modelled Faults'!P178*'Modelled ICPs'!P178)/'Total ICPs'!P$18</f>
        <v>6.5480421783974674E-3</v>
      </c>
      <c r="Q178" s="43">
        <f>('Modelled Faults'!Q178*'Modelled ICPs'!Q178)/'Total ICPs'!Q$18</f>
        <v>6.5349429003564606E-3</v>
      </c>
      <c r="R178" s="43">
        <f>('Modelled Faults'!R178*'Modelled ICPs'!R178)/'Total ICPs'!R$18</f>
        <v>6.5279099128601643E-3</v>
      </c>
      <c r="S178" s="43">
        <f>('Modelled Faults'!S178*'Modelled ICPs'!S178)/'Total ICPs'!S$18</f>
        <v>6.5198836534000265E-3</v>
      </c>
      <c r="T178" s="43">
        <f>('Modelled Faults'!T178*'Modelled ICPs'!T178)/'Total ICPs'!T$18</f>
        <v>6.5072458835820036E-3</v>
      </c>
      <c r="U178" s="43">
        <f>('Modelled Faults'!U178*'Modelled ICPs'!U178)/'Total ICPs'!U$18</f>
        <v>6.499468376663515E-3</v>
      </c>
      <c r="V178" s="43">
        <f>('Modelled Faults'!V178*'Modelled ICPs'!V178)/'Total ICPs'!V$18</f>
        <v>6.4945091105778254E-3</v>
      </c>
      <c r="AL178" s="43">
        <f t="shared" si="99"/>
        <v>1.1647831131880487E-2</v>
      </c>
      <c r="AM178" s="43">
        <f t="shared" si="100"/>
        <v>1.4054328994007602E-2</v>
      </c>
      <c r="AN178" s="43">
        <f t="shared" si="101"/>
        <v>4.0309282205529103E-2</v>
      </c>
      <c r="AO178" s="43">
        <f t="shared" si="102"/>
        <v>3.36947372388407E-2</v>
      </c>
      <c r="AP178" s="43">
        <f t="shared" si="103"/>
        <v>3.2857584839384099E-2</v>
      </c>
      <c r="AQ178" s="43">
        <f t="shared" si="104"/>
        <v>1.18977408881246E-2</v>
      </c>
      <c r="AR178" s="43">
        <f t="shared" si="105"/>
        <v>3.5738484471437501E-2</v>
      </c>
      <c r="AS178" s="43">
        <f t="shared" si="106"/>
        <v>2.6163187122608213E-2</v>
      </c>
      <c r="AT178" s="43">
        <f t="shared" si="107"/>
        <v>1.8520534358992941E-2</v>
      </c>
      <c r="AU178" s="43">
        <f t="shared" si="108"/>
        <v>2.19180953806993E-2</v>
      </c>
      <c r="AV178" s="43">
        <f t="shared" si="110"/>
        <v>2.5951405267356897E-2</v>
      </c>
      <c r="AW178" s="43">
        <f t="shared" si="110"/>
        <v>2.618253701357625E-2</v>
      </c>
      <c r="AX178" s="43">
        <f t="shared" si="110"/>
        <v>2.6413668759795603E-2</v>
      </c>
      <c r="AY178" s="43">
        <f t="shared" si="110"/>
        <v>2.6644800506014955E-2</v>
      </c>
      <c r="AZ178" s="43">
        <f t="shared" si="110"/>
        <v>2.6875932252234308E-2</v>
      </c>
      <c r="BA178" s="43">
        <f t="shared" si="110"/>
        <v>2.7107063998453661E-2</v>
      </c>
      <c r="BB178" s="43">
        <f t="shared" si="110"/>
        <v>2.7338195744673013E-2</v>
      </c>
      <c r="BC178" s="43">
        <f t="shared" si="110"/>
        <v>2.7569327490892366E-2</v>
      </c>
      <c r="BD178" s="43">
        <f t="shared" si="110"/>
        <v>2.7800459237111719E-2</v>
      </c>
      <c r="BE178" s="43">
        <f t="shared" si="110"/>
        <v>2.8031590983331071E-2</v>
      </c>
      <c r="BF178" s="43">
        <f t="shared" si="110"/>
        <v>2.8262722729550424E-2</v>
      </c>
    </row>
    <row r="179" spans="1:58">
      <c r="A179" s="53" t="s">
        <v>49</v>
      </c>
      <c r="B179" s="70">
        <f>('Modelled Faults'!B179*'Modelled ICPs'!B179)/'Total ICPs'!B$18</f>
        <v>1.3180105860473997E-2</v>
      </c>
      <c r="C179" s="70">
        <f>('Modelled Faults'!C179*'Modelled ICPs'!C179)/'Total ICPs'!C$18</f>
        <v>1.1740021935053201E-2</v>
      </c>
      <c r="D179" s="70">
        <f>('Modelled Faults'!D179*'Modelled ICPs'!D179)/'Total ICPs'!D$18</f>
        <v>1.2576900531358201E-3</v>
      </c>
      <c r="E179" s="43">
        <f>('Modelled Faults'!E179*'Modelled ICPs'!E179)/'Total ICPs'!E$18</f>
        <v>9.9187155294797585E-3</v>
      </c>
      <c r="F179" s="43">
        <f>('Modelled Faults'!F179*'Modelled ICPs'!F179)/'Total ICPs'!F$18</f>
        <v>1.0894192576573401E-2</v>
      </c>
      <c r="G179" s="43">
        <f>('Modelled Faults'!G179*'Modelled ICPs'!G179)/'Total ICPs'!G$18</f>
        <v>9.4145181616702208E-3</v>
      </c>
      <c r="H179" s="43">
        <f>('Modelled Faults'!H179*'Modelled ICPs'!H179)/'Total ICPs'!H$18</f>
        <v>3.87136116689047E-3</v>
      </c>
      <c r="I179" s="43">
        <f>('Modelled Faults'!I179*'Modelled ICPs'!I179)/'Total ICPs'!I$18</f>
        <v>3.7922179126871736E-2</v>
      </c>
      <c r="J179" s="43">
        <f>('Modelled Faults'!J179*'Modelled ICPs'!J179)/'Total ICPs'!J$18</f>
        <v>6.6885586942191794E-3</v>
      </c>
      <c r="K179" s="43">
        <f>('Modelled Faults'!K179*'Modelled ICPs'!K179)/'Total ICPs'!K$18</f>
        <v>1.3910309201167899E-2</v>
      </c>
      <c r="L179" s="43">
        <f>('Modelled Faults'!L179*'Modelled ICPs'!L179)/'Total ICPs'!L$18</f>
        <v>9.9078258984198666E-3</v>
      </c>
      <c r="M179" s="43">
        <f>('Modelled Faults'!M179*'Modelled ICPs'!M179)/'Total ICPs'!M$18</f>
        <v>9.920548244422454E-3</v>
      </c>
      <c r="N179" s="43">
        <f>('Modelled Faults'!N179*'Modelled ICPs'!N179)/'Total ICPs'!N$18</f>
        <v>9.9357538203961038E-3</v>
      </c>
      <c r="O179" s="43">
        <f>('Modelled Faults'!O179*'Modelled ICPs'!O179)/'Total ICPs'!O$18</f>
        <v>9.9299786980154587E-3</v>
      </c>
      <c r="P179" s="43">
        <f>('Modelled Faults'!P179*'Modelled ICPs'!P179)/'Total ICPs'!P$18</f>
        <v>9.9569487217672833E-3</v>
      </c>
      <c r="Q179" s="43">
        <f>('Modelled Faults'!Q179*'Modelled ICPs'!Q179)/'Total ICPs'!Q$18</f>
        <v>6.9581090423676134E-3</v>
      </c>
      <c r="R179" s="43">
        <f>('Modelled Faults'!R179*'Modelled ICPs'!R179)/'Total ICPs'!R$18</f>
        <v>4.005264673477049E-3</v>
      </c>
      <c r="S179" s="43">
        <f>('Modelled Faults'!S179*'Modelled ICPs'!S179)/'Total ICPs'!S$18</f>
        <v>2.7870177306111607E-3</v>
      </c>
      <c r="T179" s="43">
        <f>('Modelled Faults'!T179*'Modelled ICPs'!T179)/'Total ICPs'!T$18</f>
        <v>2.7921506225837499E-3</v>
      </c>
      <c r="U179" s="43">
        <f>('Modelled Faults'!U179*'Modelled ICPs'!U179)/'Total ICPs'!U$18</f>
        <v>2.7935763788889305E-3</v>
      </c>
      <c r="V179" s="43">
        <f>('Modelled Faults'!V179*'Modelled ICPs'!V179)/'Total ICPs'!V$18</f>
        <v>2.796090888449189E-3</v>
      </c>
      <c r="AL179" s="43">
        <f t="shared" si="99"/>
        <v>1.3180105860473997E-2</v>
      </c>
      <c r="AM179" s="43">
        <f t="shared" si="100"/>
        <v>1.1740021935053201E-2</v>
      </c>
      <c r="AN179" s="43">
        <f t="shared" si="101"/>
        <v>1.2576900531358201E-3</v>
      </c>
      <c r="AO179" s="43">
        <f t="shared" si="102"/>
        <v>9.9187155294797585E-3</v>
      </c>
      <c r="AP179" s="43">
        <f t="shared" si="103"/>
        <v>1.0894192576573401E-2</v>
      </c>
      <c r="AQ179" s="43">
        <f t="shared" si="104"/>
        <v>9.4145181616702208E-3</v>
      </c>
      <c r="AR179" s="43">
        <f t="shared" si="105"/>
        <v>3.87136116689047E-3</v>
      </c>
      <c r="AS179" s="43">
        <f t="shared" si="106"/>
        <v>3.7922179126871736E-2</v>
      </c>
      <c r="AT179" s="43">
        <f t="shared" si="107"/>
        <v>6.6885586942191794E-3</v>
      </c>
      <c r="AU179" s="43">
        <f t="shared" si="108"/>
        <v>1.3910309201167899E-2</v>
      </c>
      <c r="AV179" s="43">
        <f t="shared" si="110"/>
        <v>1.6376841738767418E-2</v>
      </c>
      <c r="AW179" s="43">
        <f t="shared" si="110"/>
        <v>1.719449201298812E-2</v>
      </c>
      <c r="AX179" s="43">
        <f t="shared" si="110"/>
        <v>1.8012142287208821E-2</v>
      </c>
      <c r="AY179" s="43">
        <f t="shared" si="110"/>
        <v>1.8829792561429519E-2</v>
      </c>
      <c r="AZ179" s="43">
        <f t="shared" si="110"/>
        <v>1.964744283565022E-2</v>
      </c>
      <c r="BA179" s="43">
        <f t="shared" si="110"/>
        <v>2.0465093109870922E-2</v>
      </c>
      <c r="BB179" s="43">
        <f t="shared" si="110"/>
        <v>2.1282743384091619E-2</v>
      </c>
      <c r="BC179" s="43">
        <f t="shared" si="110"/>
        <v>2.2100393658312321E-2</v>
      </c>
      <c r="BD179" s="43">
        <f t="shared" si="110"/>
        <v>2.2918043932533022E-2</v>
      </c>
      <c r="BE179" s="43">
        <f t="shared" si="110"/>
        <v>2.3735694206753723E-2</v>
      </c>
      <c r="BF179" s="43">
        <f t="shared" si="110"/>
        <v>2.4553344480974421E-2</v>
      </c>
    </row>
    <row r="180" spans="1:58">
      <c r="A180" s="53" t="s">
        <v>59</v>
      </c>
      <c r="B180" s="70">
        <f>('Modelled Faults'!B180*'Modelled ICPs'!B180)/'Total ICPs'!B$18</f>
        <v>9.4416098421629818E-3</v>
      </c>
      <c r="C180" s="70">
        <f>('Modelled Faults'!C180*'Modelled ICPs'!C180)/'Total ICPs'!C$18</f>
        <v>1.55770667429625E-3</v>
      </c>
      <c r="D180" s="70">
        <f>('Modelled Faults'!D180*'Modelled ICPs'!D180)/'Total ICPs'!D$18</f>
        <v>7.8937430973198205E-3</v>
      </c>
      <c r="E180" s="43">
        <f>('Modelled Faults'!E180*'Modelled ICPs'!E180)/'Total ICPs'!E$18</f>
        <v>1.7409575737779098E-2</v>
      </c>
      <c r="F180" s="43">
        <f>('Modelled Faults'!F180*'Modelled ICPs'!F180)/'Total ICPs'!F$18</f>
        <v>2.7179229156184499E-2</v>
      </c>
      <c r="G180" s="43">
        <f>('Modelled Faults'!G180*'Modelled ICPs'!G180)/'Total ICPs'!G$18</f>
        <v>1.3443547035342502E-2</v>
      </c>
      <c r="H180" s="43">
        <f>('Modelled Faults'!H180*'Modelled ICPs'!H180)/'Total ICPs'!H$18</f>
        <v>1.3714535621450499E-2</v>
      </c>
      <c r="I180" s="43">
        <f>('Modelled Faults'!I180*'Modelled ICPs'!I180)/'Total ICPs'!I$18</f>
        <v>1.4662634503053778E-2</v>
      </c>
      <c r="J180" s="43">
        <f>('Modelled Faults'!J180*'Modelled ICPs'!J180)/'Total ICPs'!J$18</f>
        <v>9.4462284632643306E-3</v>
      </c>
      <c r="K180" s="43">
        <f>('Modelled Faults'!K180*'Modelled ICPs'!K180)/'Total ICPs'!K$18</f>
        <v>7.2531257018791607E-3</v>
      </c>
      <c r="L180" s="43">
        <f>('Modelled Faults'!L180*'Modelled ICPs'!L180)/'Total ICPs'!L$18</f>
        <v>1.1652539422976478E-2</v>
      </c>
      <c r="M180" s="43">
        <f>('Modelled Faults'!M180*'Modelled ICPs'!M180)/'Total ICPs'!M$18</f>
        <v>1.1612413299354786E-2</v>
      </c>
      <c r="N180" s="43">
        <f>('Modelled Faults'!N180*'Modelled ICPs'!N180)/'Total ICPs'!N$18</f>
        <v>8.1031065684717945E-3</v>
      </c>
      <c r="O180" s="43">
        <f>('Modelled Faults'!O180*'Modelled ICPs'!O180)/'Total ICPs'!O$18</f>
        <v>4.6168413888068071E-3</v>
      </c>
      <c r="P180" s="43">
        <f>('Modelled Faults'!P180*'Modelled ICPs'!P180)/'Total ICPs'!P$18</f>
        <v>3.2220582521260291E-3</v>
      </c>
      <c r="Q180" s="43">
        <f>('Modelled Faults'!Q180*'Modelled ICPs'!Q180)/'Total ICPs'!Q$18</f>
        <v>3.2148417106096518E-3</v>
      </c>
      <c r="R180" s="43">
        <f>('Modelled Faults'!R180*'Modelled ICPs'!R180)/'Total ICPs'!R$18</f>
        <v>3.2107379131341416E-3</v>
      </c>
      <c r="S180" s="43">
        <f>('Modelled Faults'!S180*'Modelled ICPs'!S180)/'Total ICPs'!S$18</f>
        <v>3.2217394617695952E-3</v>
      </c>
      <c r="T180" s="43">
        <f>('Modelled Faults'!T180*'Modelled ICPs'!T180)/'Total ICPs'!T$18</f>
        <v>3.2146556758964827E-3</v>
      </c>
      <c r="U180" s="43">
        <f>('Modelled Faults'!U180*'Modelled ICPs'!U180)/'Total ICPs'!U$18</f>
        <v>3.2100429338617138E-3</v>
      </c>
      <c r="V180" s="43">
        <f>('Modelled Faults'!V180*'Modelled ICPs'!V180)/'Total ICPs'!V$18</f>
        <v>3.206946088174626E-3</v>
      </c>
      <c r="AL180" s="43">
        <f t="shared" si="99"/>
        <v>9.4416098421629818E-3</v>
      </c>
      <c r="AM180" s="43">
        <f t="shared" si="100"/>
        <v>1.55770667429625E-3</v>
      </c>
      <c r="AN180" s="43">
        <f t="shared" si="101"/>
        <v>7.8937430973198205E-3</v>
      </c>
      <c r="AO180" s="43">
        <f t="shared" si="102"/>
        <v>1.7409575737779098E-2</v>
      </c>
      <c r="AP180" s="43">
        <f t="shared" si="103"/>
        <v>2.7179229156184499E-2</v>
      </c>
      <c r="AQ180" s="43">
        <f t="shared" si="104"/>
        <v>1.3443547035342502E-2</v>
      </c>
      <c r="AR180" s="43">
        <f t="shared" si="105"/>
        <v>1.3714535621450499E-2</v>
      </c>
      <c r="AS180" s="43">
        <f t="shared" si="106"/>
        <v>1.4662634503053778E-2</v>
      </c>
      <c r="AT180" s="43">
        <f t="shared" si="107"/>
        <v>9.4462284632643306E-3</v>
      </c>
      <c r="AU180" s="43">
        <f t="shared" si="108"/>
        <v>7.2531257018791607E-3</v>
      </c>
      <c r="AV180" s="43">
        <f t="shared" si="110"/>
        <v>1.3685091910575434E-2</v>
      </c>
      <c r="AW180" s="43">
        <f t="shared" si="110"/>
        <v>1.3955073424630367E-2</v>
      </c>
      <c r="AX180" s="43">
        <f t="shared" si="110"/>
        <v>1.4225054938685304E-2</v>
      </c>
      <c r="AY180" s="43">
        <f t="shared" si="110"/>
        <v>1.4495036452740237E-2</v>
      </c>
      <c r="AZ180" s="43">
        <f t="shared" si="110"/>
        <v>1.4765017966795174E-2</v>
      </c>
      <c r="BA180" s="43">
        <f t="shared" si="110"/>
        <v>1.5034999480850107E-2</v>
      </c>
      <c r="BB180" s="43">
        <f t="shared" si="110"/>
        <v>1.5304980994905043E-2</v>
      </c>
      <c r="BC180" s="43">
        <f t="shared" si="110"/>
        <v>1.5574962508959976E-2</v>
      </c>
      <c r="BD180" s="43">
        <f t="shared" si="110"/>
        <v>1.5844944023014913E-2</v>
      </c>
      <c r="BE180" s="43">
        <f t="shared" si="110"/>
        <v>1.6114925537069846E-2</v>
      </c>
      <c r="BF180" s="43">
        <f t="shared" si="110"/>
        <v>1.6384907051124782E-2</v>
      </c>
    </row>
    <row r="181" spans="1:58">
      <c r="A181" s="53" t="s">
        <v>57</v>
      </c>
      <c r="B181" s="70">
        <f>('Modelled Faults'!B181*'Modelled ICPs'!B181)/'Total ICPs'!B$18</f>
        <v>1.7532147568864904E-2</v>
      </c>
      <c r="C181" s="70">
        <f>('Modelled Faults'!C181*'Modelled ICPs'!C181)/'Total ICPs'!C$18</f>
        <v>2.06094129989032E-2</v>
      </c>
      <c r="D181" s="70">
        <f>('Modelled Faults'!D181*'Modelled ICPs'!D181)/'Total ICPs'!D$18</f>
        <v>2.3257785907235401E-2</v>
      </c>
      <c r="E181" s="43">
        <f>('Modelled Faults'!E181*'Modelled ICPs'!E181)/'Total ICPs'!E$18</f>
        <v>5.5378971569280309E-2</v>
      </c>
      <c r="F181" s="43">
        <f>('Modelled Faults'!F181*'Modelled ICPs'!F181)/'Total ICPs'!F$18</f>
        <v>6.1802510726998293E-2</v>
      </c>
      <c r="G181" s="43">
        <f>('Modelled Faults'!G181*'Modelled ICPs'!G181)/'Total ICPs'!G$18</f>
        <v>2.0064439629751497E-2</v>
      </c>
      <c r="H181" s="43">
        <f>('Modelled Faults'!H181*'Modelled ICPs'!H181)/'Total ICPs'!H$18</f>
        <v>3.1842484569992502E-2</v>
      </c>
      <c r="I181" s="43">
        <f>('Modelled Faults'!I181*'Modelled ICPs'!I181)/'Total ICPs'!I$18</f>
        <v>2.4969805257922115E-2</v>
      </c>
      <c r="J181" s="43">
        <f>('Modelled Faults'!J181*'Modelled ICPs'!J181)/'Total ICPs'!J$18</f>
        <v>1.0912752408425399E-2</v>
      </c>
      <c r="K181" s="43">
        <f>('Modelled Faults'!K181*'Modelled ICPs'!K181)/'Total ICPs'!K$18</f>
        <v>3.2088043722392802E-2</v>
      </c>
      <c r="L181" s="43">
        <f>('Modelled Faults'!L181*'Modelled ICPs'!L181)/'Total ICPs'!L$18</f>
        <v>2.7797101456314928E-2</v>
      </c>
      <c r="M181" s="43">
        <f>('Modelled Faults'!M181*'Modelled ICPs'!M181)/'Total ICPs'!M$18</f>
        <v>2.773450322160689E-2</v>
      </c>
      <c r="N181" s="43">
        <f>('Modelled Faults'!N181*'Modelled ICPs'!N181)/'Total ICPs'!N$18</f>
        <v>1.9362984211055576E-2</v>
      </c>
      <c r="O181" s="43">
        <f>('Modelled Faults'!O181*'Modelled ICPs'!O181)/'Total ICPs'!O$18</f>
        <v>1.1047974322446487E-2</v>
      </c>
      <c r="P181" s="43">
        <f>('Modelled Faults'!P181*'Modelled ICPs'!P181)/'Total ICPs'!P$18</f>
        <v>7.7065515893127417E-3</v>
      </c>
      <c r="Q181" s="43">
        <f>('Modelled Faults'!Q181*'Modelled ICPs'!Q181)/'Total ICPs'!Q$18</f>
        <v>7.6974383698661152E-3</v>
      </c>
      <c r="R181" s="43">
        <f>('Modelled Faults'!R181*'Modelled ICPs'!R181)/'Total ICPs'!R$18</f>
        <v>7.6842126836065925E-3</v>
      </c>
      <c r="S181" s="43">
        <f>('Modelled Faults'!S181*'Modelled ICPs'!S181)/'Total ICPs'!S$18</f>
        <v>7.671152302677172E-3</v>
      </c>
      <c r="T181" s="43">
        <f>('Modelled Faults'!T181*'Modelled ICPs'!T181)/'Total ICPs'!T$18</f>
        <v>7.6623694507603106E-3</v>
      </c>
      <c r="U181" s="43">
        <f>('Modelled Faults'!U181*'Modelled ICPs'!U181)/'Total ICPs'!U$18</f>
        <v>7.6593497340426506E-3</v>
      </c>
      <c r="V181" s="43">
        <f>('Modelled Faults'!V181*'Modelled ICPs'!V181)/'Total ICPs'!V$18</f>
        <v>7.6487544978743492E-3</v>
      </c>
      <c r="AL181" s="43">
        <f t="shared" si="99"/>
        <v>1.7532147568864904E-2</v>
      </c>
      <c r="AM181" s="43">
        <f t="shared" si="100"/>
        <v>2.06094129989032E-2</v>
      </c>
      <c r="AN181" s="43">
        <f t="shared" si="101"/>
        <v>2.3257785907235401E-2</v>
      </c>
      <c r="AO181" s="43">
        <f t="shared" si="102"/>
        <v>5.5378971569280309E-2</v>
      </c>
      <c r="AP181" s="43">
        <f t="shared" si="103"/>
        <v>6.1802510726998293E-2</v>
      </c>
      <c r="AQ181" s="43">
        <f t="shared" si="104"/>
        <v>2.0064439629751497E-2</v>
      </c>
      <c r="AR181" s="43">
        <f t="shared" si="105"/>
        <v>3.1842484569992502E-2</v>
      </c>
      <c r="AS181" s="43">
        <f t="shared" si="106"/>
        <v>2.4969805257922115E-2</v>
      </c>
      <c r="AT181" s="43">
        <f t="shared" si="107"/>
        <v>1.0912752408425399E-2</v>
      </c>
      <c r="AU181" s="43">
        <f t="shared" si="108"/>
        <v>3.2088043722392802E-2</v>
      </c>
      <c r="AV181" s="43">
        <f t="shared" si="110"/>
        <v>2.8490468966200971E-2</v>
      </c>
      <c r="AW181" s="43">
        <f t="shared" si="110"/>
        <v>2.8244038698969031E-2</v>
      </c>
      <c r="AX181" s="43">
        <f t="shared" si="110"/>
        <v>2.7997608431737091E-2</v>
      </c>
      <c r="AY181" s="43">
        <f t="shared" si="110"/>
        <v>2.775117816450515E-2</v>
      </c>
      <c r="AZ181" s="43">
        <f t="shared" si="110"/>
        <v>2.750474789727321E-2</v>
      </c>
      <c r="BA181" s="43">
        <f t="shared" si="110"/>
        <v>2.7258317630041273E-2</v>
      </c>
      <c r="BB181" s="43">
        <f t="shared" si="110"/>
        <v>2.701188736280933E-2</v>
      </c>
      <c r="BC181" s="43">
        <f t="shared" si="110"/>
        <v>2.6765457095577393E-2</v>
      </c>
      <c r="BD181" s="43">
        <f t="shared" si="110"/>
        <v>2.6519026828345452E-2</v>
      </c>
      <c r="BE181" s="43">
        <f t="shared" si="110"/>
        <v>2.6272596561113512E-2</v>
      </c>
      <c r="BF181" s="43">
        <f t="shared" si="110"/>
        <v>2.6026166293881572E-2</v>
      </c>
    </row>
    <row r="182" spans="1:58">
      <c r="A182" s="53" t="s">
        <v>55</v>
      </c>
      <c r="B182" s="70">
        <f>('Modelled Faults'!B182*'Modelled ICPs'!B182)/'Total ICPs'!B$18</f>
        <v>3.6367682354998179E-3</v>
      </c>
      <c r="C182" s="70">
        <f>('Modelled Faults'!C182*'Modelled ICPs'!C182)/'Total ICPs'!C$18</f>
        <v>1.93918585983819E-3</v>
      </c>
      <c r="D182" s="70">
        <f>('Modelled Faults'!D182*'Modelled ICPs'!D182)/'Total ICPs'!D$18</f>
        <v>3.0431043245472294E-3</v>
      </c>
      <c r="E182" s="43">
        <f>('Modelled Faults'!E182*'Modelled ICPs'!E182)/'Total ICPs'!E$18</f>
        <v>2.1074914883726799E-3</v>
      </c>
      <c r="F182" s="43">
        <f>('Modelled Faults'!F182*'Modelled ICPs'!F182)/'Total ICPs'!F$18</f>
        <v>7.231543781466121E-3</v>
      </c>
      <c r="G182" s="43">
        <f>('Modelled Faults'!G182*'Modelled ICPs'!G182)/'Total ICPs'!G$18</f>
        <v>2.1572997436072501E-3</v>
      </c>
      <c r="H182" s="43">
        <f>('Modelled Faults'!H182*'Modelled ICPs'!H182)/'Total ICPs'!H$18</f>
        <v>5.1279366291747197E-3</v>
      </c>
      <c r="I182" s="43">
        <f>('Modelled Faults'!I182*'Modelled ICPs'!I182)/'Total ICPs'!I$18</f>
        <v>7.2211004551068587E-3</v>
      </c>
      <c r="J182" s="43">
        <f>('Modelled Faults'!J182*'Modelled ICPs'!J182)/'Total ICPs'!J$18</f>
        <v>2.8181449832786099E-3</v>
      </c>
      <c r="K182" s="43">
        <f>('Modelled Faults'!K182*'Modelled ICPs'!K182)/'Total ICPs'!K$18</f>
        <v>6.5373961218836603E-3</v>
      </c>
      <c r="L182" s="43">
        <f>('Modelled Faults'!L182*'Modelled ICPs'!L182)/'Total ICPs'!L$18</f>
        <v>3.8090561125126124E-3</v>
      </c>
      <c r="M182" s="43">
        <f>('Modelled Faults'!M182*'Modelled ICPs'!M182)/'Total ICPs'!M$18</f>
        <v>3.7710070959550224E-3</v>
      </c>
      <c r="N182" s="43">
        <f>('Modelled Faults'!N182*'Modelled ICPs'!N182)/'Total ICPs'!N$18</f>
        <v>2.6144703063098931E-3</v>
      </c>
      <c r="O182" s="43">
        <f>('Modelled Faults'!O182*'Modelled ICPs'!O182)/'Total ICPs'!O$18</f>
        <v>1.5142734328084898E-3</v>
      </c>
      <c r="P182" s="43">
        <f>('Modelled Faults'!P182*'Modelled ICPs'!P182)/'Total ICPs'!P$18</f>
        <v>1.050088125629102E-3</v>
      </c>
      <c r="Q182" s="43">
        <f>('Modelled Faults'!Q182*'Modelled ICPs'!Q182)/'Total ICPs'!Q$18</f>
        <v>1.041124060158101E-3</v>
      </c>
      <c r="R182" s="43">
        <f>('Modelled Faults'!R182*'Modelled ICPs'!R182)/'Total ICPs'!R$18</f>
        <v>1.0332741655990629E-3</v>
      </c>
      <c r="S182" s="43">
        <f>('Modelled Faults'!S182*'Modelled ICPs'!S182)/'Total ICPs'!S$18</f>
        <v>1.0240632927297634E-3</v>
      </c>
      <c r="T182" s="43">
        <f>('Modelled Faults'!T182*'Modelled ICPs'!T182)/'Total ICPs'!T$18</f>
        <v>1.0380794010874887E-3</v>
      </c>
      <c r="U182" s="43">
        <f>('Modelled Faults'!U182*'Modelled ICPs'!U182)/'Total ICPs'!U$18</f>
        <v>1.0303383974007169E-3</v>
      </c>
      <c r="V182" s="43">
        <f>('Modelled Faults'!V182*'Modelled ICPs'!V182)/'Total ICPs'!V$18</f>
        <v>1.0231738483399513E-3</v>
      </c>
      <c r="AL182" s="43">
        <f t="shared" si="99"/>
        <v>3.6367682354998179E-3</v>
      </c>
      <c r="AM182" s="43">
        <f t="shared" si="100"/>
        <v>1.93918585983819E-3</v>
      </c>
      <c r="AN182" s="43">
        <f t="shared" si="101"/>
        <v>3.0431043245472294E-3</v>
      </c>
      <c r="AO182" s="43">
        <f t="shared" si="102"/>
        <v>2.1074914883726799E-3</v>
      </c>
      <c r="AP182" s="43">
        <f t="shared" si="103"/>
        <v>7.231543781466121E-3</v>
      </c>
      <c r="AQ182" s="43">
        <f t="shared" si="104"/>
        <v>2.1572997436072501E-3</v>
      </c>
      <c r="AR182" s="43">
        <f t="shared" si="105"/>
        <v>5.1279366291747197E-3</v>
      </c>
      <c r="AS182" s="43">
        <f t="shared" si="106"/>
        <v>7.2211004551068587E-3</v>
      </c>
      <c r="AT182" s="43">
        <f t="shared" si="107"/>
        <v>2.8181449832786099E-3</v>
      </c>
      <c r="AU182" s="43">
        <f t="shared" si="108"/>
        <v>6.5373961218836603E-3</v>
      </c>
      <c r="AV182" s="43">
        <f t="shared" si="110"/>
        <v>6.0865117249069445E-3</v>
      </c>
      <c r="AW182" s="43">
        <f t="shared" si="110"/>
        <v>6.4327870999304777E-3</v>
      </c>
      <c r="AX182" s="43">
        <f t="shared" si="110"/>
        <v>6.7790624749540108E-3</v>
      </c>
      <c r="AY182" s="43">
        <f t="shared" si="110"/>
        <v>7.1253378499775422E-3</v>
      </c>
      <c r="AZ182" s="43">
        <f t="shared" si="110"/>
        <v>7.4716132250010753E-3</v>
      </c>
      <c r="BA182" s="43">
        <f t="shared" si="110"/>
        <v>7.8178886000246084E-3</v>
      </c>
      <c r="BB182" s="43">
        <f t="shared" si="110"/>
        <v>8.1641639750481415E-3</v>
      </c>
      <c r="BC182" s="43">
        <f t="shared" si="110"/>
        <v>8.5104393500716746E-3</v>
      </c>
      <c r="BD182" s="43">
        <f t="shared" si="110"/>
        <v>8.8567147250952077E-3</v>
      </c>
      <c r="BE182" s="43">
        <f t="shared" si="110"/>
        <v>9.2029901001187409E-3</v>
      </c>
      <c r="BF182" s="43">
        <f t="shared" si="110"/>
        <v>9.549265475142274E-3</v>
      </c>
    </row>
    <row r="183" spans="1:58">
      <c r="A183" s="53" t="s">
        <v>47</v>
      </c>
      <c r="B183" s="70">
        <f>('Modelled Faults'!B183*'Modelled ICPs'!B183)/'Total ICPs'!B$18</f>
        <v>1.4496209050593723E-2</v>
      </c>
      <c r="C183" s="70">
        <f>('Modelled Faults'!C183*'Modelled ICPs'!C183)/'Total ICPs'!C$18</f>
        <v>4.0821451846200299E-2</v>
      </c>
      <c r="D183" s="70">
        <f>('Modelled Faults'!D183*'Modelled ICPs'!D183)/'Total ICPs'!D$18</f>
        <v>4.3608348576066307E-3</v>
      </c>
      <c r="E183" s="43">
        <f>('Modelled Faults'!E183*'Modelled ICPs'!E183)/'Total ICPs'!E$18</f>
        <v>1.0823272233878198E-2</v>
      </c>
      <c r="F183" s="43">
        <f>('Modelled Faults'!F183*'Modelled ICPs'!F183)/'Total ICPs'!F$18</f>
        <v>9.8669633453859096E-2</v>
      </c>
      <c r="G183" s="43">
        <f>('Modelled Faults'!G183*'Modelled ICPs'!G183)/'Total ICPs'!G$18</f>
        <v>2.09615038396831E-2</v>
      </c>
      <c r="H183" s="43">
        <f>('Modelled Faults'!H183*'Modelled ICPs'!H183)/'Total ICPs'!H$18</f>
        <v>2.0736574969509598E-2</v>
      </c>
      <c r="I183" s="43">
        <f>('Modelled Faults'!I183*'Modelled ICPs'!I183)/'Total ICPs'!I$18</f>
        <v>4.6161834804067325E-2</v>
      </c>
      <c r="J183" s="43">
        <f>('Modelled Faults'!J183*'Modelled ICPs'!J183)/'Total ICPs'!J$18</f>
        <v>1.4220746626994931E-2</v>
      </c>
      <c r="K183" s="43">
        <f>('Modelled Faults'!K183*'Modelled ICPs'!K183)/'Total ICPs'!K$18</f>
        <v>2.6299318709290996E-2</v>
      </c>
      <c r="L183" s="43">
        <f>('Modelled Faults'!L183*'Modelled ICPs'!L183)/'Total ICPs'!L$18</f>
        <v>2.7433689376609088E-2</v>
      </c>
      <c r="M183" s="43">
        <f>('Modelled Faults'!M183*'Modelled ICPs'!M183)/'Total ICPs'!M$18</f>
        <v>2.7452481261116716E-2</v>
      </c>
      <c r="N183" s="43">
        <f>('Modelled Faults'!N183*'Modelled ICPs'!N183)/'Total ICPs'!N$18</f>
        <v>2.7478510398697135E-2</v>
      </c>
      <c r="O183" s="43">
        <f>('Modelled Faults'!O183*'Modelled ICPs'!O183)/'Total ICPs'!O$18</f>
        <v>2.7506964435582815E-2</v>
      </c>
      <c r="P183" s="43">
        <f>('Modelled Faults'!P183*'Modelled ICPs'!P183)/'Total ICPs'!P$18</f>
        <v>2.7530595122051815E-2</v>
      </c>
      <c r="Q183" s="43">
        <f>('Modelled Faults'!Q183*'Modelled ICPs'!Q183)/'Total ICPs'!Q$18</f>
        <v>1.926900210770548E-2</v>
      </c>
      <c r="R183" s="43">
        <f>('Modelled Faults'!R183*'Modelled ICPs'!R183)/'Total ICPs'!R$18</f>
        <v>1.1071840134697588E-2</v>
      </c>
      <c r="S183" s="43">
        <f>('Modelled Faults'!S183*'Modelled ICPs'!S183)/'Total ICPs'!S$18</f>
        <v>7.7159410799322098E-3</v>
      </c>
      <c r="T183" s="43">
        <f>('Modelled Faults'!T183*'Modelled ICPs'!T183)/'Total ICPs'!T$18</f>
        <v>7.7259404854146596E-3</v>
      </c>
      <c r="U183" s="43">
        <f>('Modelled Faults'!U183*'Modelled ICPs'!U183)/'Total ICPs'!U$18</f>
        <v>7.7319711454457143E-3</v>
      </c>
      <c r="V183" s="43">
        <f>('Modelled Faults'!V183*'Modelled ICPs'!V183)/'Total ICPs'!V$18</f>
        <v>7.7411339835098758E-3</v>
      </c>
      <c r="AL183" s="43">
        <f t="shared" si="99"/>
        <v>1.4496209050593723E-2</v>
      </c>
      <c r="AM183" s="43">
        <f t="shared" si="100"/>
        <v>4.0821451846200299E-2</v>
      </c>
      <c r="AN183" s="43">
        <f t="shared" si="101"/>
        <v>4.3608348576066307E-3</v>
      </c>
      <c r="AO183" s="43">
        <f t="shared" si="102"/>
        <v>1.0823272233878198E-2</v>
      </c>
      <c r="AP183" s="43">
        <f t="shared" si="103"/>
        <v>9.8669633453859096E-2</v>
      </c>
      <c r="AQ183" s="43">
        <f t="shared" si="104"/>
        <v>2.09615038396831E-2</v>
      </c>
      <c r="AR183" s="43">
        <f t="shared" si="105"/>
        <v>2.0736574969509598E-2</v>
      </c>
      <c r="AS183" s="43">
        <f t="shared" si="106"/>
        <v>4.6161834804067325E-2</v>
      </c>
      <c r="AT183" s="43">
        <f t="shared" si="107"/>
        <v>1.4220746626994931E-2</v>
      </c>
      <c r="AU183" s="43">
        <f t="shared" si="108"/>
        <v>2.6299318709290996E-2</v>
      </c>
      <c r="AV183" s="43">
        <f t="shared" si="110"/>
        <v>3.2457132329797037E-2</v>
      </c>
      <c r="AW183" s="43">
        <f t="shared" si="110"/>
        <v>3.2948404019002245E-2</v>
      </c>
      <c r="AX183" s="43">
        <f t="shared" si="110"/>
        <v>3.3439675708207453E-2</v>
      </c>
      <c r="AY183" s="43">
        <f t="shared" si="110"/>
        <v>3.3930947397412661E-2</v>
      </c>
      <c r="AZ183" s="43">
        <f t="shared" si="110"/>
        <v>3.442221908661787E-2</v>
      </c>
      <c r="BA183" s="43">
        <f t="shared" si="110"/>
        <v>3.4913490775823078E-2</v>
      </c>
      <c r="BB183" s="43">
        <f t="shared" si="110"/>
        <v>3.5404762465028286E-2</v>
      </c>
      <c r="BC183" s="43">
        <f t="shared" si="110"/>
        <v>3.5896034154233494E-2</v>
      </c>
      <c r="BD183" s="43">
        <f t="shared" si="110"/>
        <v>3.6387305843438703E-2</v>
      </c>
      <c r="BE183" s="43">
        <f t="shared" si="110"/>
        <v>3.6878577532643911E-2</v>
      </c>
      <c r="BF183" s="43">
        <f t="shared" si="110"/>
        <v>3.7369849221849119E-2</v>
      </c>
    </row>
    <row r="184" spans="1:58">
      <c r="A184" s="53" t="s">
        <v>52</v>
      </c>
      <c r="B184" s="70">
        <f>('Modelled Faults'!B184*'Modelled ICPs'!B184)/'Total ICPs'!B$18</f>
        <v>2.011349005769875E-2</v>
      </c>
      <c r="C184" s="70">
        <f>('Modelled Faults'!C184*'Modelled ICPs'!C184)/'Total ICPs'!C$18</f>
        <v>1.34217093446505E-2</v>
      </c>
      <c r="D184" s="70">
        <f>('Modelled Faults'!D184*'Modelled ICPs'!D184)/'Total ICPs'!D$18</f>
        <v>1.0655605173803999E-2</v>
      </c>
      <c r="E184" s="43">
        <f>('Modelled Faults'!E184*'Modelled ICPs'!E184)/'Total ICPs'!E$18</f>
        <v>2.4592635400831703E-2</v>
      </c>
      <c r="F184" s="43">
        <f>('Modelled Faults'!F184*'Modelled ICPs'!F184)/'Total ICPs'!F$18</f>
        <v>2.7185479410101E-2</v>
      </c>
      <c r="G184" s="43">
        <f>('Modelled Faults'!G184*'Modelled ICPs'!G184)/'Total ICPs'!G$18</f>
        <v>1.8574505993878901E-2</v>
      </c>
      <c r="H184" s="43">
        <f>('Modelled Faults'!H184*'Modelled ICPs'!H184)/'Total ICPs'!H$18</f>
        <v>7.3115444790755489E-3</v>
      </c>
      <c r="I184" s="43">
        <f>('Modelled Faults'!I184*'Modelled ICPs'!I184)/'Total ICPs'!I$18</f>
        <v>1.4301579480298509E-2</v>
      </c>
      <c r="J184" s="43">
        <f>('Modelled Faults'!J184*'Modelled ICPs'!J184)/'Total ICPs'!J$18</f>
        <v>6.9092932261712514E-3</v>
      </c>
      <c r="K184" s="43">
        <f>('Modelled Faults'!K184*'Modelled ICPs'!K184)/'Total ICPs'!K$18</f>
        <v>1.3796511192633101E-2</v>
      </c>
      <c r="L184" s="43">
        <f>('Modelled Faults'!L184*'Modelled ICPs'!L184)/'Total ICPs'!L$18</f>
        <v>1.5422259496286268E-2</v>
      </c>
      <c r="M184" s="43">
        <f>('Modelled Faults'!M184*'Modelled ICPs'!M184)/'Total ICPs'!M$18</f>
        <v>1.5456664751508442E-2</v>
      </c>
      <c r="N184" s="43">
        <f>('Modelled Faults'!N184*'Modelled ICPs'!N184)/'Total ICPs'!N$18</f>
        <v>1.5494954443105608E-2</v>
      </c>
      <c r="O184" s="43">
        <f>('Modelled Faults'!O184*'Modelled ICPs'!O184)/'Total ICPs'!O$18</f>
        <v>1.5533527133121755E-2</v>
      </c>
      <c r="P184" s="43">
        <f>('Modelled Faults'!P184*'Modelled ICPs'!P184)/'Total ICPs'!P$18</f>
        <v>1.5543822415060348E-2</v>
      </c>
      <c r="Q184" s="43">
        <f>('Modelled Faults'!Q184*'Modelled ICPs'!Q184)/'Total ICPs'!Q$18</f>
        <v>1.0918354709646421E-2</v>
      </c>
      <c r="R184" s="43">
        <f>('Modelled Faults'!R184*'Modelled ICPs'!R184)/'Total ICPs'!R$18</f>
        <v>6.2348152463784119E-3</v>
      </c>
      <c r="S184" s="43">
        <f>('Modelled Faults'!S184*'Modelled ICPs'!S184)/'Total ICPs'!S$18</f>
        <v>4.3780335247940198E-3</v>
      </c>
      <c r="T184" s="43">
        <f>('Modelled Faults'!T184*'Modelled ICPs'!T184)/'Total ICPs'!T$18</f>
        <v>4.3775014171662215E-3</v>
      </c>
      <c r="U184" s="43">
        <f>('Modelled Faults'!U184*'Modelled ICPs'!U184)/'Total ICPs'!U$18</f>
        <v>4.3917552462183537E-3</v>
      </c>
      <c r="V184" s="43">
        <f>('Modelled Faults'!V184*'Modelled ICPs'!V184)/'Total ICPs'!V$18</f>
        <v>4.3958260190384109E-3</v>
      </c>
      <c r="AL184" s="43">
        <f t="shared" si="99"/>
        <v>2.011349005769875E-2</v>
      </c>
      <c r="AM184" s="43">
        <f t="shared" si="100"/>
        <v>1.34217093446505E-2</v>
      </c>
      <c r="AN184" s="43">
        <f t="shared" si="101"/>
        <v>1.0655605173803999E-2</v>
      </c>
      <c r="AO184" s="43">
        <f t="shared" si="102"/>
        <v>2.4592635400831703E-2</v>
      </c>
      <c r="AP184" s="43">
        <f t="shared" si="103"/>
        <v>2.7185479410101E-2</v>
      </c>
      <c r="AQ184" s="43">
        <f t="shared" si="104"/>
        <v>1.8574505993878901E-2</v>
      </c>
      <c r="AR184" s="43">
        <f t="shared" si="105"/>
        <v>7.3115444790755489E-3</v>
      </c>
      <c r="AS184" s="43">
        <f t="shared" si="106"/>
        <v>1.4301579480298509E-2</v>
      </c>
      <c r="AT184" s="43">
        <f t="shared" si="107"/>
        <v>6.9092932261712514E-3</v>
      </c>
      <c r="AU184" s="43">
        <f t="shared" si="108"/>
        <v>1.3796511192633101E-2</v>
      </c>
      <c r="AV184" s="43">
        <f t="shared" si="110"/>
        <v>1.0864098800448873E-2</v>
      </c>
      <c r="AW184" s="43">
        <f t="shared" si="110"/>
        <v>9.9873466958187891E-3</v>
      </c>
      <c r="AX184" s="43">
        <f t="shared" si="110"/>
        <v>9.110594591188707E-3</v>
      </c>
      <c r="AY184" s="43">
        <f t="shared" si="110"/>
        <v>8.2338424865586249E-3</v>
      </c>
      <c r="AZ184" s="43">
        <f t="shared" si="110"/>
        <v>7.3570903819285428E-3</v>
      </c>
      <c r="BA184" s="43">
        <f t="shared" si="110"/>
        <v>6.4803382772984607E-3</v>
      </c>
      <c r="BB184" s="43">
        <f t="shared" si="110"/>
        <v>5.6035861726683785E-3</v>
      </c>
      <c r="BC184" s="43">
        <f t="shared" si="110"/>
        <v>4.7268340680382964E-3</v>
      </c>
      <c r="BD184" s="43">
        <f t="shared" si="110"/>
        <v>3.8500819634082126E-3</v>
      </c>
      <c r="BE184" s="43">
        <f t="shared" si="110"/>
        <v>2.9733298587781322E-3</v>
      </c>
      <c r="BF184" s="43">
        <f t="shared" si="110"/>
        <v>2.0965777541480483E-3</v>
      </c>
    </row>
    <row r="185" spans="1:58">
      <c r="A185" s="53" t="s">
        <v>53</v>
      </c>
      <c r="B185" s="70">
        <f>('Modelled Faults'!B185*'Modelled ICPs'!B185)/'Total ICPs'!B$18</f>
        <v>1.1285425905615655E-2</v>
      </c>
      <c r="C185" s="70">
        <f>('Modelled Faults'!C185*'Modelled ICPs'!C185)/'Total ICPs'!C$18</f>
        <v>4.1263331902786403E-3</v>
      </c>
      <c r="D185" s="70">
        <f>('Modelled Faults'!D185*'Modelled ICPs'!D185)/'Total ICPs'!D$18</f>
        <v>1.1711053610355199E-2</v>
      </c>
      <c r="E185" s="43">
        <f>('Modelled Faults'!E185*'Modelled ICPs'!E185)/'Total ICPs'!E$18</f>
        <v>6.0146739198713491E-3</v>
      </c>
      <c r="F185" s="43">
        <f>('Modelled Faults'!F185*'Modelled ICPs'!F185)/'Total ICPs'!F$18</f>
        <v>7.0440361639691595E-3</v>
      </c>
      <c r="G185" s="43">
        <f>('Modelled Faults'!G185*'Modelled ICPs'!G185)/'Total ICPs'!G$18</f>
        <v>1.2139855103953903E-2</v>
      </c>
      <c r="H185" s="43">
        <f>('Modelled Faults'!H185*'Modelled ICPs'!H185)/'Total ICPs'!H$18</f>
        <v>2.5162307663878399E-3</v>
      </c>
      <c r="I185" s="43">
        <f>('Modelled Faults'!I185*'Modelled ICPs'!I185)/'Total ICPs'!I$18</f>
        <v>1.1230711497284605E-2</v>
      </c>
      <c r="J185" s="43">
        <f>('Modelled Faults'!J185*'Modelled ICPs'!J185)/'Total ICPs'!J$18</f>
        <v>2.8272162654136212E-3</v>
      </c>
      <c r="K185" s="43">
        <f>('Modelled Faults'!K185*'Modelled ICPs'!K185)/'Total ICPs'!K$18</f>
        <v>1.4838661376057501E-2</v>
      </c>
      <c r="L185" s="43">
        <f>('Modelled Faults'!L185*'Modelled ICPs'!L185)/'Total ICPs'!L$18</f>
        <v>7.3765722348599159E-3</v>
      </c>
      <c r="M185" s="43">
        <f>('Modelled Faults'!M185*'Modelled ICPs'!M185)/'Total ICPs'!M$18</f>
        <v>7.4289865587189854E-3</v>
      </c>
      <c r="N185" s="43">
        <f>('Modelled Faults'!N185*'Modelled ICPs'!N185)/'Total ICPs'!N$18</f>
        <v>7.4402258861464288E-3</v>
      </c>
      <c r="O185" s="43">
        <f>('Modelled Faults'!O185*'Modelled ICPs'!O185)/'Total ICPs'!O$18</f>
        <v>7.4521762047118799E-3</v>
      </c>
      <c r="P185" s="43">
        <f>('Modelled Faults'!P185*'Modelled ICPs'!P185)/'Total ICPs'!P$18</f>
        <v>7.4718998362584789E-3</v>
      </c>
      <c r="Q185" s="43">
        <f>('Modelled Faults'!Q185*'Modelled ICPs'!Q185)/'Total ICPs'!Q$18</f>
        <v>5.2435659283862927E-3</v>
      </c>
      <c r="R185" s="43">
        <f>('Modelled Faults'!R185*'Modelled ICPs'!R185)/'Total ICPs'!R$18</f>
        <v>3.0000771483396837E-3</v>
      </c>
      <c r="S185" s="43">
        <f>('Modelled Faults'!S185*'Modelled ICPs'!S185)/'Total ICPs'!S$18</f>
        <v>2.1047701514477334E-3</v>
      </c>
      <c r="T185" s="43">
        <f>('Modelled Faults'!T185*'Modelled ICPs'!T185)/'Total ICPs'!T$18</f>
        <v>2.1083748504870719E-3</v>
      </c>
      <c r="U185" s="43">
        <f>('Modelled Faults'!U185*'Modelled ICPs'!U185)/'Total ICPs'!U$18</f>
        <v>2.1030049758604674E-3</v>
      </c>
      <c r="V185" s="43">
        <f>('Modelled Faults'!V185*'Modelled ICPs'!V185)/'Total ICPs'!V$18</f>
        <v>2.1089423112333086E-3</v>
      </c>
      <c r="AL185" s="43">
        <f t="shared" si="99"/>
        <v>1.1285425905615655E-2</v>
      </c>
      <c r="AM185" s="43">
        <f t="shared" si="100"/>
        <v>4.1263331902786403E-3</v>
      </c>
      <c r="AN185" s="43">
        <f t="shared" si="101"/>
        <v>1.1711053610355199E-2</v>
      </c>
      <c r="AO185" s="43">
        <f t="shared" si="102"/>
        <v>6.0146739198713491E-3</v>
      </c>
      <c r="AP185" s="43">
        <f t="shared" si="103"/>
        <v>7.0440361639691595E-3</v>
      </c>
      <c r="AQ185" s="43">
        <f t="shared" si="104"/>
        <v>1.2139855103953903E-2</v>
      </c>
      <c r="AR185" s="43">
        <f t="shared" si="105"/>
        <v>2.5162307663878399E-3</v>
      </c>
      <c r="AS185" s="43">
        <f t="shared" si="106"/>
        <v>1.1230711497284605E-2</v>
      </c>
      <c r="AT185" s="43">
        <f t="shared" si="107"/>
        <v>2.8272162654136212E-3</v>
      </c>
      <c r="AU185" s="43">
        <f t="shared" si="108"/>
        <v>1.4838661376057501E-2</v>
      </c>
      <c r="AV185" s="43">
        <f t="shared" si="110"/>
        <v>8.8762224357221732E-3</v>
      </c>
      <c r="AW185" s="43">
        <f t="shared" si="110"/>
        <v>8.9676411004137053E-3</v>
      </c>
      <c r="AX185" s="43">
        <f t="shared" si="110"/>
        <v>9.0590597651052374E-3</v>
      </c>
      <c r="AY185" s="43">
        <f t="shared" si="110"/>
        <v>9.1504784297967694E-3</v>
      </c>
      <c r="AZ185" s="43">
        <f t="shared" si="110"/>
        <v>9.2418970944883015E-3</v>
      </c>
      <c r="BA185" s="43">
        <f t="shared" si="110"/>
        <v>9.3333157591798336E-3</v>
      </c>
      <c r="BB185" s="43">
        <f t="shared" si="110"/>
        <v>9.4247344238713657E-3</v>
      </c>
      <c r="BC185" s="43">
        <f t="shared" si="110"/>
        <v>9.5161530885628978E-3</v>
      </c>
      <c r="BD185" s="43">
        <f t="shared" si="110"/>
        <v>9.6075717532544298E-3</v>
      </c>
      <c r="BE185" s="43">
        <f t="shared" si="110"/>
        <v>9.6989904179459619E-3</v>
      </c>
      <c r="BF185" s="43">
        <f t="shared" si="110"/>
        <v>9.790409082637494E-3</v>
      </c>
    </row>
    <row r="186" spans="1:58">
      <c r="A186" s="53" t="s">
        <v>58</v>
      </c>
      <c r="B186" s="70">
        <f>('Modelled Faults'!B186*'Modelled ICPs'!B186)/'Total ICPs'!B$18</f>
        <v>7.8298602832482939E-3</v>
      </c>
      <c r="C186" s="70">
        <f>('Modelled Faults'!C186*'Modelled ICPs'!C186)/'Total ICPs'!C$18</f>
        <v>1.28463115731248E-2</v>
      </c>
      <c r="D186" s="70">
        <f>('Modelled Faults'!D186*'Modelled ICPs'!D186)/'Total ICPs'!D$18</f>
        <v>1.2301978333813498E-2</v>
      </c>
      <c r="E186" s="43">
        <f>('Modelled Faults'!E186*'Modelled ICPs'!E186)/'Total ICPs'!E$18</f>
        <v>3.2077213965350397E-2</v>
      </c>
      <c r="F186" s="43">
        <f>('Modelled Faults'!F186*'Modelled ICPs'!F186)/'Total ICPs'!F$18</f>
        <v>4.1186048183207508E-2</v>
      </c>
      <c r="G186" s="43">
        <f>('Modelled Faults'!G186*'Modelled ICPs'!G186)/'Total ICPs'!G$18</f>
        <v>1.31114159956792E-2</v>
      </c>
      <c r="H186" s="43">
        <f>('Modelled Faults'!H186*'Modelled ICPs'!H186)/'Total ICPs'!H$18</f>
        <v>8.5416333017136206E-2</v>
      </c>
      <c r="I186" s="43">
        <f>('Modelled Faults'!I186*'Modelled ICPs'!I186)/'Total ICPs'!I$18</f>
        <v>5.4321678318338042E-2</v>
      </c>
      <c r="J186" s="43">
        <f>('Modelled Faults'!J186*'Modelled ICPs'!J186)/'Total ICPs'!J$18</f>
        <v>1.623154750025704E-2</v>
      </c>
      <c r="K186" s="43">
        <f>('Modelled Faults'!K186*'Modelled ICPs'!K186)/'Total ICPs'!K$18</f>
        <v>3.6011080332410003E-2</v>
      </c>
      <c r="L186" s="43">
        <f>('Modelled Faults'!L186*'Modelled ICPs'!L186)/'Total ICPs'!L$18</f>
        <v>3.091756365548249E-2</v>
      </c>
      <c r="M186" s="43">
        <f>('Modelled Faults'!M186*'Modelled ICPs'!M186)/'Total ICPs'!M$18</f>
        <v>3.0966529812169991E-2</v>
      </c>
      <c r="N186" s="43">
        <f>('Modelled Faults'!N186*'Modelled ICPs'!N186)/'Total ICPs'!N$18</f>
        <v>2.1693385355652961E-2</v>
      </c>
      <c r="O186" s="43">
        <f>('Modelled Faults'!O186*'Modelled ICPs'!O186)/'Total ICPs'!O$18</f>
        <v>1.2421437071739906E-2</v>
      </c>
      <c r="P186" s="43">
        <f>('Modelled Faults'!P186*'Modelled ICPs'!P186)/'Total ICPs'!P$18</f>
        <v>8.6670830423374191E-3</v>
      </c>
      <c r="Q186" s="43">
        <f>('Modelled Faults'!Q186*'Modelled ICPs'!Q186)/'Total ICPs'!Q$18</f>
        <v>8.6873805861681277E-3</v>
      </c>
      <c r="R186" s="43">
        <f>('Modelled Faults'!R186*'Modelled ICPs'!R186)/'Total ICPs'!R$18</f>
        <v>8.6915816685826201E-3</v>
      </c>
      <c r="S186" s="43">
        <f>('Modelled Faults'!S186*'Modelled ICPs'!S186)/'Total ICPs'!S$18</f>
        <v>8.6828683028533724E-3</v>
      </c>
      <c r="T186" s="43">
        <f>('Modelled Faults'!T186*'Modelled ICPs'!T186)/'Total ICPs'!T$18</f>
        <v>8.6790957652416231E-3</v>
      </c>
      <c r="U186" s="43">
        <f>('Modelled Faults'!U186*'Modelled ICPs'!U186)/'Total ICPs'!U$18</f>
        <v>8.6814439360931028E-3</v>
      </c>
      <c r="V186" s="43">
        <f>('Modelled Faults'!V186*'Modelled ICPs'!V186)/'Total ICPs'!V$18</f>
        <v>8.6873706072269578E-3</v>
      </c>
      <c r="AL186" s="43">
        <f t="shared" si="99"/>
        <v>7.8298602832482939E-3</v>
      </c>
      <c r="AM186" s="43">
        <f t="shared" si="100"/>
        <v>1.28463115731248E-2</v>
      </c>
      <c r="AN186" s="43">
        <f t="shared" si="101"/>
        <v>1.2301978333813498E-2</v>
      </c>
      <c r="AO186" s="43">
        <f t="shared" si="102"/>
        <v>3.2077213965350397E-2</v>
      </c>
      <c r="AP186" s="43">
        <f t="shared" si="103"/>
        <v>4.1186048183207508E-2</v>
      </c>
      <c r="AQ186" s="43">
        <f t="shared" si="104"/>
        <v>1.31114159956792E-2</v>
      </c>
      <c r="AR186" s="43">
        <f t="shared" si="105"/>
        <v>8.5416333017136206E-2</v>
      </c>
      <c r="AS186" s="43">
        <f t="shared" si="106"/>
        <v>5.4321678318338042E-2</v>
      </c>
      <c r="AT186" s="43">
        <f t="shared" si="107"/>
        <v>1.623154750025704E-2</v>
      </c>
      <c r="AU186" s="43">
        <f t="shared" si="108"/>
        <v>3.6011080332410003E-2</v>
      </c>
      <c r="AV186" s="43">
        <f t="shared" si="110"/>
        <v>5.1778975311017605E-2</v>
      </c>
      <c r="AW186" s="43">
        <f t="shared" si="110"/>
        <v>5.5532725958428716E-2</v>
      </c>
      <c r="AX186" s="43">
        <f t="shared" si="110"/>
        <v>5.9286476605839827E-2</v>
      </c>
      <c r="AY186" s="43">
        <f t="shared" si="110"/>
        <v>6.3040227253250924E-2</v>
      </c>
      <c r="AZ186" s="43">
        <f t="shared" si="110"/>
        <v>6.6793977900662035E-2</v>
      </c>
      <c r="BA186" s="43">
        <f t="shared" si="110"/>
        <v>7.0547728548073146E-2</v>
      </c>
      <c r="BB186" s="43">
        <f t="shared" si="110"/>
        <v>7.4301479195484257E-2</v>
      </c>
      <c r="BC186" s="43">
        <f t="shared" si="110"/>
        <v>7.8055229842895368E-2</v>
      </c>
      <c r="BD186" s="43">
        <f t="shared" si="110"/>
        <v>8.1808980490306479E-2</v>
      </c>
      <c r="BE186" s="43">
        <f t="shared" si="110"/>
        <v>8.556273113771759E-2</v>
      </c>
      <c r="BF186" s="43">
        <f t="shared" si="110"/>
        <v>8.9316481785128687E-2</v>
      </c>
    </row>
    <row r="187" spans="1:58">
      <c r="A187" s="53" t="s">
        <v>60</v>
      </c>
      <c r="B187" s="70">
        <f>('Modelled Faults'!B187*'Modelled ICPs'!B187)/'Total ICPs'!B$18</f>
        <v>7.7122375343728683E-3</v>
      </c>
      <c r="C187" s="70">
        <f>('Modelled Faults'!C187*'Modelled ICPs'!C187)/'Total ICPs'!C$18</f>
        <v>4.6731200228887501E-3</v>
      </c>
      <c r="D187" s="70">
        <f>('Modelled Faults'!D187*'Modelled ICPs'!D187)/'Total ICPs'!D$18</f>
        <v>4.3987551607162501E-3</v>
      </c>
      <c r="E187" s="43">
        <f>('Modelled Faults'!E187*'Modelled ICPs'!E187)/'Total ICPs'!E$18</f>
        <v>1.6998128070153398E-2</v>
      </c>
      <c r="F187" s="43">
        <f>('Modelled Faults'!F187*'Modelled ICPs'!F187)/'Total ICPs'!F$18</f>
        <v>3.3532612262373203E-2</v>
      </c>
      <c r="G187" s="43">
        <f>('Modelled Faults'!G187*'Modelled ICPs'!G187)/'Total ICPs'!G$18</f>
        <v>2.3255380833245399E-2</v>
      </c>
      <c r="H187" s="43">
        <f>('Modelled Faults'!H187*'Modelled ICPs'!H187)/'Total ICPs'!H$18</f>
        <v>1.72655932391312E-2</v>
      </c>
      <c r="I187" s="43">
        <f>('Modelled Faults'!I187*'Modelled ICPs'!I187)/'Total ICPs'!I$18</f>
        <v>1.4943877362884314E-2</v>
      </c>
      <c r="J187" s="43">
        <f>('Modelled Faults'!J187*'Modelled ICPs'!J187)/'Total ICPs'!J$18</f>
        <v>1.819094444142064E-2</v>
      </c>
      <c r="K187" s="43">
        <f>('Modelled Faults'!K187*'Modelled ICPs'!K187)/'Total ICPs'!K$18</f>
        <v>3.0428988545331999E-2</v>
      </c>
      <c r="L187" s="43">
        <f>('Modelled Faults'!L187*'Modelled ICPs'!L187)/'Total ICPs'!L$18</f>
        <v>1.5573534304764819E-2</v>
      </c>
      <c r="M187" s="43">
        <f>('Modelled Faults'!M187*'Modelled ICPs'!M187)/'Total ICPs'!M$18</f>
        <v>1.5561238639896747E-2</v>
      </c>
      <c r="N187" s="43">
        <f>('Modelled Faults'!N187*'Modelled ICPs'!N187)/'Total ICPs'!N$18</f>
        <v>1.0872608964074455E-2</v>
      </c>
      <c r="O187" s="43">
        <f>('Modelled Faults'!O187*'Modelled ICPs'!O187)/'Total ICPs'!O$18</f>
        <v>6.2337721057491458E-3</v>
      </c>
      <c r="P187" s="43">
        <f>('Modelled Faults'!P187*'Modelled ICPs'!P187)/'Total ICPs'!P$18</f>
        <v>4.3441059991580792E-3</v>
      </c>
      <c r="Q187" s="43">
        <f>('Modelled Faults'!Q187*'Modelled ICPs'!Q187)/'Total ICPs'!Q$18</f>
        <v>4.3450539409731681E-3</v>
      </c>
      <c r="R187" s="43">
        <f>('Modelled Faults'!R187*'Modelled ICPs'!R187)/'Total ICPs'!R$18</f>
        <v>4.3373432195018095E-3</v>
      </c>
      <c r="S187" s="43">
        <f>('Modelled Faults'!S187*'Modelled ICPs'!S187)/'Total ICPs'!S$18</f>
        <v>4.3357516612950869E-3</v>
      </c>
      <c r="T187" s="43">
        <f>('Modelled Faults'!T187*'Modelled ICPs'!T187)/'Total ICPs'!T$18</f>
        <v>4.3364035983105963E-3</v>
      </c>
      <c r="U187" s="43">
        <f>('Modelled Faults'!U187*'Modelled ICPs'!U187)/'Total ICPs'!U$18</f>
        <v>4.3280099000817928E-3</v>
      </c>
      <c r="V187" s="43">
        <f>('Modelled Faults'!V187*'Modelled ICPs'!V187)/'Total ICPs'!V$18</f>
        <v>4.321527288347774E-3</v>
      </c>
      <c r="AL187" s="43">
        <f t="shared" si="99"/>
        <v>7.7122375343728683E-3</v>
      </c>
      <c r="AM187" s="43">
        <f t="shared" si="100"/>
        <v>4.6731200228887501E-3</v>
      </c>
      <c r="AN187" s="43">
        <f t="shared" si="101"/>
        <v>4.3987551607162501E-3</v>
      </c>
      <c r="AO187" s="43">
        <f t="shared" si="102"/>
        <v>1.6998128070153398E-2</v>
      </c>
      <c r="AP187" s="43">
        <f t="shared" si="103"/>
        <v>3.3532612262373203E-2</v>
      </c>
      <c r="AQ187" s="43">
        <f t="shared" si="104"/>
        <v>2.3255380833245399E-2</v>
      </c>
      <c r="AR187" s="43">
        <f t="shared" si="105"/>
        <v>1.72655932391312E-2</v>
      </c>
      <c r="AS187" s="43">
        <f t="shared" si="106"/>
        <v>1.4943877362884314E-2</v>
      </c>
      <c r="AT187" s="43">
        <f t="shared" si="107"/>
        <v>1.819094444142064E-2</v>
      </c>
      <c r="AU187" s="43">
        <f t="shared" si="108"/>
        <v>3.0428988545331999E-2</v>
      </c>
      <c r="AV187" s="43">
        <f t="shared" si="110"/>
        <v>2.8550840584485183E-2</v>
      </c>
      <c r="AW187" s="43">
        <f t="shared" si="110"/>
        <v>3.0625545463982162E-2</v>
      </c>
      <c r="AX187" s="43">
        <f t="shared" si="110"/>
        <v>3.2700250343479141E-2</v>
      </c>
      <c r="AY187" s="43">
        <f t="shared" si="110"/>
        <v>3.477495522297612E-2</v>
      </c>
      <c r="AZ187" s="43">
        <f t="shared" si="110"/>
        <v>3.6849660102473099E-2</v>
      </c>
      <c r="BA187" s="43">
        <f t="shared" si="110"/>
        <v>3.8924364981970078E-2</v>
      </c>
      <c r="BB187" s="43">
        <f t="shared" si="110"/>
        <v>4.0999069861467057E-2</v>
      </c>
      <c r="BC187" s="43">
        <f t="shared" si="110"/>
        <v>4.3073774740964035E-2</v>
      </c>
      <c r="BD187" s="43">
        <f t="shared" si="110"/>
        <v>4.5148479620461014E-2</v>
      </c>
      <c r="BE187" s="43">
        <f t="shared" si="110"/>
        <v>4.7223184499957993E-2</v>
      </c>
      <c r="BF187" s="43">
        <f t="shared" si="110"/>
        <v>4.9297889379454972E-2</v>
      </c>
    </row>
    <row r="188" spans="1:58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O188" s="3"/>
      <c r="P188" s="3"/>
      <c r="Q188" s="3"/>
      <c r="R188" s="3"/>
      <c r="S188" s="3"/>
      <c r="T188" s="3"/>
      <c r="U188" s="3"/>
      <c r="V188" s="3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</row>
    <row r="189" spans="1:58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O189" s="3"/>
      <c r="P189" s="3"/>
      <c r="Q189" s="3"/>
      <c r="R189" s="3"/>
      <c r="S189" s="3"/>
      <c r="T189" s="3"/>
      <c r="U189" s="3"/>
      <c r="V189" s="3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</row>
    <row r="190" spans="1:58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O190" s="3"/>
      <c r="P190" s="3"/>
      <c r="Q190" s="3"/>
      <c r="R190" s="3"/>
      <c r="S190" s="3"/>
      <c r="T190" s="3"/>
      <c r="U190" s="3"/>
      <c r="V190" s="3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</row>
    <row r="191" spans="1:58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3" customFormat="1" ht="18">
      <c r="A192" s="1"/>
      <c r="B192" s="55"/>
      <c r="C192" s="55"/>
      <c r="D192" s="55"/>
      <c r="E192" s="55"/>
      <c r="F192" s="55"/>
      <c r="G192" s="55"/>
      <c r="H192" s="55"/>
      <c r="I192" s="39"/>
      <c r="J192" s="1"/>
      <c r="N192"/>
      <c r="O192"/>
      <c r="P192"/>
      <c r="Q192"/>
      <c r="R192"/>
      <c r="S192"/>
      <c r="T192"/>
      <c r="U192"/>
      <c r="V192"/>
    </row>
    <row r="193" spans="1:58" s="3" customFormat="1" ht="15.95" customHeight="1">
      <c r="B193" s="59"/>
      <c r="C193" s="59"/>
      <c r="D193" s="59"/>
      <c r="E193" s="59"/>
      <c r="F193" s="59"/>
      <c r="G193" s="59"/>
      <c r="H193" s="59"/>
      <c r="I193" s="59"/>
      <c r="J193" s="59"/>
      <c r="K193" s="69"/>
      <c r="L193" s="69" t="s">
        <v>32</v>
      </c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69" t="s">
        <v>48</v>
      </c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</row>
    <row r="194" spans="1:58" s="60" customFormat="1">
      <c r="A194" s="60" t="s">
        <v>6</v>
      </c>
      <c r="B194" s="63">
        <f>SUM(B198:B210)</f>
        <v>0.36470045936451978</v>
      </c>
      <c r="C194" s="63">
        <f t="shared" ref="C194:K194" si="111">SUM(C198:C210)</f>
        <v>0.53180105860474003</v>
      </c>
      <c r="D194" s="63">
        <f t="shared" si="111"/>
        <v>0.24987899736611896</v>
      </c>
      <c r="E194" s="63">
        <f t="shared" si="111"/>
        <v>0.28568601831727336</v>
      </c>
      <c r="F194" s="63">
        <f t="shared" si="111"/>
        <v>0.24852259623047179</v>
      </c>
      <c r="G194" s="63">
        <f t="shared" si="111"/>
        <v>8.8030245652808189E-2</v>
      </c>
      <c r="H194" s="63">
        <f t="shared" si="111"/>
        <v>0.28876904882165255</v>
      </c>
      <c r="I194" s="63">
        <f t="shared" si="111"/>
        <v>0.21971691600945667</v>
      </c>
      <c r="J194" s="63">
        <f t="shared" si="111"/>
        <v>5.3251449893261263E-2</v>
      </c>
      <c r="K194" s="63">
        <f t="shared" si="111"/>
        <v>0.22566444560904389</v>
      </c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</row>
    <row r="195" spans="1:58">
      <c r="B195" s="96"/>
      <c r="C195" s="96"/>
      <c r="D195" s="96"/>
      <c r="E195" s="96"/>
      <c r="F195" s="96"/>
      <c r="G195" s="96"/>
      <c r="H195" s="96"/>
      <c r="I195" s="96"/>
      <c r="J195" s="96"/>
      <c r="K195" s="106"/>
      <c r="L195" s="106">
        <f t="shared" ref="L195:V195" si="112">SUM(L198:L210)</f>
        <v>0.23482882257594603</v>
      </c>
      <c r="M195" s="106">
        <f t="shared" si="112"/>
        <v>0.2347911357001983</v>
      </c>
      <c r="N195" s="106">
        <f t="shared" si="112"/>
        <v>0.23474684512398175</v>
      </c>
      <c r="O195" s="106">
        <f t="shared" si="112"/>
        <v>0.2348995392041778</v>
      </c>
      <c r="P195" s="106">
        <f t="shared" si="112"/>
        <v>0.23487149863286083</v>
      </c>
      <c r="Q195" s="106">
        <f t="shared" si="112"/>
        <v>0.23489169457288336</v>
      </c>
      <c r="R195" s="106">
        <f t="shared" si="112"/>
        <v>0.23479592768508409</v>
      </c>
      <c r="S195" s="106">
        <f t="shared" si="112"/>
        <v>0.23489832488346807</v>
      </c>
      <c r="T195" s="106">
        <f t="shared" si="112"/>
        <v>0.23495437616007939</v>
      </c>
      <c r="U195" s="106">
        <f t="shared" si="112"/>
        <v>0.2349291646673474</v>
      </c>
      <c r="V195" s="106">
        <f t="shared" si="112"/>
        <v>0.23487285385706705</v>
      </c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72"/>
      <c r="AM195" s="201"/>
      <c r="AN195" s="201"/>
      <c r="AO195" s="201"/>
      <c r="AP195" s="201"/>
      <c r="AQ195" s="201"/>
      <c r="AR195" s="201"/>
      <c r="AS195" s="201"/>
      <c r="AT195" s="201"/>
      <c r="AU195" s="106"/>
      <c r="AV195" s="106">
        <f t="shared" ref="AV195:BF195" si="113">SUM(AV198:AV210)</f>
        <v>9.2161288566018837E-2</v>
      </c>
      <c r="AW195" s="106">
        <f t="shared" si="113"/>
        <v>6.2444773107670513E-2</v>
      </c>
      <c r="AX195" s="106">
        <f t="shared" si="113"/>
        <v>3.272825764932219E-2</v>
      </c>
      <c r="AY195" s="106">
        <f t="shared" si="113"/>
        <v>3.011742190973863E-3</v>
      </c>
      <c r="AZ195" s="106">
        <f t="shared" si="113"/>
        <v>-2.6704773267374443E-2</v>
      </c>
      <c r="BA195" s="106">
        <f t="shared" si="113"/>
        <v>-5.6421288725722794E-2</v>
      </c>
      <c r="BB195" s="106">
        <f t="shared" si="113"/>
        <v>-8.6137804184071104E-2</v>
      </c>
      <c r="BC195" s="106">
        <f t="shared" si="113"/>
        <v>-0.11585431964241942</v>
      </c>
      <c r="BD195" s="106">
        <f t="shared" si="113"/>
        <v>-0.14557083510076774</v>
      </c>
      <c r="BE195" s="106">
        <f t="shared" si="113"/>
        <v>-0.1752873505591161</v>
      </c>
      <c r="BF195" s="106">
        <f t="shared" si="113"/>
        <v>-0.20500386601746443</v>
      </c>
    </row>
    <row r="196" spans="1:58">
      <c r="B196" s="94"/>
      <c r="C196" s="94"/>
      <c r="D196" s="94"/>
      <c r="E196" s="94"/>
      <c r="F196" s="94"/>
      <c r="G196" s="94"/>
      <c r="H196" s="94"/>
      <c r="I196" s="94"/>
      <c r="J196" s="94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AL196" s="72"/>
      <c r="AM196" s="201"/>
      <c r="AN196" s="201"/>
      <c r="AO196" s="201"/>
      <c r="AP196" s="201"/>
      <c r="AQ196" s="201"/>
      <c r="AR196" s="201"/>
      <c r="AS196" s="201"/>
      <c r="AT196" s="201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</row>
    <row r="197" spans="1:58">
      <c r="A197" s="1" t="s">
        <v>64</v>
      </c>
      <c r="B197" s="95">
        <v>2008</v>
      </c>
      <c r="C197" s="95">
        <v>2009</v>
      </c>
      <c r="D197" s="95">
        <v>2010</v>
      </c>
      <c r="E197" s="95">
        <v>2011</v>
      </c>
      <c r="F197" s="95">
        <v>2012</v>
      </c>
      <c r="G197" s="95">
        <v>2013</v>
      </c>
      <c r="H197" s="95">
        <v>2014</v>
      </c>
      <c r="I197" s="95">
        <v>2015</v>
      </c>
      <c r="J197" s="95">
        <v>2016</v>
      </c>
      <c r="K197" s="95">
        <v>2017</v>
      </c>
      <c r="L197" s="95">
        <v>2018</v>
      </c>
      <c r="M197" s="95">
        <v>2019</v>
      </c>
      <c r="N197" s="95">
        <v>2020</v>
      </c>
      <c r="O197" s="95">
        <v>2021</v>
      </c>
      <c r="P197" s="95">
        <v>2022</v>
      </c>
      <c r="Q197" s="95">
        <v>2023</v>
      </c>
      <c r="R197" s="95">
        <v>2024</v>
      </c>
      <c r="S197" s="95">
        <v>2025</v>
      </c>
      <c r="T197" s="95">
        <v>2026</v>
      </c>
      <c r="U197" s="95">
        <v>2027</v>
      </c>
      <c r="V197" s="95">
        <v>2028</v>
      </c>
      <c r="AL197" s="200">
        <v>2008</v>
      </c>
      <c r="AM197" s="200">
        <v>2009</v>
      </c>
      <c r="AN197" s="200">
        <v>2010</v>
      </c>
      <c r="AO197" s="200">
        <v>2011</v>
      </c>
      <c r="AP197" s="200">
        <v>2012</v>
      </c>
      <c r="AQ197" s="200">
        <v>2013</v>
      </c>
      <c r="AR197" s="200">
        <v>2014</v>
      </c>
      <c r="AS197" s="200">
        <v>2015</v>
      </c>
      <c r="AT197" s="200">
        <v>2016</v>
      </c>
      <c r="AU197" s="200">
        <v>2017</v>
      </c>
      <c r="AV197" s="200">
        <v>2018</v>
      </c>
      <c r="AW197" s="200">
        <v>2019</v>
      </c>
      <c r="AX197" s="200">
        <v>2020</v>
      </c>
      <c r="AY197" s="200">
        <v>2021</v>
      </c>
      <c r="AZ197" s="200">
        <v>2022</v>
      </c>
      <c r="BA197" s="200">
        <v>2023</v>
      </c>
      <c r="BB197" s="200">
        <v>2024</v>
      </c>
      <c r="BC197" s="200">
        <v>2025</v>
      </c>
      <c r="BD197" s="200">
        <v>2026</v>
      </c>
      <c r="BE197" s="200">
        <v>2027</v>
      </c>
      <c r="BF197" s="200">
        <v>2028</v>
      </c>
    </row>
    <row r="198" spans="1:58">
      <c r="A198" s="53" t="s">
        <v>50</v>
      </c>
      <c r="B198" s="70">
        <f>('Modelled Faults'!B198*'Modelled ICPs'!B198)/'Total ICPs'!B$18</f>
        <v>0.11935530017643461</v>
      </c>
      <c r="C198" s="70">
        <f>('Modelled Faults'!C198*'Modelled ICPs'!C198)/'Total ICPs'!C$18</f>
        <v>0.12088439591181484</v>
      </c>
      <c r="D198" s="70">
        <f>('Modelled Faults'!D198*'Modelled ICPs'!D198)/'Total ICPs'!D$18</f>
        <v>5.3878430668255848E-3</v>
      </c>
      <c r="E198" s="43">
        <f>('Modelled Faults'!E198*'Modelled ICPs'!E198)/'Total ICPs'!E$18</f>
        <v>4.1091372790431804E-2</v>
      </c>
      <c r="F198" s="43">
        <f>('Modelled Faults'!F198*'Modelled ICPs'!F198)/'Total ICPs'!F$18</f>
        <v>3.02106023057187E-2</v>
      </c>
      <c r="G198" s="43">
        <f>('Modelled Faults'!G198*'Modelled ICPs'!G198)/'Total ICPs'!G$18</f>
        <v>4.0041966464077103E-4</v>
      </c>
      <c r="H198" s="43">
        <f>('Modelled Faults'!H198*'Modelled ICPs'!H198)/'Total ICPs'!H$18</f>
        <v>5.1858376553780207E-2</v>
      </c>
      <c r="I198" s="43">
        <f>('Modelled Faults'!I198*'Modelled ICPs'!I198)/'Total ICPs'!I$18</f>
        <v>5.447814037682009E-2</v>
      </c>
      <c r="J198" s="43">
        <f>('Modelled Faults'!J198*'Modelled ICPs'!J198)/'Total ICPs'!J$18</f>
        <v>5.2976287668499086E-3</v>
      </c>
      <c r="K198" s="43">
        <f>('Modelled Faults'!K198*'Modelled ICPs'!K198)/'Total ICPs'!K$18</f>
        <v>3.8092386014823655E-2</v>
      </c>
      <c r="L198" s="43">
        <f>('Modelled Faults'!L198*'Modelled ICPs'!L198)/'Total ICPs'!L$18</f>
        <v>3.6412709899437394E-2</v>
      </c>
      <c r="M198" s="43">
        <f>('Modelled Faults'!M198*'Modelled ICPs'!M198)/'Total ICPs'!M$18</f>
        <v>3.6488741894677865E-2</v>
      </c>
      <c r="N198" s="43">
        <f>('Modelled Faults'!N198*'Modelled ICPs'!N198)/'Total ICPs'!N$18</f>
        <v>3.6572697079659627E-2</v>
      </c>
      <c r="O198" s="43">
        <f>('Modelled Faults'!O198*'Modelled ICPs'!O198)/'Total ICPs'!O$18</f>
        <v>3.6657570003635571E-2</v>
      </c>
      <c r="P198" s="43">
        <f>('Modelled Faults'!P198*'Modelled ICPs'!P198)/'Total ICPs'!P$18</f>
        <v>3.6781659035743541E-2</v>
      </c>
      <c r="Q198" s="43">
        <f>('Modelled Faults'!Q198*'Modelled ICPs'!Q198)/'Total ICPs'!Q$18</f>
        <v>3.6879862317024815E-2</v>
      </c>
      <c r="R198" s="43">
        <f>('Modelled Faults'!R198*'Modelled ICPs'!R198)/'Total ICPs'!R$18</f>
        <v>3.6872272897728001E-2</v>
      </c>
      <c r="S198" s="43">
        <f>('Modelled Faults'!S198*'Modelled ICPs'!S198)/'Total ICPs'!S$18</f>
        <v>3.694368426267982E-2</v>
      </c>
      <c r="T198" s="43">
        <f>('Modelled Faults'!T198*'Modelled ICPs'!T198)/'Total ICPs'!T$18</f>
        <v>3.7032949099307495E-2</v>
      </c>
      <c r="U198" s="43">
        <f>('Modelled Faults'!U198*'Modelled ICPs'!U198)/'Total ICPs'!U$18</f>
        <v>3.7145381026159635E-2</v>
      </c>
      <c r="V198" s="43">
        <f>('Modelled Faults'!V198*'Modelled ICPs'!V198)/'Total ICPs'!V$18</f>
        <v>3.7142606559996426E-2</v>
      </c>
      <c r="AL198" s="43">
        <f t="shared" ref="AL198:AL210" si="114">B198</f>
        <v>0.11935530017643461</v>
      </c>
      <c r="AM198" s="43">
        <f t="shared" ref="AM198:AM210" si="115">C198</f>
        <v>0.12088439591181484</v>
      </c>
      <c r="AN198" s="43">
        <f t="shared" ref="AN198:AN210" si="116">D198</f>
        <v>5.3878430668255848E-3</v>
      </c>
      <c r="AO198" s="43">
        <f t="shared" ref="AO198:AO210" si="117">E198</f>
        <v>4.1091372790431804E-2</v>
      </c>
      <c r="AP198" s="43">
        <f t="shared" ref="AP198:AP210" si="118">F198</f>
        <v>3.02106023057187E-2</v>
      </c>
      <c r="AQ198" s="43">
        <f t="shared" ref="AQ198:AQ210" si="119">G198</f>
        <v>4.0041966464077103E-4</v>
      </c>
      <c r="AR198" s="43">
        <f t="shared" ref="AR198:AR210" si="120">H198</f>
        <v>5.1858376553780207E-2</v>
      </c>
      <c r="AS198" s="43">
        <f t="shared" ref="AS198:AS210" si="121">I198</f>
        <v>5.447814037682009E-2</v>
      </c>
      <c r="AT198" s="43">
        <f t="shared" ref="AT198:AT210" si="122">J198</f>
        <v>5.2976287668499086E-3</v>
      </c>
      <c r="AU198" s="43">
        <f t="shared" ref="AU198:AU210" si="123">K198</f>
        <v>3.8092386014823655E-2</v>
      </c>
      <c r="AV198" s="43">
        <f>LINEST($B198:$K198)*(AV$6-$AL$6+1)+INDEX(LINEST($B198:$K198,,TRUE,TRUE),1,2)</f>
        <v>3.62127048713691E-3</v>
      </c>
      <c r="AW198" s="43">
        <f t="shared" ref="AW198:BF198" si="124">LINEST($B198:$K198)*(AW$6-$AL$6+1)+INDEX(LINEST($B198:$K198,,TRUE,TRUE),1,2)</f>
        <v>-4.2122524357134788E-3</v>
      </c>
      <c r="AX198" s="43">
        <f t="shared" si="124"/>
        <v>-1.2045775358563854E-2</v>
      </c>
      <c r="AY198" s="43">
        <f t="shared" si="124"/>
        <v>-1.9879298281414243E-2</v>
      </c>
      <c r="AZ198" s="43">
        <f t="shared" si="124"/>
        <v>-2.7712821204264618E-2</v>
      </c>
      <c r="BA198" s="43">
        <f t="shared" si="124"/>
        <v>-3.5546344127115007E-2</v>
      </c>
      <c r="BB198" s="43">
        <f t="shared" si="124"/>
        <v>-4.3379867049965395E-2</v>
      </c>
      <c r="BC198" s="43">
        <f t="shared" si="124"/>
        <v>-5.1213389972815784E-2</v>
      </c>
      <c r="BD198" s="43">
        <f t="shared" si="124"/>
        <v>-5.9046912895666145E-2</v>
      </c>
      <c r="BE198" s="43">
        <f t="shared" si="124"/>
        <v>-6.6880435818516534E-2</v>
      </c>
      <c r="BF198" s="43">
        <f t="shared" si="124"/>
        <v>-7.4713958741366923E-2</v>
      </c>
    </row>
    <row r="199" spans="1:58">
      <c r="A199" s="53" t="s">
        <v>56</v>
      </c>
      <c r="B199" s="70">
        <f>('Modelled Faults'!B199*'Modelled ICPs'!B199)/'Total ICPs'!B$18</f>
        <v>4.217252396166131E-2</v>
      </c>
      <c r="C199" s="70">
        <f>('Modelled Faults'!C199*'Modelled ICPs'!C199)/'Total ICPs'!C$18</f>
        <v>2.4818400012715989E-2</v>
      </c>
      <c r="D199" s="70">
        <f>('Modelled Faults'!D199*'Modelled ICPs'!D199)/'Total ICPs'!D$18</f>
        <v>2.4869398789394304E-2</v>
      </c>
      <c r="E199" s="43">
        <f>('Modelled Faults'!E199*'Modelled ICPs'!E199)/'Total ICPs'!E$18</f>
        <v>2.1643403645866012E-2</v>
      </c>
      <c r="F199" s="43">
        <f>('Modelled Faults'!F199*'Modelled ICPs'!F199)/'Total ICPs'!F$18</f>
        <v>4.33236350226728E-2</v>
      </c>
      <c r="G199" s="43">
        <f>('Modelled Faults'!G199*'Modelled ICPs'!G199)/'Total ICPs'!G$18</f>
        <v>1.3822238501126741E-2</v>
      </c>
      <c r="H199" s="43">
        <f>('Modelled Faults'!H199*'Modelled ICPs'!H199)/'Total ICPs'!H$18</f>
        <v>8.6789942468554794E-3</v>
      </c>
      <c r="I199" s="43">
        <f>('Modelled Faults'!I199*'Modelled ICPs'!I199)/'Total ICPs'!I$18</f>
        <v>1.5430572390833851E-2</v>
      </c>
      <c r="J199" s="43">
        <f>('Modelled Faults'!J199*'Modelled ICPs'!J199)/'Total ICPs'!J$18</f>
        <v>3.5347762719449387E-3</v>
      </c>
      <c r="K199" s="43">
        <f>('Modelled Faults'!K199*'Modelled ICPs'!K199)/'Total ICPs'!K$18</f>
        <v>2.2010930598188181E-2</v>
      </c>
      <c r="L199" s="43">
        <f>('Modelled Faults'!L199*'Modelled ICPs'!L199)/'Total ICPs'!L$18</f>
        <v>2.5546408844067489E-2</v>
      </c>
      <c r="M199" s="43">
        <f>('Modelled Faults'!M199*'Modelled ICPs'!M199)/'Total ICPs'!M$18</f>
        <v>2.5442676330645914E-2</v>
      </c>
      <c r="N199" s="43">
        <f>('Modelled Faults'!N199*'Modelled ICPs'!N199)/'Total ICPs'!N$18</f>
        <v>2.5349458307372664E-2</v>
      </c>
      <c r="O199" s="43">
        <f>('Modelled Faults'!O199*'Modelled ICPs'!O199)/'Total ICPs'!O$18</f>
        <v>2.5411195216210082E-2</v>
      </c>
      <c r="P199" s="43">
        <f>('Modelled Faults'!P199*'Modelled ICPs'!P199)/'Total ICPs'!P$18</f>
        <v>2.5352630158916502E-2</v>
      </c>
      <c r="Q199" s="43">
        <f>('Modelled Faults'!Q199*'Modelled ICPs'!Q199)/'Total ICPs'!Q$18</f>
        <v>2.5280469276005014E-2</v>
      </c>
      <c r="R199" s="43">
        <f>('Modelled Faults'!R199*'Modelled ICPs'!R199)/'Total ICPs'!R$18</f>
        <v>2.5233032781283641E-2</v>
      </c>
      <c r="S199" s="43">
        <f>('Modelled Faults'!S199*'Modelled ICPs'!S199)/'Total ICPs'!S$18</f>
        <v>2.5291894134693023E-2</v>
      </c>
      <c r="T199" s="43">
        <f>('Modelled Faults'!T199*'Modelled ICPs'!T199)/'Total ICPs'!T$18</f>
        <v>2.5222040454718677E-2</v>
      </c>
      <c r="U199" s="43">
        <f>('Modelled Faults'!U199*'Modelled ICPs'!U199)/'Total ICPs'!U$18</f>
        <v>2.5171797844322979E-2</v>
      </c>
      <c r="V199" s="43">
        <f>('Modelled Faults'!V199*'Modelled ICPs'!V199)/'Total ICPs'!V$18</f>
        <v>2.5133644300089273E-2</v>
      </c>
      <c r="AL199" s="43">
        <f t="shared" si="114"/>
        <v>4.217252396166131E-2</v>
      </c>
      <c r="AM199" s="43">
        <f t="shared" si="115"/>
        <v>2.4818400012715989E-2</v>
      </c>
      <c r="AN199" s="43">
        <f t="shared" si="116"/>
        <v>2.4869398789394304E-2</v>
      </c>
      <c r="AO199" s="43">
        <f t="shared" si="117"/>
        <v>2.1643403645866012E-2</v>
      </c>
      <c r="AP199" s="43">
        <f t="shared" si="118"/>
        <v>4.33236350226728E-2</v>
      </c>
      <c r="AQ199" s="43">
        <f t="shared" si="119"/>
        <v>1.3822238501126741E-2</v>
      </c>
      <c r="AR199" s="43">
        <f t="shared" si="120"/>
        <v>8.6789942468554794E-3</v>
      </c>
      <c r="AS199" s="43">
        <f t="shared" si="121"/>
        <v>1.5430572390833851E-2</v>
      </c>
      <c r="AT199" s="43">
        <f t="shared" si="122"/>
        <v>3.5347762719449387E-3</v>
      </c>
      <c r="AU199" s="43">
        <f t="shared" si="123"/>
        <v>2.2010930598188181E-2</v>
      </c>
      <c r="AV199" s="43">
        <f t="shared" ref="AV199:BF210" si="125">LINEST($B199:$K199)*(AV$6-$AL$6+1)+INDEX(LINEST($B199:$K199,,TRUE,TRUE),1,2)</f>
        <v>7.1628719051914404E-3</v>
      </c>
      <c r="AW199" s="43">
        <f t="shared" si="125"/>
        <v>4.4596690981124343E-3</v>
      </c>
      <c r="AX199" s="43">
        <f t="shared" si="125"/>
        <v>1.7564662910334317E-3</v>
      </c>
      <c r="AY199" s="43">
        <f t="shared" si="125"/>
        <v>-9.4673651604557096E-4</v>
      </c>
      <c r="AZ199" s="43">
        <f t="shared" si="125"/>
        <v>-3.6499393231245736E-3</v>
      </c>
      <c r="BA199" s="43">
        <f t="shared" si="125"/>
        <v>-6.3531421302035762E-3</v>
      </c>
      <c r="BB199" s="43">
        <f t="shared" si="125"/>
        <v>-9.0563449372825788E-3</v>
      </c>
      <c r="BC199" s="43">
        <f t="shared" si="125"/>
        <v>-1.1759547744361581E-2</v>
      </c>
      <c r="BD199" s="43">
        <f t="shared" si="125"/>
        <v>-1.4462750551440584E-2</v>
      </c>
      <c r="BE199" s="43">
        <f t="shared" si="125"/>
        <v>-1.7165953358519587E-2</v>
      </c>
      <c r="BF199" s="43">
        <f t="shared" si="125"/>
        <v>-1.9869156165598589E-2</v>
      </c>
    </row>
    <row r="200" spans="1:58">
      <c r="A200" s="53" t="s">
        <v>51</v>
      </c>
      <c r="B200" s="70">
        <f>('Modelled Faults'!B200*'Modelled ICPs'!B200)/'Total ICPs'!B$18</f>
        <v>3.4555656223673953E-3</v>
      </c>
      <c r="C200" s="70">
        <f>('Modelled Faults'!C200*'Modelled ICPs'!C200)/'Total ICPs'!C$18</f>
        <v>0</v>
      </c>
      <c r="D200" s="70">
        <f>('Modelled Faults'!D200*'Modelled ICPs'!D200)/'Total ICPs'!D$18</f>
        <v>3.9784718012512597E-3</v>
      </c>
      <c r="E200" s="43">
        <f>('Modelled Faults'!E200*'Modelled ICPs'!E200)/'Total ICPs'!E$18</f>
        <v>7.2615802103094297E-3</v>
      </c>
      <c r="F200" s="43">
        <f>('Modelled Faults'!F200*'Modelled ICPs'!F200)/'Total ICPs'!F$18</f>
        <v>0</v>
      </c>
      <c r="G200" s="43">
        <f>('Modelled Faults'!G200*'Modelled ICPs'!G200)/'Total ICPs'!G$18</f>
        <v>1.11124217008834E-3</v>
      </c>
      <c r="H200" s="43">
        <f>('Modelled Faults'!H200*'Modelled ICPs'!H200)/'Total ICPs'!H$18</f>
        <v>1.6692742660736903E-3</v>
      </c>
      <c r="I200" s="43">
        <f>('Modelled Faults'!I200*'Modelled ICPs'!I200)/'Total ICPs'!I$18</f>
        <v>4.1433325605530496E-4</v>
      </c>
      <c r="J200" s="43">
        <f>('Modelled Faults'!J200*'Modelled ICPs'!J200)/'Total ICPs'!J$18</f>
        <v>3.3261367828395501E-5</v>
      </c>
      <c r="K200" s="43">
        <f>('Modelled Faults'!K200*'Modelled ICPs'!K200)/'Total ICPs'!K$18</f>
        <v>2.9946844351276496E-5</v>
      </c>
      <c r="L200" s="43">
        <f>('Modelled Faults'!L200*'Modelled ICPs'!L200)/'Total ICPs'!L$18</f>
        <v>1.5547028987672573E-3</v>
      </c>
      <c r="M200" s="43">
        <f>('Modelled Faults'!M200*'Modelled ICPs'!M200)/'Total ICPs'!M$18</f>
        <v>1.5391728265945193E-3</v>
      </c>
      <c r="N200" s="43">
        <f>('Modelled Faults'!N200*'Modelled ICPs'!N200)/'Total ICPs'!N$18</f>
        <v>1.524458870010355E-3</v>
      </c>
      <c r="O200" s="43">
        <f>('Modelled Faults'!O200*'Modelled ICPs'!O200)/'Total ICPs'!O$18</f>
        <v>1.5271145411346586E-3</v>
      </c>
      <c r="P200" s="43">
        <f>('Modelled Faults'!P200*'Modelled ICPs'!P200)/'Total ICPs'!P$18</f>
        <v>1.5313135287856642E-3</v>
      </c>
      <c r="Q200" s="43">
        <f>('Modelled Faults'!Q200*'Modelled ICPs'!Q200)/'Total ICPs'!Q$18</f>
        <v>1.5182414880743759E-3</v>
      </c>
      <c r="R200" s="43">
        <f>('Modelled Faults'!R200*'Modelled ICPs'!R200)/'Total ICPs'!R$18</f>
        <v>1.5227773498170023E-3</v>
      </c>
      <c r="S200" s="43">
        <f>('Modelled Faults'!S200*'Modelled ICPs'!S200)/'Total ICPs'!S$18</f>
        <v>1.5250435800940895E-3</v>
      </c>
      <c r="T200" s="43">
        <f>('Modelled Faults'!T200*'Modelled ICPs'!T200)/'Total ICPs'!T$18</f>
        <v>1.5124577254631978E-3</v>
      </c>
      <c r="U200" s="43">
        <f>('Modelled Faults'!U200*'Modelled ICPs'!U200)/'Total ICPs'!U$18</f>
        <v>1.5165613303118636E-3</v>
      </c>
      <c r="V200" s="43">
        <f>('Modelled Faults'!V200*'Modelled ICPs'!V200)/'Total ICPs'!V$18</f>
        <v>1.5212908950997001E-3</v>
      </c>
      <c r="AL200" s="43">
        <f t="shared" si="114"/>
        <v>3.4555656223673953E-3</v>
      </c>
      <c r="AM200" s="43">
        <f t="shared" si="115"/>
        <v>0</v>
      </c>
      <c r="AN200" s="43">
        <f t="shared" si="116"/>
        <v>3.9784718012512597E-3</v>
      </c>
      <c r="AO200" s="43">
        <f t="shared" si="117"/>
        <v>7.2615802103094297E-3</v>
      </c>
      <c r="AP200" s="43">
        <f t="shared" si="118"/>
        <v>0</v>
      </c>
      <c r="AQ200" s="43">
        <f t="shared" si="119"/>
        <v>1.11124217008834E-3</v>
      </c>
      <c r="AR200" s="43">
        <f t="shared" si="120"/>
        <v>1.6692742660736903E-3</v>
      </c>
      <c r="AS200" s="43">
        <f t="shared" si="121"/>
        <v>4.1433325605530496E-4</v>
      </c>
      <c r="AT200" s="43">
        <f t="shared" si="122"/>
        <v>3.3261367828395501E-5</v>
      </c>
      <c r="AU200" s="43">
        <f t="shared" si="123"/>
        <v>2.9946844351276496E-5</v>
      </c>
      <c r="AV200" s="43">
        <f t="shared" si="125"/>
        <v>-3.4076937336565642E-4</v>
      </c>
      <c r="AW200" s="43">
        <f t="shared" si="125"/>
        <v>-7.2915790558350426E-4</v>
      </c>
      <c r="AX200" s="43">
        <f t="shared" si="125"/>
        <v>-1.117546437801353E-3</v>
      </c>
      <c r="AY200" s="43">
        <f t="shared" si="125"/>
        <v>-1.5059349700192008E-3</v>
      </c>
      <c r="AZ200" s="43">
        <f t="shared" si="125"/>
        <v>-1.8943235022370495E-3</v>
      </c>
      <c r="BA200" s="43">
        <f t="shared" si="125"/>
        <v>-2.2827120344548974E-3</v>
      </c>
      <c r="BB200" s="43">
        <f t="shared" si="125"/>
        <v>-2.6711005666727452E-3</v>
      </c>
      <c r="BC200" s="43">
        <f t="shared" si="125"/>
        <v>-3.0594890988905939E-3</v>
      </c>
      <c r="BD200" s="43">
        <f t="shared" si="125"/>
        <v>-3.4478776311084418E-3</v>
      </c>
      <c r="BE200" s="43">
        <f t="shared" si="125"/>
        <v>-3.8362661633262905E-3</v>
      </c>
      <c r="BF200" s="43">
        <f t="shared" si="125"/>
        <v>-4.2246546955441392E-3</v>
      </c>
    </row>
    <row r="201" spans="1:58">
      <c r="A201" s="53" t="s">
        <v>54</v>
      </c>
      <c r="B201" s="70">
        <f>('Modelled Faults'!B201*'Modelled ICPs'!B201)/'Total ICPs'!B$18</f>
        <v>2.0609412998903287E-2</v>
      </c>
      <c r="C201" s="70">
        <f>('Modelled Faults'!C201*'Modelled ICPs'!C201)/'Total ICPs'!C$18</f>
        <v>8.1884507176577179E-2</v>
      </c>
      <c r="D201" s="70">
        <f>('Modelled Faults'!D201*'Modelled ICPs'!D201)/'Total ICPs'!D$18</f>
        <v>2.172833368181392E-2</v>
      </c>
      <c r="E201" s="43">
        <f>('Modelled Faults'!E201*'Modelled ICPs'!E201)/'Total ICPs'!E$18</f>
        <v>2.2698719800997549E-2</v>
      </c>
      <c r="F201" s="43">
        <f>('Modelled Faults'!F201*'Modelled ICPs'!F201)/'Total ICPs'!F$18</f>
        <v>3.0494988858922361E-2</v>
      </c>
      <c r="G201" s="43">
        <f>('Modelled Faults'!G201*'Modelled ICPs'!G201)/'Total ICPs'!G$18</f>
        <v>3.2375016296149147E-3</v>
      </c>
      <c r="H201" s="43">
        <f>('Modelled Faults'!H201*'Modelled ICPs'!H201)/'Total ICPs'!H$18</f>
        <v>2.6816182720855501E-2</v>
      </c>
      <c r="I201" s="43">
        <f>('Modelled Faults'!I201*'Modelled ICPs'!I201)/'Total ICPs'!I$18</f>
        <v>1.914286470920027E-2</v>
      </c>
      <c r="J201" s="43">
        <f>('Modelled Faults'!J201*'Modelled ICPs'!J201)/'Total ICPs'!J$18</f>
        <v>4.9619913278542817E-3</v>
      </c>
      <c r="K201" s="43">
        <f>('Modelled Faults'!K201*'Modelled ICPs'!K201)/'Total ICPs'!K$18</f>
        <v>3.277382645803701E-2</v>
      </c>
      <c r="L201" s="43">
        <f>('Modelled Faults'!L201*'Modelled ICPs'!L201)/'Total ICPs'!L$18</f>
        <v>2.1732974345229587E-2</v>
      </c>
      <c r="M201" s="43">
        <f>('Modelled Faults'!M201*'Modelled ICPs'!M201)/'Total ICPs'!M$18</f>
        <v>2.1724807770692325E-2</v>
      </c>
      <c r="N201" s="43">
        <f>('Modelled Faults'!N201*'Modelled ICPs'!N201)/'Total ICPs'!N$18</f>
        <v>2.1693458552836452E-2</v>
      </c>
      <c r="O201" s="43">
        <f>('Modelled Faults'!O201*'Modelled ICPs'!O201)/'Total ICPs'!O$18</f>
        <v>2.1636715910718154E-2</v>
      </c>
      <c r="P201" s="43">
        <f>('Modelled Faults'!P201*'Modelled ICPs'!P201)/'Total ICPs'!P$18</f>
        <v>2.1605785712657918E-2</v>
      </c>
      <c r="Q201" s="43">
        <f>('Modelled Faults'!Q201*'Modelled ICPs'!Q201)/'Total ICPs'!Q$18</f>
        <v>2.1562563603417659E-2</v>
      </c>
      <c r="R201" s="43">
        <f>('Modelled Faults'!R201*'Modelled ICPs'!R201)/'Total ICPs'!R$18</f>
        <v>2.1539357702077242E-2</v>
      </c>
      <c r="S201" s="43">
        <f>('Modelled Faults'!S201*'Modelled ICPs'!S201)/'Total ICPs'!S$18</f>
        <v>2.1512874420930698E-2</v>
      </c>
      <c r="T201" s="43">
        <f>('Modelled Faults'!T201*'Modelled ICPs'!T201)/'Total ICPs'!T$18</f>
        <v>2.1471175094760361E-2</v>
      </c>
      <c r="U201" s="43">
        <f>('Modelled Faults'!U201*'Modelled ICPs'!U201)/'Total ICPs'!U$18</f>
        <v>2.1445512592399889E-2</v>
      </c>
      <c r="V201" s="43">
        <f>('Modelled Faults'!V201*'Modelled ICPs'!V201)/'Total ICPs'!V$18</f>
        <v>2.1429149099706921E-2</v>
      </c>
      <c r="AL201" s="43">
        <f t="shared" si="114"/>
        <v>2.0609412998903287E-2</v>
      </c>
      <c r="AM201" s="43">
        <f t="shared" si="115"/>
        <v>8.1884507176577179E-2</v>
      </c>
      <c r="AN201" s="43">
        <f t="shared" si="116"/>
        <v>2.172833368181392E-2</v>
      </c>
      <c r="AO201" s="43">
        <f t="shared" si="117"/>
        <v>2.2698719800997549E-2</v>
      </c>
      <c r="AP201" s="43">
        <f t="shared" si="118"/>
        <v>3.0494988858922361E-2</v>
      </c>
      <c r="AQ201" s="43">
        <f t="shared" si="119"/>
        <v>3.2375016296149147E-3</v>
      </c>
      <c r="AR201" s="43">
        <f t="shared" si="120"/>
        <v>2.6816182720855501E-2</v>
      </c>
      <c r="AS201" s="43">
        <f t="shared" si="121"/>
        <v>1.914286470920027E-2</v>
      </c>
      <c r="AT201" s="43">
        <f t="shared" si="122"/>
        <v>4.9619913278542817E-3</v>
      </c>
      <c r="AU201" s="43">
        <f t="shared" si="123"/>
        <v>3.277382645803701E-2</v>
      </c>
      <c r="AV201" s="43">
        <f t="shared" si="125"/>
        <v>1.120782183155564E-2</v>
      </c>
      <c r="AW201" s="43">
        <f t="shared" si="125"/>
        <v>8.439274357969824E-3</v>
      </c>
      <c r="AX201" s="43">
        <f t="shared" si="125"/>
        <v>5.6707268843840114E-3</v>
      </c>
      <c r="AY201" s="43">
        <f t="shared" si="125"/>
        <v>2.9021794107981988E-3</v>
      </c>
      <c r="AZ201" s="43">
        <f t="shared" si="125"/>
        <v>1.3363193721237926E-4</v>
      </c>
      <c r="BA201" s="43">
        <f t="shared" si="125"/>
        <v>-2.6349155363734333E-3</v>
      </c>
      <c r="BB201" s="43">
        <f t="shared" si="125"/>
        <v>-5.4034630099592459E-3</v>
      </c>
      <c r="BC201" s="43">
        <f t="shared" si="125"/>
        <v>-8.1720104835450655E-3</v>
      </c>
      <c r="BD201" s="43">
        <f t="shared" si="125"/>
        <v>-1.0940557957130878E-2</v>
      </c>
      <c r="BE201" s="43">
        <f t="shared" si="125"/>
        <v>-1.3709105430716691E-2</v>
      </c>
      <c r="BF201" s="43">
        <f t="shared" si="125"/>
        <v>-1.647765290430251E-2</v>
      </c>
    </row>
    <row r="202" spans="1:58">
      <c r="A202" s="53" t="s">
        <v>49</v>
      </c>
      <c r="B202" s="70">
        <f>('Modelled Faults'!B202*'Modelled ICPs'!B202)/'Total ICPs'!B$18</f>
        <v>2.0555370114284773E-2</v>
      </c>
      <c r="C202" s="70">
        <f>('Modelled Faults'!C202*'Modelled ICPs'!C202)/'Total ICPs'!C$18</f>
        <v>1.2715972851397989E-2</v>
      </c>
      <c r="D202" s="70">
        <f>('Modelled Faults'!D202*'Modelled ICPs'!D202)/'Total ICPs'!D$18</f>
        <v>7.6283009755524689E-3</v>
      </c>
      <c r="E202" s="43">
        <f>('Modelled Faults'!E202*'Modelled ICPs'!E202)/'Total ICPs'!E$18</f>
        <v>1.0716484289608899E-2</v>
      </c>
      <c r="F202" s="43">
        <f>('Modelled Faults'!F202*'Modelled ICPs'!F202)/'Total ICPs'!F$18</f>
        <v>2.7282358345807802E-3</v>
      </c>
      <c r="G202" s="43">
        <f>('Modelled Faults'!G202*'Modelled ICPs'!G202)/'Total ICPs'!G$18</f>
        <v>1.744463965334214E-3</v>
      </c>
      <c r="H202" s="43">
        <f>('Modelled Faults'!H202*'Modelled ICPs'!H202)/'Total ICPs'!H$18</f>
        <v>1.5276015423847801E-3</v>
      </c>
      <c r="I202" s="43">
        <f>('Modelled Faults'!I202*'Modelled ICPs'!I202)/'Total ICPs'!I$18</f>
        <v>1.1440944102688427E-2</v>
      </c>
      <c r="J202" s="43">
        <f>('Modelled Faults'!J202*'Modelled ICPs'!J202)/'Total ICPs'!J$18</f>
        <v>3.3503268685329316E-3</v>
      </c>
      <c r="K202" s="43">
        <f>('Modelled Faults'!K202*'Modelled ICPs'!K202)/'Total ICPs'!K$18</f>
        <v>3.3061316163809284E-3</v>
      </c>
      <c r="L202" s="43">
        <f>('Modelled Faults'!L202*'Modelled ICPs'!L202)/'Total ICPs'!L$18</f>
        <v>5.8740616400379956E-3</v>
      </c>
      <c r="M202" s="43">
        <f>('Modelled Faults'!M202*'Modelled ICPs'!M202)/'Total ICPs'!M$18</f>
        <v>5.8816043487403165E-3</v>
      </c>
      <c r="N202" s="43">
        <f>('Modelled Faults'!N202*'Modelled ICPs'!N202)/'Total ICPs'!N$18</f>
        <v>5.890619292226125E-3</v>
      </c>
      <c r="O202" s="43">
        <f>('Modelled Faults'!O202*'Modelled ICPs'!O202)/'Total ICPs'!O$18</f>
        <v>5.8871953902328439E-3</v>
      </c>
      <c r="P202" s="43">
        <f>('Modelled Faults'!P202*'Modelled ICPs'!P202)/'Total ICPs'!P$18</f>
        <v>5.9031851324402402E-3</v>
      </c>
      <c r="Q202" s="43">
        <f>('Modelled Faults'!Q202*'Modelled ICPs'!Q202)/'Total ICPs'!Q$18</f>
        <v>5.902739404168209E-3</v>
      </c>
      <c r="R202" s="43">
        <f>('Modelled Faults'!R202*'Modelled ICPs'!R202)/'Total ICPs'!R$18</f>
        <v>5.9198209372227995E-3</v>
      </c>
      <c r="S202" s="43">
        <f>('Modelled Faults'!S202*'Modelled ICPs'!S202)/'Total ICPs'!S$18</f>
        <v>5.9155167379274206E-3</v>
      </c>
      <c r="T202" s="43">
        <f>('Modelled Faults'!T202*'Modelled ICPs'!T202)/'Total ICPs'!T$18</f>
        <v>5.9264114330146904E-3</v>
      </c>
      <c r="U202" s="43">
        <f>('Modelled Faults'!U202*'Modelled ICPs'!U202)/'Total ICPs'!U$18</f>
        <v>5.9294376374032969E-3</v>
      </c>
      <c r="V202" s="43">
        <f>('Modelled Faults'!V202*'Modelled ICPs'!V202)/'Total ICPs'!V$18</f>
        <v>5.9347747485483078E-3</v>
      </c>
      <c r="AL202" s="43">
        <f t="shared" si="114"/>
        <v>2.0555370114284773E-2</v>
      </c>
      <c r="AM202" s="43">
        <f t="shared" si="115"/>
        <v>1.2715972851397989E-2</v>
      </c>
      <c r="AN202" s="43">
        <f t="shared" si="116"/>
        <v>7.6283009755524689E-3</v>
      </c>
      <c r="AO202" s="43">
        <f t="shared" si="117"/>
        <v>1.0716484289608899E-2</v>
      </c>
      <c r="AP202" s="43">
        <f t="shared" si="118"/>
        <v>2.7282358345807802E-3</v>
      </c>
      <c r="AQ202" s="43">
        <f t="shared" si="119"/>
        <v>1.744463965334214E-3</v>
      </c>
      <c r="AR202" s="43">
        <f t="shared" si="120"/>
        <v>1.5276015423847801E-3</v>
      </c>
      <c r="AS202" s="43">
        <f t="shared" si="121"/>
        <v>1.1440944102688427E-2</v>
      </c>
      <c r="AT202" s="43">
        <f t="shared" si="122"/>
        <v>3.3503268685329316E-3</v>
      </c>
      <c r="AU202" s="43">
        <f t="shared" si="123"/>
        <v>3.3061316163809284E-3</v>
      </c>
      <c r="AV202" s="43">
        <f t="shared" si="125"/>
        <v>-1.0494587847302041E-4</v>
      </c>
      <c r="AW202" s="43">
        <f t="shared" si="125"/>
        <v>-1.5006420774816807E-3</v>
      </c>
      <c r="AX202" s="43">
        <f t="shared" si="125"/>
        <v>-2.8963382764903428E-3</v>
      </c>
      <c r="AY202" s="43">
        <f t="shared" si="125"/>
        <v>-4.2920344754990049E-3</v>
      </c>
      <c r="AZ202" s="43">
        <f t="shared" si="125"/>
        <v>-5.687730674507667E-3</v>
      </c>
      <c r="BA202" s="43">
        <f t="shared" si="125"/>
        <v>-7.083426873516329E-3</v>
      </c>
      <c r="BB202" s="43">
        <f t="shared" si="125"/>
        <v>-8.4791230725249911E-3</v>
      </c>
      <c r="BC202" s="43">
        <f t="shared" si="125"/>
        <v>-9.8748192715336532E-3</v>
      </c>
      <c r="BD202" s="43">
        <f t="shared" si="125"/>
        <v>-1.1270515470542315E-2</v>
      </c>
      <c r="BE202" s="43">
        <f t="shared" si="125"/>
        <v>-1.2666211669550977E-2</v>
      </c>
      <c r="BF202" s="43">
        <f t="shared" si="125"/>
        <v>-1.4061907868559636E-2</v>
      </c>
    </row>
    <row r="203" spans="1:58">
      <c r="A203" s="53" t="s">
        <v>59</v>
      </c>
      <c r="B203" s="70">
        <f>('Modelled Faults'!B203*'Modelled ICPs'!B203)/'Total ICPs'!B$18</f>
        <v>8.303530271962874E-3</v>
      </c>
      <c r="C203" s="70">
        <f>('Modelled Faults'!C203*'Modelled ICPs'!C203)/'Total ICPs'!C$18</f>
        <v>1.079903994404972E-2</v>
      </c>
      <c r="D203" s="70">
        <f>('Modelled Faults'!D203*'Modelled ICPs'!D203)/'Total ICPs'!D$18</f>
        <v>2.9233393672260109E-2</v>
      </c>
      <c r="E203" s="43">
        <f>('Modelled Faults'!E203*'Modelled ICPs'!E203)/'Total ICPs'!E$18</f>
        <v>2.220246994233455E-2</v>
      </c>
      <c r="F203" s="43">
        <f>('Modelled Faults'!F203*'Modelled ICPs'!F203)/'Total ICPs'!F$18</f>
        <v>1.3456796682365253E-2</v>
      </c>
      <c r="G203" s="43">
        <f>('Modelled Faults'!G203*'Modelled ICPs'!G203)/'Total ICPs'!G$18</f>
        <v>6.72332553187527E-3</v>
      </c>
      <c r="H203" s="43">
        <f>('Modelled Faults'!H203*'Modelled ICPs'!H203)/'Total ICPs'!H$18</f>
        <v>1.2861419437497702E-2</v>
      </c>
      <c r="I203" s="43">
        <f>('Modelled Faults'!I203*'Modelled ICPs'!I203)/'Total ICPs'!I$18</f>
        <v>7.5682647174618164E-3</v>
      </c>
      <c r="J203" s="43">
        <f>('Modelled Faults'!J203*'Modelled ICPs'!J203)/'Total ICPs'!J$18</f>
        <v>5.8963333877610309E-4</v>
      </c>
      <c r="K203" s="43">
        <f>('Modelled Faults'!K203*'Modelled ICPs'!K203)/'Total ICPs'!K$18</f>
        <v>7.1513064310848229E-3</v>
      </c>
      <c r="L203" s="43">
        <f>('Modelled Faults'!L203*'Modelled ICPs'!L203)/'Total ICPs'!L$18</f>
        <v>1.3366604673473606E-2</v>
      </c>
      <c r="M203" s="43">
        <f>('Modelled Faults'!M203*'Modelled ICPs'!M203)/'Total ICPs'!M$18</f>
        <v>1.3320576077297181E-2</v>
      </c>
      <c r="N203" s="43">
        <f>('Modelled Faults'!N203*'Modelled ICPs'!N203)/'Total ICPs'!N$18</f>
        <v>1.3278653347100596E-2</v>
      </c>
      <c r="O203" s="43">
        <f>('Modelled Faults'!O203*'Modelled ICPs'!O203)/'Total ICPs'!O$18</f>
        <v>1.3239923814938727E-2</v>
      </c>
      <c r="P203" s="43">
        <f>('Modelled Faults'!P203*'Modelled ICPs'!P203)/'Total ICPs'!P$18</f>
        <v>1.3217542731712101E-2</v>
      </c>
      <c r="Q203" s="43">
        <f>('Modelled Faults'!Q203*'Modelled ICPs'!Q203)/'Total ICPs'!Q$18</f>
        <v>1.3187939000679322E-2</v>
      </c>
      <c r="R203" s="43">
        <f>('Modelled Faults'!R203*'Modelled ICPs'!R203)/'Total ICPs'!R$18</f>
        <v>1.3171104383099378E-2</v>
      </c>
      <c r="S203" s="43">
        <f>('Modelled Faults'!S203*'Modelled ICPs'!S203)/'Total ICPs'!S$18</f>
        <v>1.3216234988391249E-2</v>
      </c>
      <c r="T203" s="43">
        <f>('Modelled Faults'!T203*'Modelled ICPs'!T203)/'Total ICPs'!T$18</f>
        <v>1.3187175848191542E-2</v>
      </c>
      <c r="U203" s="43">
        <f>('Modelled Faults'!U203*'Modelled ICPs'!U203)/'Total ICPs'!U$18</f>
        <v>1.316825343581284E-2</v>
      </c>
      <c r="V203" s="43">
        <f>('Modelled Faults'!V203*'Modelled ICPs'!V203)/'Total ICPs'!V$18</f>
        <v>1.3155549540662715E-2</v>
      </c>
      <c r="AL203" s="43">
        <f t="shared" si="114"/>
        <v>8.303530271962874E-3</v>
      </c>
      <c r="AM203" s="43">
        <f t="shared" si="115"/>
        <v>1.079903994404972E-2</v>
      </c>
      <c r="AN203" s="43">
        <f t="shared" si="116"/>
        <v>2.9233393672260109E-2</v>
      </c>
      <c r="AO203" s="43">
        <f t="shared" si="117"/>
        <v>2.220246994233455E-2</v>
      </c>
      <c r="AP203" s="43">
        <f t="shared" si="118"/>
        <v>1.3456796682365253E-2</v>
      </c>
      <c r="AQ203" s="43">
        <f t="shared" si="119"/>
        <v>6.72332553187527E-3</v>
      </c>
      <c r="AR203" s="43">
        <f t="shared" si="120"/>
        <v>1.2861419437497702E-2</v>
      </c>
      <c r="AS203" s="43">
        <f t="shared" si="121"/>
        <v>7.5682647174618164E-3</v>
      </c>
      <c r="AT203" s="43">
        <f t="shared" si="122"/>
        <v>5.8963333877610309E-4</v>
      </c>
      <c r="AU203" s="43">
        <f t="shared" si="123"/>
        <v>7.1513064310848229E-3</v>
      </c>
      <c r="AV203" s="43">
        <f t="shared" si="125"/>
        <v>4.3916470555064955E-3</v>
      </c>
      <c r="AW203" s="43">
        <f t="shared" si="125"/>
        <v>3.0285068843318892E-3</v>
      </c>
      <c r="AX203" s="43">
        <f t="shared" si="125"/>
        <v>1.6653667131572847E-3</v>
      </c>
      <c r="AY203" s="43">
        <f t="shared" si="125"/>
        <v>3.0222654198268015E-4</v>
      </c>
      <c r="AZ203" s="43">
        <f t="shared" si="125"/>
        <v>-1.0609136291919244E-3</v>
      </c>
      <c r="BA203" s="43">
        <f t="shared" si="125"/>
        <v>-2.4240538003665289E-3</v>
      </c>
      <c r="BB203" s="43">
        <f t="shared" si="125"/>
        <v>-3.7871939715411335E-3</v>
      </c>
      <c r="BC203" s="43">
        <f t="shared" si="125"/>
        <v>-5.150334142715738E-3</v>
      </c>
      <c r="BD203" s="43">
        <f t="shared" si="125"/>
        <v>-6.5134743138903425E-3</v>
      </c>
      <c r="BE203" s="43">
        <f t="shared" si="125"/>
        <v>-7.8766144850649471E-3</v>
      </c>
      <c r="BF203" s="43">
        <f t="shared" si="125"/>
        <v>-9.2397546562395516E-3</v>
      </c>
    </row>
    <row r="204" spans="1:58">
      <c r="A204" s="53" t="s">
        <v>57</v>
      </c>
      <c r="B204" s="70">
        <f>('Modelled Faults'!B204*'Modelled ICPs'!B204)/'Total ICPs'!B$18</f>
        <v>5.245338801201662E-2</v>
      </c>
      <c r="C204" s="70">
        <f>('Modelled Faults'!C204*'Modelled ICPs'!C204)/'Total ICPs'!C$18</f>
        <v>4.9528714256195108E-2</v>
      </c>
      <c r="D204" s="70">
        <f>('Modelled Faults'!D204*'Modelled ICPs'!D204)/'Total ICPs'!D$18</f>
        <v>3.8147824928280602E-2</v>
      </c>
      <c r="E204" s="43">
        <f>('Modelled Faults'!E204*'Modelled ICPs'!E204)/'Total ICPs'!E$18</f>
        <v>2.5223940600776359E-2</v>
      </c>
      <c r="F204" s="43">
        <f>('Modelled Faults'!F204*'Modelled ICPs'!F204)/'Total ICPs'!F$18</f>
        <v>5.5580382953057457E-2</v>
      </c>
      <c r="G204" s="43">
        <f>('Modelled Faults'!G204*'Modelled ICPs'!G204)/'Total ICPs'!G$18</f>
        <v>1.7267710034082222E-2</v>
      </c>
      <c r="H204" s="43">
        <f>('Modelled Faults'!H204*'Modelled ICPs'!H204)/'Total ICPs'!H$18</f>
        <v>9.8770527145725807E-3</v>
      </c>
      <c r="I204" s="43">
        <f>('Modelled Faults'!I204*'Modelled ICPs'!I204)/'Total ICPs'!I$18</f>
        <v>2.4218447095877817E-2</v>
      </c>
      <c r="J204" s="43">
        <f>('Modelled Faults'!J204*'Modelled ICPs'!J204)/'Total ICPs'!J$18</f>
        <v>3.7131781539336104E-3</v>
      </c>
      <c r="K204" s="43">
        <f>('Modelled Faults'!K204*'Modelled ICPs'!K204)/'Total ICPs'!K$18</f>
        <v>4.2257992064086161E-2</v>
      </c>
      <c r="L204" s="43">
        <f>('Modelled Faults'!L204*'Modelled ICPs'!L204)/'Total ICPs'!L$18</f>
        <v>2.8145118866824994E-2</v>
      </c>
      <c r="M204" s="43">
        <f>('Modelled Faults'!M204*'Modelled ICPs'!M204)/'Total ICPs'!M$18</f>
        <v>2.8081736907397317E-2</v>
      </c>
      <c r="N204" s="43">
        <f>('Modelled Faults'!N204*'Modelled ICPs'!N204)/'Total ICPs'!N$18</f>
        <v>2.8070710417865092E-2</v>
      </c>
      <c r="O204" s="43">
        <f>('Modelled Faults'!O204*'Modelled ICPs'!O204)/'Total ICPs'!O$18</f>
        <v>2.802074967822972E-2</v>
      </c>
      <c r="P204" s="43">
        <f>('Modelled Faults'!P204*'Modelled ICPs'!P204)/'Total ICPs'!P$18</f>
        <v>2.79621024901897E-2</v>
      </c>
      <c r="Q204" s="43">
        <f>('Modelled Faults'!Q204*'Modelled ICPs'!Q204)/'Total ICPs'!Q$18</f>
        <v>2.7929036497802706E-2</v>
      </c>
      <c r="R204" s="43">
        <f>('Modelled Faults'!R204*'Modelled ICPs'!R204)/'Total ICPs'!R$18</f>
        <v>2.788104901722778E-2</v>
      </c>
      <c r="S204" s="43">
        <f>('Modelled Faults'!S204*'Modelled ICPs'!S204)/'Total ICPs'!S$18</f>
        <v>2.7833661323020183E-2</v>
      </c>
      <c r="T204" s="43">
        <f>('Modelled Faults'!T204*'Modelled ICPs'!T204)/'Total ICPs'!T$18</f>
        <v>2.7801794021204411E-2</v>
      </c>
      <c r="U204" s="43">
        <f>('Modelled Faults'!U204*'Modelled ICPs'!U204)/'Total ICPs'!U$18</f>
        <v>2.7790837417933551E-2</v>
      </c>
      <c r="V204" s="43">
        <f>('Modelled Faults'!V204*'Modelled ICPs'!V204)/'Total ICPs'!V$18</f>
        <v>2.7752394143245467E-2</v>
      </c>
      <c r="AL204" s="43">
        <f t="shared" si="114"/>
        <v>5.245338801201662E-2</v>
      </c>
      <c r="AM204" s="43">
        <f t="shared" si="115"/>
        <v>4.9528714256195108E-2</v>
      </c>
      <c r="AN204" s="43">
        <f t="shared" si="116"/>
        <v>3.8147824928280602E-2</v>
      </c>
      <c r="AO204" s="43">
        <f t="shared" si="117"/>
        <v>2.5223940600776359E-2</v>
      </c>
      <c r="AP204" s="43">
        <f t="shared" si="118"/>
        <v>5.5580382953057457E-2</v>
      </c>
      <c r="AQ204" s="43">
        <f t="shared" si="119"/>
        <v>1.7267710034082222E-2</v>
      </c>
      <c r="AR204" s="43">
        <f t="shared" si="120"/>
        <v>9.8770527145725807E-3</v>
      </c>
      <c r="AS204" s="43">
        <f t="shared" si="121"/>
        <v>2.4218447095877817E-2</v>
      </c>
      <c r="AT204" s="43">
        <f t="shared" si="122"/>
        <v>3.7131781539336104E-3</v>
      </c>
      <c r="AU204" s="43">
        <f t="shared" si="123"/>
        <v>4.2257992064086161E-2</v>
      </c>
      <c r="AV204" s="43">
        <f t="shared" si="125"/>
        <v>1.2944611681727676E-2</v>
      </c>
      <c r="AW204" s="43">
        <f t="shared" si="125"/>
        <v>9.5114750636258322E-3</v>
      </c>
      <c r="AX204" s="43">
        <f t="shared" si="125"/>
        <v>6.0783384455239814E-3</v>
      </c>
      <c r="AY204" s="43">
        <f t="shared" si="125"/>
        <v>2.6452018274221306E-3</v>
      </c>
      <c r="AZ204" s="43">
        <f t="shared" si="125"/>
        <v>-7.8793479067972017E-4</v>
      </c>
      <c r="BA204" s="43">
        <f t="shared" si="125"/>
        <v>-4.2210714087815709E-3</v>
      </c>
      <c r="BB204" s="43">
        <f t="shared" si="125"/>
        <v>-7.6542080268834217E-3</v>
      </c>
      <c r="BC204" s="43">
        <f t="shared" si="125"/>
        <v>-1.1087344644985273E-2</v>
      </c>
      <c r="BD204" s="43">
        <f t="shared" si="125"/>
        <v>-1.4520481263087123E-2</v>
      </c>
      <c r="BE204" s="43">
        <f t="shared" si="125"/>
        <v>-1.7953617881188974E-2</v>
      </c>
      <c r="BF204" s="43">
        <f t="shared" si="125"/>
        <v>-2.1386754499290825E-2</v>
      </c>
    </row>
    <row r="205" spans="1:58">
      <c r="A205" s="53" t="s">
        <v>55</v>
      </c>
      <c r="B205" s="70">
        <f>('Modelled Faults'!B205*'Modelled ICPs'!B205)/'Total ICPs'!B$18</f>
        <v>3.9196986314434194E-3</v>
      </c>
      <c r="C205" s="70">
        <f>('Modelled Faults'!C205*'Modelled ICPs'!C205)/'Total ICPs'!C$18</f>
        <v>4.9465134391938042E-3</v>
      </c>
      <c r="D205" s="70">
        <f>('Modelled Faults'!D205*'Modelled ICPs'!D205)/'Total ICPs'!D$18</f>
        <v>2.3036584139095899E-3</v>
      </c>
      <c r="E205" s="43">
        <f>('Modelled Faults'!E205*'Modelled ICPs'!E205)/'Total ICPs'!E$18</f>
        <v>8.5964295136751398E-3</v>
      </c>
      <c r="F205" s="43">
        <f>('Modelled Faults'!F205*'Modelled ICPs'!F205)/'Total ICPs'!F$18</f>
        <v>9.0972445755608793E-3</v>
      </c>
      <c r="G205" s="43">
        <f>('Modelled Faults'!G205*'Modelled ICPs'!G205)/'Total ICPs'!G$18</f>
        <v>5.1682072994331998E-3</v>
      </c>
      <c r="H205" s="43">
        <f>('Modelled Faults'!H205*'Modelled ICPs'!H205)/'Total ICPs'!H$18</f>
        <v>1.6218447020561001E-2</v>
      </c>
      <c r="I205" s="43">
        <f>('Modelled Faults'!I205*'Modelled ICPs'!I205)/'Total ICPs'!I$18</f>
        <v>7.3577566922079099E-3</v>
      </c>
      <c r="J205" s="43">
        <f>('Modelled Faults'!J205*'Modelled ICPs'!J205)/'Total ICPs'!J$18</f>
        <v>1.2790507810373909E-3</v>
      </c>
      <c r="K205" s="43">
        <f>('Modelled Faults'!K205*'Modelled ICPs'!K205)/'Total ICPs'!K$18</f>
        <v>5.1538519128546826E-3</v>
      </c>
      <c r="L205" s="43">
        <f>('Modelled Faults'!L205*'Modelled ICPs'!L205)/'Total ICPs'!L$18</f>
        <v>5.8873877138407704E-3</v>
      </c>
      <c r="M205" s="43">
        <f>('Modelled Faults'!M205*'Modelled ICPs'!M205)/'Total ICPs'!M$18</f>
        <v>5.828578049192088E-3</v>
      </c>
      <c r="N205" s="43">
        <f>('Modelled Faults'!N205*'Modelled ICPs'!N205)/'Total ICPs'!N$18</f>
        <v>5.7728588714094503E-3</v>
      </c>
      <c r="O205" s="43">
        <f>('Modelled Faults'!O205*'Modelled ICPs'!O205)/'Total ICPs'!O$18</f>
        <v>5.8512624521507841E-3</v>
      </c>
      <c r="P205" s="43">
        <f>('Modelled Faults'!P205*'Modelled ICPs'!P205)/'Total ICPs'!P$18</f>
        <v>5.804272944120544E-3</v>
      </c>
      <c r="Q205" s="43">
        <f>('Modelled Faults'!Q205*'Modelled ICPs'!Q205)/'Total ICPs'!Q$18</f>
        <v>5.7547248334308011E-3</v>
      </c>
      <c r="R205" s="43">
        <f>('Modelled Faults'!R205*'Modelled ICPs'!R205)/'Total ICPs'!R$18</f>
        <v>5.7113352078449224E-3</v>
      </c>
      <c r="S205" s="43">
        <f>('Modelled Faults'!S205*'Modelled ICPs'!S205)/'Total ICPs'!S$18</f>
        <v>5.6604228902192178E-3</v>
      </c>
      <c r="T205" s="43">
        <f>('Modelled Faults'!T205*'Modelled ICPs'!T205)/'Total ICPs'!T$18</f>
        <v>5.7378957389611915E-3</v>
      </c>
      <c r="U205" s="43">
        <f>('Modelled Faults'!U205*'Modelled ICPs'!U205)/'Total ICPs'!U$18</f>
        <v>5.6951079984250835E-3</v>
      </c>
      <c r="V205" s="43">
        <f>('Modelled Faults'!V205*'Modelled ICPs'!V205)/'Total ICPs'!V$18</f>
        <v>5.655506561883448E-3</v>
      </c>
      <c r="AL205" s="43">
        <f t="shared" si="114"/>
        <v>3.9196986314434194E-3</v>
      </c>
      <c r="AM205" s="43">
        <f t="shared" si="115"/>
        <v>4.9465134391938042E-3</v>
      </c>
      <c r="AN205" s="43">
        <f t="shared" si="116"/>
        <v>2.3036584139095899E-3</v>
      </c>
      <c r="AO205" s="43">
        <f t="shared" si="117"/>
        <v>8.5964295136751398E-3</v>
      </c>
      <c r="AP205" s="43">
        <f t="shared" si="118"/>
        <v>9.0972445755608793E-3</v>
      </c>
      <c r="AQ205" s="43">
        <f t="shared" si="119"/>
        <v>5.1682072994331998E-3</v>
      </c>
      <c r="AR205" s="43">
        <f t="shared" si="120"/>
        <v>1.6218447020561001E-2</v>
      </c>
      <c r="AS205" s="43">
        <f t="shared" si="121"/>
        <v>7.3577566922079099E-3</v>
      </c>
      <c r="AT205" s="43">
        <f t="shared" si="122"/>
        <v>1.2790507810373909E-3</v>
      </c>
      <c r="AU205" s="43">
        <f t="shared" si="123"/>
        <v>5.1538519128546826E-3</v>
      </c>
      <c r="AV205" s="43">
        <f t="shared" si="125"/>
        <v>7.3921740800419675E-3</v>
      </c>
      <c r="AW205" s="43">
        <f t="shared" si="125"/>
        <v>7.5718264895063801E-3</v>
      </c>
      <c r="AX205" s="43">
        <f t="shared" si="125"/>
        <v>7.7514788989707919E-3</v>
      </c>
      <c r="AY205" s="43">
        <f t="shared" si="125"/>
        <v>7.9311313084352037E-3</v>
      </c>
      <c r="AZ205" s="43">
        <f t="shared" si="125"/>
        <v>8.1107837178996164E-3</v>
      </c>
      <c r="BA205" s="43">
        <f t="shared" si="125"/>
        <v>8.2904361273640273E-3</v>
      </c>
      <c r="BB205" s="43">
        <f t="shared" si="125"/>
        <v>8.47008853682844E-3</v>
      </c>
      <c r="BC205" s="43">
        <f t="shared" si="125"/>
        <v>8.6497409462928526E-3</v>
      </c>
      <c r="BD205" s="43">
        <f t="shared" si="125"/>
        <v>8.8293933557572653E-3</v>
      </c>
      <c r="BE205" s="43">
        <f t="shared" si="125"/>
        <v>9.0090457652216762E-3</v>
      </c>
      <c r="BF205" s="43">
        <f t="shared" si="125"/>
        <v>9.1886981746860889E-3</v>
      </c>
    </row>
    <row r="206" spans="1:58">
      <c r="A206" s="53" t="s">
        <v>47</v>
      </c>
      <c r="B206" s="70">
        <f>('Modelled Faults'!B206*'Modelled ICPs'!B206)/'Total ICPs'!B$18</f>
        <v>2.17729245148062E-2</v>
      </c>
      <c r="C206" s="70">
        <f>('Modelled Faults'!C206*'Modelled ICPs'!C206)/'Total ICPs'!C$18</f>
        <v>4.8486004482380433E-2</v>
      </c>
      <c r="D206" s="70">
        <f>('Modelled Faults'!D206*'Modelled ICPs'!D206)/'Total ICPs'!D$18</f>
        <v>8.4979399268664796E-2</v>
      </c>
      <c r="E206" s="43">
        <f>('Modelled Faults'!E206*'Modelled ICPs'!E206)/'Total ICPs'!E$18</f>
        <v>5.7345126072590638E-2</v>
      </c>
      <c r="F206" s="43">
        <f>('Modelled Faults'!F206*'Modelled ICPs'!F206)/'Total ICPs'!F$18</f>
        <v>2.3591583408075909E-2</v>
      </c>
      <c r="G206" s="43">
        <f>('Modelled Faults'!G206*'Modelled ICPs'!G206)/'Total ICPs'!G$18</f>
        <v>1.1112421700883439E-3</v>
      </c>
      <c r="H206" s="43">
        <f>('Modelled Faults'!H206*'Modelled ICPs'!H206)/'Total ICPs'!H$18</f>
        <v>7.0817882793539705E-2</v>
      </c>
      <c r="I206" s="43">
        <f>('Modelled Faults'!I206*'Modelled ICPs'!I206)/'Total ICPs'!I$18</f>
        <v>2.6988465396441091E-2</v>
      </c>
      <c r="J206" s="43">
        <f>('Modelled Faults'!J206*'Modelled ICPs'!J206)/'Total ICPs'!J$18</f>
        <v>1.1130463179665822E-2</v>
      </c>
      <c r="K206" s="43">
        <f>('Modelled Faults'!K206*'Modelled ICPs'!K206)/'Total ICPs'!K$18</f>
        <v>4.4111701729430304E-3</v>
      </c>
      <c r="L206" s="43">
        <f>('Modelled Faults'!L206*'Modelled ICPs'!L206)/'Total ICPs'!L$18</f>
        <v>3.3035549741502697E-2</v>
      </c>
      <c r="M206" s="43">
        <f>('Modelled Faults'!M206*'Modelled ICPs'!M206)/'Total ICPs'!M$18</f>
        <v>3.3058178861008501E-2</v>
      </c>
      <c r="N206" s="43">
        <f>('Modelled Faults'!N206*'Modelled ICPs'!N206)/'Total ICPs'!N$18</f>
        <v>3.308952305454594E-2</v>
      </c>
      <c r="O206" s="43">
        <f>('Modelled Faults'!O206*'Modelled ICPs'!O206)/'Total ICPs'!O$18</f>
        <v>3.3123787303075518E-2</v>
      </c>
      <c r="P206" s="43">
        <f>('Modelled Faults'!P206*'Modelled ICPs'!P206)/'Total ICPs'!P$18</f>
        <v>3.3152243290440385E-2</v>
      </c>
      <c r="Q206" s="43">
        <f>('Modelled Faults'!Q206*'Modelled ICPs'!Q206)/'Total ICPs'!Q$18</f>
        <v>3.3201583132069064E-2</v>
      </c>
      <c r="R206" s="43">
        <f>('Modelled Faults'!R206*'Modelled ICPs'!R206)/'Total ICPs'!R$18</f>
        <v>3.3237958783025504E-2</v>
      </c>
      <c r="S206" s="43">
        <f>('Modelled Faults'!S206*'Modelled ICPs'!S206)/'Total ICPs'!S$18</f>
        <v>3.3264350403895089E-2</v>
      </c>
      <c r="T206" s="43">
        <f>('Modelled Faults'!T206*'Modelled ICPs'!T206)/'Total ICPs'!T$18</f>
        <v>3.3307459044092456E-2</v>
      </c>
      <c r="U206" s="43">
        <f>('Modelled Faults'!U206*'Modelled ICPs'!U206)/'Total ICPs'!U$18</f>
        <v>3.3333457945115885E-2</v>
      </c>
      <c r="V206" s="43">
        <f>('Modelled Faults'!V206*'Modelled ICPs'!V206)/'Total ICPs'!V$18</f>
        <v>3.337296004251436E-2</v>
      </c>
      <c r="AL206" s="43">
        <f t="shared" si="114"/>
        <v>2.17729245148062E-2</v>
      </c>
      <c r="AM206" s="43">
        <f t="shared" si="115"/>
        <v>4.8486004482380433E-2</v>
      </c>
      <c r="AN206" s="43">
        <f t="shared" si="116"/>
        <v>8.4979399268664796E-2</v>
      </c>
      <c r="AO206" s="43">
        <f t="shared" si="117"/>
        <v>5.7345126072590638E-2</v>
      </c>
      <c r="AP206" s="43">
        <f t="shared" si="118"/>
        <v>2.3591583408075909E-2</v>
      </c>
      <c r="AQ206" s="43">
        <f t="shared" si="119"/>
        <v>1.1112421700883439E-3</v>
      </c>
      <c r="AR206" s="43">
        <f t="shared" si="120"/>
        <v>7.0817882793539705E-2</v>
      </c>
      <c r="AS206" s="43">
        <f t="shared" si="121"/>
        <v>2.6988465396441091E-2</v>
      </c>
      <c r="AT206" s="43">
        <f t="shared" si="122"/>
        <v>1.1130463179665822E-2</v>
      </c>
      <c r="AU206" s="43">
        <f t="shared" si="123"/>
        <v>4.4111701729430304E-3</v>
      </c>
      <c r="AV206" s="43">
        <f t="shared" si="125"/>
        <v>1.2071382191518605E-2</v>
      </c>
      <c r="AW206" s="43">
        <f t="shared" si="125"/>
        <v>7.8910105634456967E-3</v>
      </c>
      <c r="AX206" s="43">
        <f t="shared" si="125"/>
        <v>3.7106389353727884E-3</v>
      </c>
      <c r="AY206" s="43">
        <f t="shared" si="125"/>
        <v>-4.6973269270011997E-4</v>
      </c>
      <c r="AZ206" s="43">
        <f t="shared" si="125"/>
        <v>-4.6501043207730214E-3</v>
      </c>
      <c r="BA206" s="43">
        <f t="shared" si="125"/>
        <v>-8.8304759488459367E-3</v>
      </c>
      <c r="BB206" s="43">
        <f t="shared" si="125"/>
        <v>-1.3010847576918852E-2</v>
      </c>
      <c r="BC206" s="43">
        <f t="shared" si="125"/>
        <v>-1.7191219204991753E-2</v>
      </c>
      <c r="BD206" s="43">
        <f t="shared" si="125"/>
        <v>-2.1371590833064655E-2</v>
      </c>
      <c r="BE206" s="43">
        <f t="shared" si="125"/>
        <v>-2.555196246113757E-2</v>
      </c>
      <c r="BF206" s="43">
        <f t="shared" si="125"/>
        <v>-2.9732334089210485E-2</v>
      </c>
    </row>
    <row r="207" spans="1:58">
      <c r="A207" s="53" t="s">
        <v>52</v>
      </c>
      <c r="B207" s="70">
        <f>('Modelled Faults'!B207*'Modelled ICPs'!B207)/'Total ICPs'!B$18</f>
        <v>1.6549838666094416E-2</v>
      </c>
      <c r="C207" s="70">
        <f>('Modelled Faults'!C207*'Modelled ICPs'!C207)/'Total ICPs'!C$18</f>
        <v>7.6518366633287219E-2</v>
      </c>
      <c r="D207" s="70">
        <f>('Modelled Faults'!D207*'Modelled ICPs'!D207)/'Total ICPs'!D$18</f>
        <v>4.5346362468590695E-3</v>
      </c>
      <c r="E207" s="43">
        <f>('Modelled Faults'!E207*'Modelled ICPs'!E207)/'Total ICPs'!E$18</f>
        <v>1.3433295224694429E-2</v>
      </c>
      <c r="F207" s="43">
        <f>('Modelled Faults'!F207*'Modelled ICPs'!F207)/'Total ICPs'!F$18</f>
        <v>7.5596821120857988E-3</v>
      </c>
      <c r="G207" s="43">
        <f>('Modelled Faults'!G207*'Modelled ICPs'!G207)/'Total ICPs'!G$18</f>
        <v>1.1044133075905911E-2</v>
      </c>
      <c r="H207" s="43">
        <f>('Modelled Faults'!H207*'Modelled ICPs'!H207)/'Total ICPs'!H$18</f>
        <v>1.7203996402744798E-2</v>
      </c>
      <c r="I207" s="43">
        <f>('Modelled Faults'!I207*'Modelled ICPs'!I207)/'Total ICPs'!I$18</f>
        <v>1.6032023891559322E-2</v>
      </c>
      <c r="J207" s="43">
        <f>('Modelled Faults'!J207*'Modelled ICPs'!J207)/'Total ICPs'!J$18</f>
        <v>3.4773248184231747E-3</v>
      </c>
      <c r="K207" s="43">
        <f>('Modelled Faults'!K207*'Modelled ICPs'!K207)/'Total ICPs'!K$18</f>
        <v>4.0847495695141159E-3</v>
      </c>
      <c r="L207" s="43">
        <f>('Modelled Faults'!L207*'Modelled ICPs'!L207)/'Total ICPs'!L$18</f>
        <v>1.4195798771953606E-2</v>
      </c>
      <c r="M207" s="43">
        <f>('Modelled Faults'!M207*'Modelled ICPs'!M207)/'Total ICPs'!M$18</f>
        <v>1.4227467936899852E-2</v>
      </c>
      <c r="N207" s="43">
        <f>('Modelled Faults'!N207*'Modelled ICPs'!N207)/'Total ICPs'!N$18</f>
        <v>1.4262712627023525E-2</v>
      </c>
      <c r="O207" s="43">
        <f>('Modelled Faults'!O207*'Modelled ICPs'!O207)/'Total ICPs'!O$18</f>
        <v>1.4298217810015295E-2</v>
      </c>
      <c r="P207" s="43">
        <f>('Modelled Faults'!P207*'Modelled ICPs'!P207)/'Total ICPs'!P$18</f>
        <v>1.430769435596085E-2</v>
      </c>
      <c r="Q207" s="43">
        <f>('Modelled Faults'!Q207*'Modelled ICPs'!Q207)/'Total ICPs'!Q$18</f>
        <v>1.4349149275543781E-2</v>
      </c>
      <c r="R207" s="43">
        <f>('Modelled Faults'!R207*'Modelled ICPs'!R207)/'Total ICPs'!R$18</f>
        <v>1.436164598967902E-2</v>
      </c>
      <c r="S207" s="43">
        <f>('Modelled Faults'!S207*'Modelled ICPs'!S207)/'Total ICPs'!S$18</f>
        <v>1.4392388702328177E-2</v>
      </c>
      <c r="T207" s="43">
        <f>('Modelled Faults'!T207*'Modelled ICPs'!T207)/'Total ICPs'!T$18</f>
        <v>1.4390639446693798E-2</v>
      </c>
      <c r="U207" s="43">
        <f>('Modelled Faults'!U207*'Modelled ICPs'!U207)/'Total ICPs'!U$18</f>
        <v>1.4437497618759638E-2</v>
      </c>
      <c r="V207" s="43">
        <f>('Modelled Faults'!V207*'Modelled ICPs'!V207)/'Total ICPs'!V$18</f>
        <v>1.4450879915723181E-2</v>
      </c>
      <c r="AL207" s="43">
        <f t="shared" si="114"/>
        <v>1.6549838666094416E-2</v>
      </c>
      <c r="AM207" s="43">
        <f t="shared" si="115"/>
        <v>7.6518366633287219E-2</v>
      </c>
      <c r="AN207" s="43">
        <f t="shared" si="116"/>
        <v>4.5346362468590695E-3</v>
      </c>
      <c r="AO207" s="43">
        <f t="shared" si="117"/>
        <v>1.3433295224694429E-2</v>
      </c>
      <c r="AP207" s="43">
        <f t="shared" si="118"/>
        <v>7.5596821120857988E-3</v>
      </c>
      <c r="AQ207" s="43">
        <f t="shared" si="119"/>
        <v>1.1044133075905911E-2</v>
      </c>
      <c r="AR207" s="43">
        <f t="shared" si="120"/>
        <v>1.7203996402744798E-2</v>
      </c>
      <c r="AS207" s="43">
        <f t="shared" si="121"/>
        <v>1.6032023891559322E-2</v>
      </c>
      <c r="AT207" s="43">
        <f t="shared" si="122"/>
        <v>3.4773248184231747E-3</v>
      </c>
      <c r="AU207" s="43">
        <f t="shared" si="123"/>
        <v>4.0847495695141159E-3</v>
      </c>
      <c r="AV207" s="43">
        <f t="shared" si="125"/>
        <v>-1.3291820642764782E-3</v>
      </c>
      <c r="AW207" s="43">
        <f t="shared" si="125"/>
        <v>-4.669725105802533E-3</v>
      </c>
      <c r="AX207" s="43">
        <f t="shared" si="125"/>
        <v>-8.0102681473285878E-3</v>
      </c>
      <c r="AY207" s="43">
        <f t="shared" si="125"/>
        <v>-1.1350811188854643E-2</v>
      </c>
      <c r="AZ207" s="43">
        <f t="shared" si="125"/>
        <v>-1.4691354230380697E-2</v>
      </c>
      <c r="BA207" s="43">
        <f t="shared" si="125"/>
        <v>-1.8031897271906752E-2</v>
      </c>
      <c r="BB207" s="43">
        <f t="shared" si="125"/>
        <v>-2.1372440313432807E-2</v>
      </c>
      <c r="BC207" s="43">
        <f t="shared" si="125"/>
        <v>-2.4712983354958862E-2</v>
      </c>
      <c r="BD207" s="43">
        <f t="shared" si="125"/>
        <v>-2.8053526396484917E-2</v>
      </c>
      <c r="BE207" s="43">
        <f t="shared" si="125"/>
        <v>-3.1394069438010978E-2</v>
      </c>
      <c r="BF207" s="43">
        <f t="shared" si="125"/>
        <v>-3.4734612479537026E-2</v>
      </c>
    </row>
    <row r="208" spans="1:58">
      <c r="A208" s="53" t="s">
        <v>53</v>
      </c>
      <c r="B208" s="70">
        <f>('Modelled Faults'!B208*'Modelled ICPs'!B208)/'Total ICPs'!B$18</f>
        <v>1.1056538394290534E-2</v>
      </c>
      <c r="C208" s="70">
        <f>('Modelled Faults'!C208*'Modelled ICPs'!C208)/'Total ICPs'!C$18</f>
        <v>8.5781952855530613E-2</v>
      </c>
      <c r="D208" s="70">
        <f>('Modelled Faults'!D208*'Modelled ICPs'!D208)/'Total ICPs'!D$18</f>
        <v>0</v>
      </c>
      <c r="E208" s="43">
        <f>('Modelled Faults'!E208*'Modelled ICPs'!E208)/'Total ICPs'!E$18</f>
        <v>2.3543600889480799E-2</v>
      </c>
      <c r="F208" s="43">
        <f>('Modelled Faults'!F208*'Modelled ICPs'!F208)/'Total ICPs'!F$18</f>
        <v>6.3127564557310099E-4</v>
      </c>
      <c r="G208" s="43">
        <f>('Modelled Faults'!G208*'Modelled ICPs'!G208)/'Total ICPs'!G$18</f>
        <v>1.1000676678192959E-2</v>
      </c>
      <c r="H208" s="43">
        <f>('Modelled Faults'!H208*'Modelled ICPs'!H208)/'Total ICPs'!H$18</f>
        <v>1.04345040838703E-2</v>
      </c>
      <c r="I208" s="43">
        <f>('Modelled Faults'!I208*'Modelled ICPs'!I208)/'Total ICPs'!I$18</f>
        <v>9.9974605009473493E-3</v>
      </c>
      <c r="J208" s="43">
        <f>('Modelled Faults'!J208*'Modelled ICPs'!J208)/'Total ICPs'!J$18</f>
        <v>1.9745157447220241E-3</v>
      </c>
      <c r="K208" s="43">
        <f>('Modelled Faults'!K208*'Modelled ICPs'!K208)/'Total ICPs'!K$18</f>
        <v>2.2879389084375267E-2</v>
      </c>
      <c r="L208" s="43">
        <f>('Modelled Faults'!L208*'Modelled ICPs'!L208)/'Total ICPs'!L$18</f>
        <v>1.5233962572896019E-2</v>
      </c>
      <c r="M208" s="43">
        <f>('Modelled Faults'!M208*'Modelled ICPs'!M208)/'Total ICPs'!M$18</f>
        <v>1.5342207679502484E-2</v>
      </c>
      <c r="N208" s="43">
        <f>('Modelled Faults'!N208*'Modelled ICPs'!N208)/'Total ICPs'!N$18</f>
        <v>1.5365418933716882E-2</v>
      </c>
      <c r="O208" s="43">
        <f>('Modelled Faults'!O208*'Modelled ICPs'!O208)/'Total ICPs'!O$18</f>
        <v>1.5390098513874713E-2</v>
      </c>
      <c r="P208" s="43">
        <f>('Modelled Faults'!P208*'Modelled ICPs'!P208)/'Total ICPs'!P$18</f>
        <v>1.5430831398365772E-2</v>
      </c>
      <c r="Q208" s="43">
        <f>('Modelled Faults'!Q208*'Modelled ICPs'!Q208)/'Total ICPs'!Q$18</f>
        <v>1.5461162461792691E-2</v>
      </c>
      <c r="R208" s="43">
        <f>('Modelled Faults'!R208*'Modelled ICPs'!R208)/'Total ICPs'!R$18</f>
        <v>1.550456221269794E-2</v>
      </c>
      <c r="S208" s="43">
        <f>('Modelled Faults'!S208*'Modelled ICPs'!S208)/'Total ICPs'!S$18</f>
        <v>1.5524046308284294E-2</v>
      </c>
      <c r="T208" s="43">
        <f>('Modelled Faults'!T208*'Modelled ICPs'!T208)/'Total ICPs'!T$18</f>
        <v>1.5550633303912122E-2</v>
      </c>
      <c r="U208" s="43">
        <f>('Modelled Faults'!U208*'Modelled ICPs'!U208)/'Total ICPs'!U$18</f>
        <v>1.5511026992355608E-2</v>
      </c>
      <c r="V208" s="43">
        <f>('Modelled Faults'!V208*'Modelled ICPs'!V208)/'Total ICPs'!V$18</f>
        <v>1.5554818695317756E-2</v>
      </c>
      <c r="AL208" s="43">
        <f t="shared" si="114"/>
        <v>1.1056538394290534E-2</v>
      </c>
      <c r="AM208" s="43">
        <f t="shared" si="115"/>
        <v>8.5781952855530613E-2</v>
      </c>
      <c r="AN208" s="43">
        <f t="shared" si="116"/>
        <v>0</v>
      </c>
      <c r="AO208" s="43">
        <f t="shared" si="117"/>
        <v>2.3543600889480799E-2</v>
      </c>
      <c r="AP208" s="43">
        <f t="shared" si="118"/>
        <v>6.3127564557310099E-4</v>
      </c>
      <c r="AQ208" s="43">
        <f t="shared" si="119"/>
        <v>1.1000676678192959E-2</v>
      </c>
      <c r="AR208" s="43">
        <f t="shared" si="120"/>
        <v>1.04345040838703E-2</v>
      </c>
      <c r="AS208" s="43">
        <f t="shared" si="121"/>
        <v>9.9974605009473493E-3</v>
      </c>
      <c r="AT208" s="43">
        <f t="shared" si="122"/>
        <v>1.9745157447220241E-3</v>
      </c>
      <c r="AU208" s="43">
        <f t="shared" si="123"/>
        <v>2.2879389084375267E-2</v>
      </c>
      <c r="AV208" s="43">
        <f t="shared" si="125"/>
        <v>2.4227583728858686E-3</v>
      </c>
      <c r="AW208" s="43">
        <f t="shared" si="125"/>
        <v>-3.603749025345715E-4</v>
      </c>
      <c r="AX208" s="43">
        <f t="shared" si="125"/>
        <v>-3.143508177955015E-3</v>
      </c>
      <c r="AY208" s="43">
        <f t="shared" si="125"/>
        <v>-5.9266414533754586E-3</v>
      </c>
      <c r="AZ208" s="43">
        <f t="shared" si="125"/>
        <v>-8.7097747287958951E-3</v>
      </c>
      <c r="BA208" s="43">
        <f t="shared" si="125"/>
        <v>-1.1492908004216339E-2</v>
      </c>
      <c r="BB208" s="43">
        <f t="shared" si="125"/>
        <v>-1.4276041279636782E-2</v>
      </c>
      <c r="BC208" s="43">
        <f t="shared" si="125"/>
        <v>-1.7059174555057219E-2</v>
      </c>
      <c r="BD208" s="43">
        <f t="shared" si="125"/>
        <v>-1.9842307830477662E-2</v>
      </c>
      <c r="BE208" s="43">
        <f t="shared" si="125"/>
        <v>-2.2625441105898106E-2</v>
      </c>
      <c r="BF208" s="43">
        <f t="shared" si="125"/>
        <v>-2.5408574381318542E-2</v>
      </c>
    </row>
    <row r="209" spans="1:58">
      <c r="A209" s="53" t="s">
        <v>58</v>
      </c>
      <c r="B209" s="70">
        <f>('Modelled Faults'!B209*'Modelled ICPs'!B209)/'Total ICPs'!B$18</f>
        <v>2.3772511245688473E-2</v>
      </c>
      <c r="C209" s="70">
        <f>('Modelled Faults'!C209*'Modelled ICPs'!C209)/'Total ICPs'!C$18</f>
        <v>1.2458474401157155E-2</v>
      </c>
      <c r="D209" s="70">
        <f>('Modelled Faults'!D209*'Modelled ICPs'!D209)/'Total ICPs'!D$18</f>
        <v>1.7907863143519401E-2</v>
      </c>
      <c r="E209" s="43">
        <f>('Modelled Faults'!E209*'Modelled ICPs'!E209)/'Total ICPs'!E$18</f>
        <v>1.31757478296921E-2</v>
      </c>
      <c r="F209" s="43">
        <f>('Modelled Faults'!F209*'Modelled ICPs'!F209)/'Total ICPs'!F$18</f>
        <v>1.566938656882938E-2</v>
      </c>
      <c r="G209" s="43">
        <f>('Modelled Faults'!G209*'Modelled ICPs'!G209)/'Total ICPs'!G$18</f>
        <v>6.6426207932655003E-3</v>
      </c>
      <c r="H209" s="43">
        <f>('Modelled Faults'!H209*'Modelled ICPs'!H209)/'Total ICPs'!H$18</f>
        <v>3.8796767398026399E-2</v>
      </c>
      <c r="I209" s="43">
        <f>('Modelled Faults'!I209*'Modelled ICPs'!I209)/'Total ICPs'!I$18</f>
        <v>1.6463064133745899E-2</v>
      </c>
      <c r="J209" s="43">
        <f>('Modelled Faults'!J209*'Modelled ICPs'!J209)/'Total ICPs'!J$18</f>
        <v>3.3533506292446041E-3</v>
      </c>
      <c r="K209" s="43">
        <f>('Modelled Faults'!K209*'Modelled ICPs'!K209)/'Total ICPs'!K$18</f>
        <v>1.4578123830201416E-2</v>
      </c>
      <c r="L209" s="43">
        <f>('Modelled Faults'!L209*'Modelled ICPs'!L209)/'Total ICPs'!L$18</f>
        <v>1.6249467263473247E-2</v>
      </c>
      <c r="M209" s="43">
        <f>('Modelled Faults'!M209*'Modelled ICPs'!M209)/'Total ICPs'!M$18</f>
        <v>1.6275202601774084E-2</v>
      </c>
      <c r="N209" s="43">
        <f>('Modelled Faults'!N209*'Modelled ICPs'!N209)/'Total ICPs'!N$18</f>
        <v>1.63052536034454E-2</v>
      </c>
      <c r="O209" s="43">
        <f>('Modelled Faults'!O209*'Modelled ICPs'!O209)/'Total ICPs'!O$18</f>
        <v>1.6290492078785464E-2</v>
      </c>
      <c r="P209" s="43">
        <f>('Modelled Faults'!P209*'Modelled ICPs'!P209)/'Total ICPs'!P$18</f>
        <v>1.6294670443851487E-2</v>
      </c>
      <c r="Q209" s="43">
        <f>('Modelled Faults'!Q209*'Modelled ICPs'!Q209)/'Total ICPs'!Q$18</f>
        <v>1.6332831124431721E-2</v>
      </c>
      <c r="R209" s="43">
        <f>('Modelled Faults'!R209*'Modelled ICPs'!R209)/'Total ICPs'!R$18</f>
        <v>1.6340729428061355E-2</v>
      </c>
      <c r="S209" s="43">
        <f>('Modelled Faults'!S209*'Modelled ICPs'!S209)/'Total ICPs'!S$18</f>
        <v>1.6324347743205989E-2</v>
      </c>
      <c r="T209" s="43">
        <f>('Modelled Faults'!T209*'Modelled ICPs'!T209)/'Total ICPs'!T$18</f>
        <v>1.631725513121414E-2</v>
      </c>
      <c r="U209" s="43">
        <f>('Modelled Faults'!U209*'Modelled ICPs'!U209)/'Total ICPs'!U$18</f>
        <v>1.6321669842597863E-2</v>
      </c>
      <c r="V209" s="43">
        <f>('Modelled Faults'!V209*'Modelled ICPs'!V209)/'Total ICPs'!V$18</f>
        <v>1.6332812363384099E-2</v>
      </c>
      <c r="AL209" s="43">
        <f t="shared" si="114"/>
        <v>2.3772511245688473E-2</v>
      </c>
      <c r="AM209" s="43">
        <f t="shared" si="115"/>
        <v>1.2458474401157155E-2</v>
      </c>
      <c r="AN209" s="43">
        <f t="shared" si="116"/>
        <v>1.7907863143519401E-2</v>
      </c>
      <c r="AO209" s="43">
        <f t="shared" si="117"/>
        <v>1.31757478296921E-2</v>
      </c>
      <c r="AP209" s="43">
        <f t="shared" si="118"/>
        <v>1.566938656882938E-2</v>
      </c>
      <c r="AQ209" s="43">
        <f t="shared" si="119"/>
        <v>6.6426207932655003E-3</v>
      </c>
      <c r="AR209" s="43">
        <f t="shared" si="120"/>
        <v>3.8796767398026399E-2</v>
      </c>
      <c r="AS209" s="43">
        <f t="shared" si="121"/>
        <v>1.6463064133745899E-2</v>
      </c>
      <c r="AT209" s="43">
        <f t="shared" si="122"/>
        <v>3.3533506292446041E-3</v>
      </c>
      <c r="AU209" s="43">
        <f t="shared" si="123"/>
        <v>1.4578123830201416E-2</v>
      </c>
      <c r="AV209" s="43">
        <f t="shared" si="125"/>
        <v>1.3419355821930368E-2</v>
      </c>
      <c r="AW209" s="43">
        <f t="shared" si="125"/>
        <v>1.2898913062765522E-2</v>
      </c>
      <c r="AX209" s="43">
        <f t="shared" si="125"/>
        <v>1.2378470303600675E-2</v>
      </c>
      <c r="AY209" s="43">
        <f t="shared" si="125"/>
        <v>1.1858027544435826E-2</v>
      </c>
      <c r="AZ209" s="43">
        <f t="shared" si="125"/>
        <v>1.133758478527098E-2</v>
      </c>
      <c r="BA209" s="43">
        <f t="shared" si="125"/>
        <v>1.0817142026106133E-2</v>
      </c>
      <c r="BB209" s="43">
        <f t="shared" si="125"/>
        <v>1.0296699266941286E-2</v>
      </c>
      <c r="BC209" s="43">
        <f t="shared" si="125"/>
        <v>9.7762565077764395E-3</v>
      </c>
      <c r="BD209" s="43">
        <f t="shared" si="125"/>
        <v>9.255813748611591E-3</v>
      </c>
      <c r="BE209" s="43">
        <f t="shared" si="125"/>
        <v>8.7353709894467443E-3</v>
      </c>
      <c r="BF209" s="43">
        <f t="shared" si="125"/>
        <v>8.2149282302818975E-3</v>
      </c>
    </row>
    <row r="210" spans="1:58">
      <c r="A210" s="53" t="s">
        <v>60</v>
      </c>
      <c r="B210" s="70">
        <f>('Modelled Faults'!B210*'Modelled ICPs'!B210)/'Total ICPs'!B$18</f>
        <v>2.0723856754565811E-2</v>
      </c>
      <c r="C210" s="70">
        <f>('Modelled Faults'!C210*'Modelled ICPs'!C210)/'Total ICPs'!C$18</f>
        <v>2.9787166404399725E-3</v>
      </c>
      <c r="D210" s="70">
        <f>('Modelled Faults'!D210*'Modelled ICPs'!D210)/'Total ICPs'!D$18</f>
        <v>9.1798733777878599E-3</v>
      </c>
      <c r="E210" s="43">
        <f>('Modelled Faults'!E210*'Modelled ICPs'!E210)/'Total ICPs'!E$18</f>
        <v>1.8753847506815607E-2</v>
      </c>
      <c r="F210" s="43">
        <f>('Modelled Faults'!F210*'Modelled ICPs'!F210)/'Total ICPs'!F$18</f>
        <v>1.6178782263029389E-2</v>
      </c>
      <c r="G210" s="43">
        <f>('Modelled Faults'!G210*'Modelled ICPs'!G210)/'Total ICPs'!G$18</f>
        <v>8.7564641391597951E-3</v>
      </c>
      <c r="H210" s="43">
        <f>('Modelled Faults'!H210*'Modelled ICPs'!H210)/'Total ICPs'!H$18</f>
        <v>2.2008549640890399E-2</v>
      </c>
      <c r="I210" s="43">
        <f>('Modelled Faults'!I210*'Modelled ICPs'!I210)/'Total ICPs'!I$18</f>
        <v>1.0184578745617488E-2</v>
      </c>
      <c r="J210" s="43">
        <f>('Modelled Faults'!J210*'Modelled ICPs'!J210)/'Total ICPs'!J$18</f>
        <v>1.0555948644448079E-2</v>
      </c>
      <c r="K210" s="43">
        <f>('Modelled Faults'!K210*'Modelled ICPs'!K210)/'Total ICPs'!K$18</f>
        <v>2.8934641012203329E-2</v>
      </c>
      <c r="L210" s="43">
        <f>('Modelled Faults'!L210*'Modelled ICPs'!L210)/'Total ICPs'!L$18</f>
        <v>1.7594075344441424E-2</v>
      </c>
      <c r="M210" s="43">
        <f>('Modelled Faults'!M210*'Modelled ICPs'!M210)/'Total ICPs'!M$18</f>
        <v>1.7580184415775819E-2</v>
      </c>
      <c r="N210" s="43">
        <f>('Modelled Faults'!N210*'Modelled ICPs'!N210)/'Total ICPs'!N$18</f>
        <v>1.7571022166769628E-2</v>
      </c>
      <c r="O210" s="43">
        <f>('Modelled Faults'!O210*'Modelled ICPs'!O210)/'Total ICPs'!O$18</f>
        <v>1.7565216491176237E-2</v>
      </c>
      <c r="P210" s="43">
        <f>('Modelled Faults'!P210*'Modelled ICPs'!P210)/'Total ICPs'!P$18</f>
        <v>1.752756740967611E-2</v>
      </c>
      <c r="Q210" s="43">
        <f>('Modelled Faults'!Q210*'Modelled ICPs'!Q210)/'Total ICPs'!Q$18</f>
        <v>1.7531392158443206E-2</v>
      </c>
      <c r="R210" s="43">
        <f>('Modelled Faults'!R210*'Modelled ICPs'!R210)/'Total ICPs'!R$18</f>
        <v>1.7500280995319497E-2</v>
      </c>
      <c r="S210" s="43">
        <f>('Modelled Faults'!S210*'Modelled ICPs'!S210)/'Total ICPs'!S$18</f>
        <v>1.7493859387798832E-2</v>
      </c>
      <c r="T210" s="43">
        <f>('Modelled Faults'!T210*'Modelled ICPs'!T210)/'Total ICPs'!T$18</f>
        <v>1.7496489818545322E-2</v>
      </c>
      <c r="U210" s="43">
        <f>('Modelled Faults'!U210*'Modelled ICPs'!U210)/'Total ICPs'!U$18</f>
        <v>1.7462622985749267E-2</v>
      </c>
      <c r="V210" s="43">
        <f>('Modelled Faults'!V210*'Modelled ICPs'!V210)/'Total ICPs'!V$18</f>
        <v>1.7436466990895367E-2</v>
      </c>
      <c r="AL210" s="43">
        <f t="shared" si="114"/>
        <v>2.0723856754565811E-2</v>
      </c>
      <c r="AM210" s="43">
        <f t="shared" si="115"/>
        <v>2.9787166404399725E-3</v>
      </c>
      <c r="AN210" s="43">
        <f t="shared" si="116"/>
        <v>9.1798733777878599E-3</v>
      </c>
      <c r="AO210" s="43">
        <f t="shared" si="117"/>
        <v>1.8753847506815607E-2</v>
      </c>
      <c r="AP210" s="43">
        <f t="shared" si="118"/>
        <v>1.6178782263029389E-2</v>
      </c>
      <c r="AQ210" s="43">
        <f t="shared" si="119"/>
        <v>8.7564641391597951E-3</v>
      </c>
      <c r="AR210" s="43">
        <f t="shared" si="120"/>
        <v>2.2008549640890399E-2</v>
      </c>
      <c r="AS210" s="43">
        <f t="shared" si="121"/>
        <v>1.0184578745617488E-2</v>
      </c>
      <c r="AT210" s="43">
        <f t="shared" si="122"/>
        <v>1.0555948644448079E-2</v>
      </c>
      <c r="AU210" s="43">
        <f t="shared" si="123"/>
        <v>2.8934641012203329E-2</v>
      </c>
      <c r="AV210" s="43">
        <f t="shared" si="125"/>
        <v>1.930229245463902E-2</v>
      </c>
      <c r="AW210" s="43">
        <f t="shared" si="125"/>
        <v>2.0116250015028703E-2</v>
      </c>
      <c r="AX210" s="43">
        <f t="shared" si="125"/>
        <v>2.0930207575418382E-2</v>
      </c>
      <c r="AY210" s="43">
        <f t="shared" si="125"/>
        <v>2.1744165135808062E-2</v>
      </c>
      <c r="AZ210" s="43">
        <f t="shared" si="125"/>
        <v>2.2558122696197745E-2</v>
      </c>
      <c r="BA210" s="43">
        <f t="shared" si="125"/>
        <v>2.3372080256587428E-2</v>
      </c>
      <c r="BB210" s="43">
        <f t="shared" si="125"/>
        <v>2.4186037816977108E-2</v>
      </c>
      <c r="BC210" s="43">
        <f t="shared" si="125"/>
        <v>2.4999995377366788E-2</v>
      </c>
      <c r="BD210" s="43">
        <f t="shared" si="125"/>
        <v>2.5813952937756471E-2</v>
      </c>
      <c r="BE210" s="43">
        <f t="shared" si="125"/>
        <v>2.662791049814615E-2</v>
      </c>
      <c r="BF210" s="43">
        <f t="shared" si="125"/>
        <v>2.7441868058535834E-2</v>
      </c>
    </row>
    <row r="211" spans="1:58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O211" s="3"/>
      <c r="P211" s="3"/>
      <c r="Q211" s="3"/>
      <c r="R211" s="3"/>
      <c r="S211" s="3"/>
      <c r="T211" s="3"/>
      <c r="U211" s="3"/>
      <c r="V211" s="3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</row>
    <row r="212" spans="1:58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O212" s="3"/>
      <c r="P212" s="3"/>
      <c r="Q212" s="3"/>
      <c r="R212" s="3"/>
      <c r="S212" s="3"/>
      <c r="T212" s="3"/>
      <c r="U212" s="3"/>
      <c r="V212" s="3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</row>
    <row r="213" spans="1:58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O213" s="3"/>
      <c r="P213" s="3"/>
      <c r="Q213" s="3"/>
      <c r="R213" s="3"/>
      <c r="S213" s="3"/>
      <c r="T213" s="3"/>
      <c r="U213" s="3"/>
      <c r="V213" s="3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</row>
    <row r="214" spans="1:58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3" customFormat="1" ht="18">
      <c r="A215" s="1"/>
      <c r="B215" s="55"/>
      <c r="C215" s="55"/>
      <c r="D215" s="55"/>
      <c r="E215" s="55"/>
      <c r="F215" s="55"/>
      <c r="G215" s="55"/>
      <c r="H215" s="55"/>
      <c r="I215" s="39"/>
      <c r="J215" s="1"/>
      <c r="N215"/>
      <c r="O215"/>
      <c r="P215"/>
      <c r="Q215"/>
      <c r="R215"/>
      <c r="S215"/>
      <c r="T215"/>
      <c r="U215"/>
      <c r="V215"/>
    </row>
    <row r="216" spans="1:58" s="3" customFormat="1" ht="15.95" customHeight="1">
      <c r="B216" s="59"/>
      <c r="C216" s="59"/>
      <c r="D216" s="59"/>
      <c r="E216" s="59"/>
      <c r="F216" s="59"/>
      <c r="G216" s="59"/>
      <c r="H216" s="59"/>
      <c r="I216" s="59"/>
      <c r="J216" s="59"/>
      <c r="K216" s="69"/>
      <c r="L216" s="69" t="s">
        <v>32</v>
      </c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69" t="s">
        <v>48</v>
      </c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</row>
    <row r="217" spans="1:58" s="60" customFormat="1">
      <c r="A217" s="60" t="s">
        <v>6</v>
      </c>
      <c r="B217" s="63">
        <f>SUM(B221:B233)</f>
        <v>0.39522515219430038</v>
      </c>
      <c r="C217" s="63">
        <f t="shared" ref="C217:K217" si="126">SUM(C221:C233)</f>
        <v>0.46587509735666721</v>
      </c>
      <c r="D217" s="63">
        <f t="shared" si="126"/>
        <v>0.57310850104728506</v>
      </c>
      <c r="E217" s="63">
        <f t="shared" si="126"/>
        <v>0.51271090618993154</v>
      </c>
      <c r="F217" s="63">
        <f t="shared" si="126"/>
        <v>0.52311500154693769</v>
      </c>
      <c r="G217" s="63">
        <f t="shared" si="126"/>
        <v>0.34057710096162802</v>
      </c>
      <c r="H217" s="63">
        <f t="shared" si="126"/>
        <v>0.42744200657854192</v>
      </c>
      <c r="I217" s="63">
        <f t="shared" si="126"/>
        <v>0.57572221848903782</v>
      </c>
      <c r="J217" s="63">
        <f t="shared" si="126"/>
        <v>0.6493949454815946</v>
      </c>
      <c r="K217" s="63">
        <f t="shared" si="126"/>
        <v>0.69984876843602617</v>
      </c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</row>
    <row r="218" spans="1:58">
      <c r="B218" s="96"/>
      <c r="C218" s="96"/>
      <c r="D218" s="96"/>
      <c r="E218" s="96"/>
      <c r="F218" s="96"/>
      <c r="G218" s="96"/>
      <c r="H218" s="96"/>
      <c r="I218" s="96"/>
      <c r="J218" s="96"/>
      <c r="K218" s="106"/>
      <c r="L218" s="106">
        <f t="shared" ref="L218:V218" si="127">SUM(L221:L233)</f>
        <v>0.67837378502240819</v>
      </c>
      <c r="M218" s="106">
        <f t="shared" si="127"/>
        <v>0.70417418563332668</v>
      </c>
      <c r="N218" s="106">
        <f t="shared" si="127"/>
        <v>0.71057213484659543</v>
      </c>
      <c r="O218" s="106">
        <f t="shared" si="127"/>
        <v>0.73772306781589347</v>
      </c>
      <c r="P218" s="106">
        <f t="shared" si="127"/>
        <v>0.76268982562563181</v>
      </c>
      <c r="Q218" s="106">
        <f t="shared" si="127"/>
        <v>0.78625767096967158</v>
      </c>
      <c r="R218" s="106">
        <f t="shared" si="127"/>
        <v>0.81060287845078982</v>
      </c>
      <c r="S218" s="106">
        <f t="shared" si="127"/>
        <v>0.834341022534559</v>
      </c>
      <c r="T218" s="106">
        <f t="shared" si="127"/>
        <v>0.8606729616658394</v>
      </c>
      <c r="U218" s="106">
        <f t="shared" si="127"/>
        <v>0.8863863601811619</v>
      </c>
      <c r="V218" s="106">
        <f t="shared" si="127"/>
        <v>0.9120032860258781</v>
      </c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72"/>
      <c r="AM218" s="201"/>
      <c r="AN218" s="201"/>
      <c r="AO218" s="201"/>
      <c r="AP218" s="201"/>
      <c r="AQ218" s="201"/>
      <c r="AR218" s="201"/>
      <c r="AS218" s="201"/>
      <c r="AT218" s="201"/>
      <c r="AU218" s="106"/>
      <c r="AV218" s="106">
        <f t="shared" ref="AV218:BF218" si="128">SUM(AV221:AV233)</f>
        <v>0.63633448552283867</v>
      </c>
      <c r="AW218" s="106">
        <f t="shared" si="128"/>
        <v>0.65815857928550114</v>
      </c>
      <c r="AX218" s="106">
        <f t="shared" si="128"/>
        <v>0.67998267304816362</v>
      </c>
      <c r="AY218" s="106">
        <f t="shared" si="128"/>
        <v>0.7018067668108261</v>
      </c>
      <c r="AZ218" s="106">
        <f t="shared" si="128"/>
        <v>0.72363086057348858</v>
      </c>
      <c r="BA218" s="106">
        <f t="shared" si="128"/>
        <v>0.74545495433615117</v>
      </c>
      <c r="BB218" s="106">
        <f t="shared" si="128"/>
        <v>0.76727904809881364</v>
      </c>
      <c r="BC218" s="106">
        <f t="shared" si="128"/>
        <v>0.78910314186147612</v>
      </c>
      <c r="BD218" s="106">
        <f t="shared" si="128"/>
        <v>0.81092723562413849</v>
      </c>
      <c r="BE218" s="106">
        <f t="shared" si="128"/>
        <v>0.83275132938680096</v>
      </c>
      <c r="BF218" s="106">
        <f t="shared" si="128"/>
        <v>0.85457542314946355</v>
      </c>
    </row>
    <row r="219" spans="1:58">
      <c r="B219" s="94"/>
      <c r="C219" s="94"/>
      <c r="D219" s="94"/>
      <c r="E219" s="94"/>
      <c r="F219" s="94"/>
      <c r="G219" s="94"/>
      <c r="H219" s="94"/>
      <c r="I219" s="94"/>
      <c r="J219" s="94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AL219" s="72"/>
      <c r="AM219" s="201"/>
      <c r="AN219" s="201"/>
      <c r="AO219" s="201"/>
      <c r="AP219" s="201"/>
      <c r="AQ219" s="201"/>
      <c r="AR219" s="201"/>
      <c r="AS219" s="201"/>
      <c r="AT219" s="201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</row>
    <row r="220" spans="1:58">
      <c r="A220" s="1" t="s">
        <v>64</v>
      </c>
      <c r="B220" s="95">
        <v>2008</v>
      </c>
      <c r="C220" s="95">
        <v>2009</v>
      </c>
      <c r="D220" s="95">
        <v>2010</v>
      </c>
      <c r="E220" s="95">
        <v>2011</v>
      </c>
      <c r="F220" s="95">
        <v>2012</v>
      </c>
      <c r="G220" s="95">
        <v>2013</v>
      </c>
      <c r="H220" s="95">
        <v>2014</v>
      </c>
      <c r="I220" s="95">
        <v>2015</v>
      </c>
      <c r="J220" s="95">
        <v>2016</v>
      </c>
      <c r="K220" s="95">
        <v>2017</v>
      </c>
      <c r="L220" s="95">
        <v>2018</v>
      </c>
      <c r="M220" s="95">
        <v>2019</v>
      </c>
      <c r="N220" s="95">
        <v>2020</v>
      </c>
      <c r="O220" s="95">
        <v>2021</v>
      </c>
      <c r="P220" s="95">
        <v>2022</v>
      </c>
      <c r="Q220" s="95">
        <v>2023</v>
      </c>
      <c r="R220" s="95">
        <v>2024</v>
      </c>
      <c r="S220" s="95">
        <v>2025</v>
      </c>
      <c r="T220" s="95">
        <v>2026</v>
      </c>
      <c r="U220" s="95">
        <v>2027</v>
      </c>
      <c r="V220" s="95">
        <v>2028</v>
      </c>
      <c r="AL220" s="200">
        <v>2008</v>
      </c>
      <c r="AM220" s="200">
        <v>2009</v>
      </c>
      <c r="AN220" s="200">
        <v>2010</v>
      </c>
      <c r="AO220" s="200">
        <v>2011</v>
      </c>
      <c r="AP220" s="200">
        <v>2012</v>
      </c>
      <c r="AQ220" s="200">
        <v>2013</v>
      </c>
      <c r="AR220" s="200">
        <v>2014</v>
      </c>
      <c r="AS220" s="200">
        <v>2015</v>
      </c>
      <c r="AT220" s="200">
        <v>2016</v>
      </c>
      <c r="AU220" s="200">
        <v>2017</v>
      </c>
      <c r="AV220" s="200">
        <v>2018</v>
      </c>
      <c r="AW220" s="200">
        <v>2019</v>
      </c>
      <c r="AX220" s="200">
        <v>2020</v>
      </c>
      <c r="AY220" s="200">
        <v>2021</v>
      </c>
      <c r="AZ220" s="200">
        <v>2022</v>
      </c>
      <c r="BA220" s="200">
        <v>2023</v>
      </c>
      <c r="BB220" s="200">
        <v>2024</v>
      </c>
      <c r="BC220" s="200">
        <v>2025</v>
      </c>
      <c r="BD220" s="200">
        <v>2026</v>
      </c>
      <c r="BE220" s="200">
        <v>2027</v>
      </c>
      <c r="BF220" s="200">
        <v>2028</v>
      </c>
    </row>
    <row r="221" spans="1:58">
      <c r="A221" s="53" t="s">
        <v>50</v>
      </c>
      <c r="B221" s="70">
        <f>('Modelled Faults'!B221*'Modelled ICPs'!B221)/'Total ICPs'!B$18</f>
        <v>6.352264237915857E-2</v>
      </c>
      <c r="C221" s="70">
        <f>('Modelled Faults'!C221*'Modelled ICPs'!C221)/'Total ICPs'!C$18</f>
        <v>3.4008869391063901E-2</v>
      </c>
      <c r="D221" s="70">
        <f>('Modelled Faults'!D221*'Modelled ICPs'!D221)/'Total ICPs'!D$18</f>
        <v>7.8381266527590421E-2</v>
      </c>
      <c r="E221" s="43">
        <f>('Modelled Faults'!E221*'Modelled ICPs'!E221)/'Total ICPs'!E$18</f>
        <v>4.8896315187758305E-2</v>
      </c>
      <c r="F221" s="43">
        <f>('Modelled Faults'!F221*'Modelled ICPs'!F221)/'Total ICPs'!F$18</f>
        <v>5.1508342526415105E-2</v>
      </c>
      <c r="G221" s="43">
        <f>('Modelled Faults'!G221*'Modelled ICPs'!G221)/'Total ICPs'!G$18</f>
        <v>2.78772791328586E-2</v>
      </c>
      <c r="H221" s="43">
        <f>('Modelled Faults'!H221*'Modelled ICPs'!H221)/'Total ICPs'!H$18</f>
        <v>2.1429539378857498E-2</v>
      </c>
      <c r="I221" s="43">
        <f>('Modelled Faults'!I221*'Modelled ICPs'!I221)/'Total ICPs'!I$18</f>
        <v>0.15603041327596381</v>
      </c>
      <c r="J221" s="43">
        <f>('Modelled Faults'!J221*'Modelled ICPs'!J221)/'Total ICPs'!J$18</f>
        <v>2.2868702262377704E-2</v>
      </c>
      <c r="K221" s="43">
        <f>('Modelled Faults'!K221*'Modelled ICPs'!K221)/'Total ICPs'!K$18</f>
        <v>6.2274678547273546E-2</v>
      </c>
      <c r="L221" s="43">
        <f>('Modelled Faults'!L221*'Modelled ICPs'!L221)/'Total ICPs'!L$18</f>
        <v>5.9590344784126753E-2</v>
      </c>
      <c r="M221" s="43">
        <f>('Modelled Faults'!M221*'Modelled ICPs'!M221)/'Total ICPs'!M$18</f>
        <v>6.0613302619083168E-2</v>
      </c>
      <c r="N221" s="43">
        <f>('Modelled Faults'!N221*'Modelled ICPs'!N221)/'Total ICPs'!N$18</f>
        <v>6.0752764841388036E-2</v>
      </c>
      <c r="O221" s="43">
        <f>('Modelled Faults'!O221*'Modelled ICPs'!O221)/'Total ICPs'!O$18</f>
        <v>6.1345095000029624E-2</v>
      </c>
      <c r="P221" s="43">
        <f>('Modelled Faults'!P221*'Modelled ICPs'!P221)/'Total ICPs'!P$18</f>
        <v>6.2005624700685789E-2</v>
      </c>
      <c r="Q221" s="43">
        <f>('Modelled Faults'!Q221*'Modelled ICPs'!Q221)/'Total ICPs'!Q$18</f>
        <v>6.33054781635147E-2</v>
      </c>
      <c r="R221" s="43">
        <f>('Modelled Faults'!R221*'Modelled ICPs'!R221)/'Total ICPs'!R$18</f>
        <v>6.4701781470849359E-2</v>
      </c>
      <c r="S221" s="43">
        <f>('Modelled Faults'!S221*'Modelled ICPs'!S221)/'Total ICPs'!S$18</f>
        <v>6.5935887070011412E-2</v>
      </c>
      <c r="T221" s="43">
        <f>('Modelled Faults'!T221*'Modelled ICPs'!T221)/'Total ICPs'!T$18</f>
        <v>6.7007134567329651E-2</v>
      </c>
      <c r="U221" s="43">
        <f>('Modelled Faults'!U221*'Modelled ICPs'!U221)/'Total ICPs'!U$18</f>
        <v>6.8125267171246284E-2</v>
      </c>
      <c r="V221" s="43">
        <f>('Modelled Faults'!V221*'Modelled ICPs'!V221)/'Total ICPs'!V$18</f>
        <v>6.9034809568106731E-2</v>
      </c>
      <c r="AL221" s="43">
        <f t="shared" ref="AL221:AL233" si="129">B221</f>
        <v>6.352264237915857E-2</v>
      </c>
      <c r="AM221" s="43">
        <f t="shared" ref="AM221:AM233" si="130">C221</f>
        <v>3.4008869391063901E-2</v>
      </c>
      <c r="AN221" s="43">
        <f t="shared" ref="AN221:AN233" si="131">D221</f>
        <v>7.8381266527590421E-2</v>
      </c>
      <c r="AO221" s="43">
        <f t="shared" ref="AO221:AO233" si="132">E221</f>
        <v>4.8896315187758305E-2</v>
      </c>
      <c r="AP221" s="43">
        <f t="shared" ref="AP221:AP233" si="133">F221</f>
        <v>5.1508342526415105E-2</v>
      </c>
      <c r="AQ221" s="43">
        <f t="shared" ref="AQ221:AQ233" si="134">G221</f>
        <v>2.78772791328586E-2</v>
      </c>
      <c r="AR221" s="43">
        <f t="shared" ref="AR221:AR233" si="135">H221</f>
        <v>2.1429539378857498E-2</v>
      </c>
      <c r="AS221" s="43">
        <f t="shared" ref="AS221:AS233" si="136">I221</f>
        <v>0.15603041327596381</v>
      </c>
      <c r="AT221" s="43">
        <f t="shared" ref="AT221:AT233" si="137">J221</f>
        <v>2.2868702262377704E-2</v>
      </c>
      <c r="AU221" s="43">
        <f t="shared" ref="AU221:AU233" si="138">K221</f>
        <v>6.2274678547273546E-2</v>
      </c>
      <c r="AV221" s="43">
        <f>LINEST($B221:$K221)*(AV$6-$AL$6+1)+INDEX(LINEST($B221:$K221,,TRUE,TRUE),1,2)</f>
        <v>6.3113188145393059E-2</v>
      </c>
      <c r="AW221" s="43">
        <f t="shared" ref="AW221:BF221" si="139">LINEST($B221:$K221)*(AW$6-$AL$6+1)+INDEX(LINEST($B221:$K221,,TRUE,TRUE),1,2)</f>
        <v>6.4282894197113291E-2</v>
      </c>
      <c r="AX221" s="43">
        <f t="shared" si="139"/>
        <v>6.5452600248833537E-2</v>
      </c>
      <c r="AY221" s="43">
        <f t="shared" si="139"/>
        <v>6.6622306300553769E-2</v>
      </c>
      <c r="AZ221" s="43">
        <f t="shared" si="139"/>
        <v>6.7792012352274014E-2</v>
      </c>
      <c r="BA221" s="43">
        <f t="shared" si="139"/>
        <v>6.896171840399426E-2</v>
      </c>
      <c r="BB221" s="43">
        <f t="shared" si="139"/>
        <v>7.0131424455714492E-2</v>
      </c>
      <c r="BC221" s="43">
        <f t="shared" si="139"/>
        <v>7.1301130507434737E-2</v>
      </c>
      <c r="BD221" s="43">
        <f t="shared" si="139"/>
        <v>7.2470836559154983E-2</v>
      </c>
      <c r="BE221" s="43">
        <f t="shared" si="139"/>
        <v>7.3640542610875215E-2</v>
      </c>
      <c r="BF221" s="43">
        <f t="shared" si="139"/>
        <v>7.481024866259546E-2</v>
      </c>
    </row>
    <row r="222" spans="1:58">
      <c r="A222" s="53" t="s">
        <v>56</v>
      </c>
      <c r="B222" s="70">
        <f>('Modelled Faults'!B222*'Modelled ICPs'!B222)/'Total ICPs'!B$18</f>
        <v>6.5709789709599E-3</v>
      </c>
      <c r="C222" s="70">
        <f>('Modelled Faults'!C222*'Modelled ICPs'!C222)/'Total ICPs'!C$18</f>
        <v>3.2209559232591001E-2</v>
      </c>
      <c r="D222" s="70">
        <f>('Modelled Faults'!D222*'Modelled ICPs'!D222)/'Total ICPs'!D$18</f>
        <v>2.22497378495712E-2</v>
      </c>
      <c r="E222" s="43">
        <f>('Modelled Faults'!E222*'Modelled ICPs'!E222)/'Total ICPs'!E$18</f>
        <v>3.2611153686696703E-2</v>
      </c>
      <c r="F222" s="43">
        <f>('Modelled Faults'!F222*'Modelled ICPs'!F222)/'Total ICPs'!F$18</f>
        <v>5.7674218015106901E-2</v>
      </c>
      <c r="G222" s="43">
        <f>('Modelled Faults'!G222*'Modelled ICPs'!G222)/'Total ICPs'!G$18</f>
        <v>2.3072243157169402E-2</v>
      </c>
      <c r="H222" s="43">
        <f>('Modelled Faults'!H222*'Modelled ICPs'!H222)/'Total ICPs'!H$18</f>
        <v>2.6492799329826396E-2</v>
      </c>
      <c r="I222" s="43">
        <f>('Modelled Faults'!I222*'Modelled ICPs'!I222)/'Total ICPs'!I$18</f>
        <v>3.2888746999738074E-2</v>
      </c>
      <c r="J222" s="43">
        <f>('Modelled Faults'!J222*'Modelled ICPs'!J222)/'Total ICPs'!J$18</f>
        <v>1.6639755196332772E-2</v>
      </c>
      <c r="K222" s="43">
        <f>('Modelled Faults'!K222*'Modelled ICPs'!K222)/'Total ICPs'!K$18</f>
        <v>4.575883409441673E-2</v>
      </c>
      <c r="L222" s="43">
        <f>('Modelled Faults'!L222*'Modelled ICPs'!L222)/'Total ICPs'!L$18</f>
        <v>5.0444770052443619E-2</v>
      </c>
      <c r="M222" s="43">
        <f>('Modelled Faults'!M222*'Modelled ICPs'!M222)/'Total ICPs'!M$18</f>
        <v>5.3349565018623694E-2</v>
      </c>
      <c r="N222" s="43">
        <f>('Modelled Faults'!N222*'Modelled ICPs'!N222)/'Total ICPs'!N$18</f>
        <v>5.4088437427627832E-2</v>
      </c>
      <c r="O222" s="43">
        <f>('Modelled Faults'!O222*'Modelled ICPs'!O222)/'Total ICPs'!O$18</f>
        <v>5.7635305649637147E-2</v>
      </c>
      <c r="P222" s="43">
        <f>('Modelled Faults'!P222*'Modelled ICPs'!P222)/'Total ICPs'!P$18</f>
        <v>6.0727231921892742E-2</v>
      </c>
      <c r="Q222" s="43">
        <f>('Modelled Faults'!Q222*'Modelled ICPs'!Q222)/'Total ICPs'!Q$18</f>
        <v>6.3213071642951257E-2</v>
      </c>
      <c r="R222" s="43">
        <f>('Modelled Faults'!R222*'Modelled ICPs'!R222)/'Total ICPs'!R$18</f>
        <v>6.5748156199098795E-2</v>
      </c>
      <c r="S222" s="43">
        <f>('Modelled Faults'!S222*'Modelled ICPs'!S222)/'Total ICPs'!S$18</f>
        <v>6.8561416022935501E-2</v>
      </c>
      <c r="T222" s="43">
        <f>('Modelled Faults'!T222*'Modelled ICPs'!T222)/'Total ICPs'!T$18</f>
        <v>7.1454718486118687E-2</v>
      </c>
      <c r="U222" s="43">
        <f>('Modelled Faults'!U222*'Modelled ICPs'!U222)/'Total ICPs'!U$18</f>
        <v>7.4388901351477854E-2</v>
      </c>
      <c r="V222" s="43">
        <f>('Modelled Faults'!V222*'Modelled ICPs'!V222)/'Total ICPs'!V$18</f>
        <v>7.7348006539869549E-2</v>
      </c>
      <c r="AL222" s="43">
        <f t="shared" si="129"/>
        <v>6.5709789709599E-3</v>
      </c>
      <c r="AM222" s="43">
        <f t="shared" si="130"/>
        <v>3.2209559232591001E-2</v>
      </c>
      <c r="AN222" s="43">
        <f t="shared" si="131"/>
        <v>2.22497378495712E-2</v>
      </c>
      <c r="AO222" s="43">
        <f t="shared" si="132"/>
        <v>3.2611153686696703E-2</v>
      </c>
      <c r="AP222" s="43">
        <f t="shared" si="133"/>
        <v>5.7674218015106901E-2</v>
      </c>
      <c r="AQ222" s="43">
        <f t="shared" si="134"/>
        <v>2.3072243157169402E-2</v>
      </c>
      <c r="AR222" s="43">
        <f t="shared" si="135"/>
        <v>2.6492799329826396E-2</v>
      </c>
      <c r="AS222" s="43">
        <f t="shared" si="136"/>
        <v>3.2888746999738074E-2</v>
      </c>
      <c r="AT222" s="43">
        <f t="shared" si="137"/>
        <v>1.6639755196332772E-2</v>
      </c>
      <c r="AU222" s="43">
        <f t="shared" si="138"/>
        <v>4.575883409441673E-2</v>
      </c>
      <c r="AV222" s="43">
        <f t="shared" ref="AV222:BF233" si="140">LINEST($B222:$K222)*(AV$6-$AL$6+1)+INDEX(LINEST($B222:$K222,,TRUE,TRUE),1,2)</f>
        <v>3.7748138509227244E-2</v>
      </c>
      <c r="AW222" s="43">
        <f t="shared" si="140"/>
        <v>3.9226563210315667E-2</v>
      </c>
      <c r="AX222" s="43">
        <f t="shared" si="140"/>
        <v>4.0704987911404089E-2</v>
      </c>
      <c r="AY222" s="43">
        <f t="shared" si="140"/>
        <v>4.2183412612492512E-2</v>
      </c>
      <c r="AZ222" s="43">
        <f t="shared" si="140"/>
        <v>4.3661837313580934E-2</v>
      </c>
      <c r="BA222" s="43">
        <f t="shared" si="140"/>
        <v>4.5140262014669363E-2</v>
      </c>
      <c r="BB222" s="43">
        <f t="shared" si="140"/>
        <v>4.6618686715757779E-2</v>
      </c>
      <c r="BC222" s="43">
        <f t="shared" si="140"/>
        <v>4.8097111416846208E-2</v>
      </c>
      <c r="BD222" s="43">
        <f t="shared" si="140"/>
        <v>4.9575536117934631E-2</v>
      </c>
      <c r="BE222" s="43">
        <f t="shared" si="140"/>
        <v>5.1053960819023053E-2</v>
      </c>
      <c r="BF222" s="43">
        <f t="shared" si="140"/>
        <v>5.2532385520111483E-2</v>
      </c>
    </row>
    <row r="223" spans="1:58">
      <c r="A223" s="53" t="s">
        <v>51</v>
      </c>
      <c r="B223" s="70">
        <f>('Modelled Faults'!B223*'Modelled ICPs'!B223)/'Total ICPs'!B$18</f>
        <v>2.3664425476451579E-2</v>
      </c>
      <c r="C223" s="70">
        <f>('Modelled Faults'!C223*'Modelled ICPs'!C223)/'Total ICPs'!C$18</f>
        <v>8.5133438240109407E-3</v>
      </c>
      <c r="D223" s="70">
        <f>('Modelled Faults'!D223*'Modelled ICPs'!D223)/'Total ICPs'!D$18</f>
        <v>2.1804174288033102E-3</v>
      </c>
      <c r="E223" s="43">
        <f>('Modelled Faults'!E223*'Modelled ICPs'!E223)/'Total ICPs'!E$18</f>
        <v>4.8557106423608902E-3</v>
      </c>
      <c r="F223" s="43">
        <f>('Modelled Faults'!F223*'Modelled ICPs'!F223)/'Total ICPs'!F$18</f>
        <v>1.5125614478088199E-3</v>
      </c>
      <c r="G223" s="43">
        <f>('Modelled Faults'!G223*'Modelled ICPs'!G223)/'Total ICPs'!G$18</f>
        <v>1.58771053072678E-2</v>
      </c>
      <c r="H223" s="43">
        <f>('Modelled Faults'!H223*'Modelled ICPs'!H223)/'Total ICPs'!H$18</f>
        <v>8.7067128232293997E-3</v>
      </c>
      <c r="I223" s="43">
        <f>('Modelled Faults'!I223*'Modelled ICPs'!I223)/'Total ICPs'!I$18</f>
        <v>1.2283382056783492E-2</v>
      </c>
      <c r="J223" s="43">
        <f>('Modelled Faults'!J223*'Modelled ICPs'!J223)/'Total ICPs'!J$18</f>
        <v>3.5650138790616699E-3</v>
      </c>
      <c r="K223" s="43">
        <f>('Modelled Faults'!K223*'Modelled ICPs'!K223)/'Total ICPs'!K$18</f>
        <v>2.4751232781996424E-2</v>
      </c>
      <c r="L223" s="43">
        <f>('Modelled Faults'!L223*'Modelled ICPs'!L223)/'Total ICPs'!L$18</f>
        <v>1.1810236195787903E-2</v>
      </c>
      <c r="M223" s="43">
        <f>('Modelled Faults'!M223*'Modelled ICPs'!M223)/'Total ICPs'!M$18</f>
        <v>1.2025388029288962E-2</v>
      </c>
      <c r="N223" s="43">
        <f>('Modelled Faults'!N223*'Modelled ICPs'!N223)/'Total ICPs'!N$18</f>
        <v>1.1910429504610368E-2</v>
      </c>
      <c r="O223" s="43">
        <f>('Modelled Faults'!O223*'Modelled ICPs'!O223)/'Total ICPs'!O$18</f>
        <v>1.2096435766901626E-2</v>
      </c>
      <c r="P223" s="43">
        <f>('Modelled Faults'!P223*'Modelled ICPs'!P223)/'Total ICPs'!P$18</f>
        <v>1.2295408584418674E-2</v>
      </c>
      <c r="Q223" s="43">
        <f>('Modelled Faults'!Q223*'Modelled ICPs'!Q223)/'Total ICPs'!Q$18</f>
        <v>1.2600868675899782E-2</v>
      </c>
      <c r="R223" s="43">
        <f>('Modelled Faults'!R223*'Modelled ICPs'!R223)/'Total ICPs'!R$18</f>
        <v>1.3150074431841676E-2</v>
      </c>
      <c r="S223" s="43">
        <f>('Modelled Faults'!S223*'Modelled ICPs'!S223)/'Total ICPs'!S$18</f>
        <v>1.3571935980703286E-2</v>
      </c>
      <c r="T223" s="43">
        <f>('Modelled Faults'!T223*'Modelled ICPs'!T223)/'Total ICPs'!T$18</f>
        <v>1.3787273126205498E-2</v>
      </c>
      <c r="U223" s="43">
        <f>('Modelled Faults'!U223*'Modelled ICPs'!U223)/'Total ICPs'!U$18</f>
        <v>1.4152912342235998E-2</v>
      </c>
      <c r="V223" s="43">
        <f>('Modelled Faults'!V223*'Modelled ICPs'!V223)/'Total ICPs'!V$18</f>
        <v>1.452630494141822E-2</v>
      </c>
      <c r="AL223" s="43">
        <f t="shared" si="129"/>
        <v>2.3664425476451579E-2</v>
      </c>
      <c r="AM223" s="43">
        <f t="shared" si="130"/>
        <v>8.5133438240109407E-3</v>
      </c>
      <c r="AN223" s="43">
        <f t="shared" si="131"/>
        <v>2.1804174288033102E-3</v>
      </c>
      <c r="AO223" s="43">
        <f t="shared" si="132"/>
        <v>4.8557106423608902E-3</v>
      </c>
      <c r="AP223" s="43">
        <f t="shared" si="133"/>
        <v>1.5125614478088199E-3</v>
      </c>
      <c r="AQ223" s="43">
        <f t="shared" si="134"/>
        <v>1.58771053072678E-2</v>
      </c>
      <c r="AR223" s="43">
        <f t="shared" si="135"/>
        <v>8.7067128232293997E-3</v>
      </c>
      <c r="AS223" s="43">
        <f t="shared" si="136"/>
        <v>1.2283382056783492E-2</v>
      </c>
      <c r="AT223" s="43">
        <f t="shared" si="137"/>
        <v>3.5650138790616699E-3</v>
      </c>
      <c r="AU223" s="43">
        <f t="shared" si="138"/>
        <v>2.4751232781996424E-2</v>
      </c>
      <c r="AV223" s="43">
        <f t="shared" si="140"/>
        <v>1.2310168222684905E-2</v>
      </c>
      <c r="AW223" s="43">
        <f t="shared" si="140"/>
        <v>1.2622745978304444E-2</v>
      </c>
      <c r="AX223" s="43">
        <f t="shared" si="140"/>
        <v>1.2935323733923984E-2</v>
      </c>
      <c r="AY223" s="43">
        <f t="shared" si="140"/>
        <v>1.3247901489543523E-2</v>
      </c>
      <c r="AZ223" s="43">
        <f t="shared" si="140"/>
        <v>1.3560479245163064E-2</v>
      </c>
      <c r="BA223" s="43">
        <f t="shared" si="140"/>
        <v>1.3873057000782604E-2</v>
      </c>
      <c r="BB223" s="43">
        <f t="shared" si="140"/>
        <v>1.4185634756402145E-2</v>
      </c>
      <c r="BC223" s="43">
        <f t="shared" si="140"/>
        <v>1.4498212512021685E-2</v>
      </c>
      <c r="BD223" s="43">
        <f t="shared" si="140"/>
        <v>1.4810790267641224E-2</v>
      </c>
      <c r="BE223" s="43">
        <f t="shared" si="140"/>
        <v>1.5123368023260765E-2</v>
      </c>
      <c r="BF223" s="43">
        <f t="shared" si="140"/>
        <v>1.5435945778880304E-2</v>
      </c>
    </row>
    <row r="224" spans="1:58">
      <c r="A224" s="53" t="s">
        <v>54</v>
      </c>
      <c r="B224" s="70">
        <f>('Modelled Faults'!B224*'Modelled ICPs'!B224)/'Total ICPs'!B$18</f>
        <v>3.8577082637928584E-2</v>
      </c>
      <c r="C224" s="70">
        <f>('Modelled Faults'!C224*'Modelled ICPs'!C224)/'Total ICPs'!C$18</f>
        <v>7.5475656859472606E-2</v>
      </c>
      <c r="D224" s="70">
        <f>('Modelled Faults'!D224*'Modelled ICPs'!D224)/'Total ICPs'!D$18</f>
        <v>0.10202141549118099</v>
      </c>
      <c r="E224" s="43">
        <f>('Modelled Faults'!E224*'Modelled ICPs'!E224)/'Total ICPs'!E$18</f>
        <v>7.9616694096511093E-2</v>
      </c>
      <c r="F224" s="43">
        <f>('Modelled Faults'!F224*'Modelled ICPs'!F224)/'Total ICPs'!F$18</f>
        <v>0.109260688715479</v>
      </c>
      <c r="G224" s="43">
        <f>('Modelled Faults'!G224*'Modelled ICPs'!G224)/'Total ICPs'!G$18</f>
        <v>4.5061180399922997E-2</v>
      </c>
      <c r="H224" s="43">
        <f>('Modelled Faults'!H224*'Modelled ICPs'!H224)/'Total ICPs'!H$18</f>
        <v>7.9370603525802899E-2</v>
      </c>
      <c r="I224" s="43">
        <f>('Modelled Faults'!I224*'Modelled ICPs'!I224)/'Total ICPs'!I$18</f>
        <v>9.4846924463243873E-2</v>
      </c>
      <c r="J224" s="43">
        <f>('Modelled Faults'!J224*'Modelled ICPs'!J224)/'Total ICPs'!J$18</f>
        <v>4.7167643341376589E-2</v>
      </c>
      <c r="K224" s="43">
        <f>('Modelled Faults'!K224*'Modelled ICPs'!K224)/'Total ICPs'!K$18</f>
        <v>7.0299750501717856E-2</v>
      </c>
      <c r="L224" s="43">
        <f>('Modelled Faults'!L224*'Modelled ICPs'!L224)/'Total ICPs'!L$18</f>
        <v>8.6047121923719383E-2</v>
      </c>
      <c r="M224" s="43">
        <f>('Modelled Faults'!M224*'Modelled ICPs'!M224)/'Total ICPs'!M$18</f>
        <v>8.7995734731569047E-2</v>
      </c>
      <c r="N224" s="43">
        <f>('Modelled Faults'!N224*'Modelled ICPs'!N224)/'Total ICPs'!N$18</f>
        <v>8.8462182019144062E-2</v>
      </c>
      <c r="O224" s="43">
        <f>('Modelled Faults'!O224*'Modelled ICPs'!O224)/'Total ICPs'!O$18</f>
        <v>9.0401000822478067E-2</v>
      </c>
      <c r="P224" s="43">
        <f>('Modelled Faults'!P224*'Modelled ICPs'!P224)/'Total ICPs'!P$18</f>
        <v>9.2322127302187015E-2</v>
      </c>
      <c r="Q224" s="43">
        <f>('Modelled Faults'!Q224*'Modelled ICPs'!Q224)/'Total ICPs'!Q$18</f>
        <v>9.3828693378455078E-2</v>
      </c>
      <c r="R224" s="43">
        <f>('Modelled Faults'!R224*'Modelled ICPs'!R224)/'Total ICPs'!R$18</f>
        <v>9.541714897107248E-2</v>
      </c>
      <c r="S224" s="43">
        <f>('Modelled Faults'!S224*'Modelled ICPs'!S224)/'Total ICPs'!S$18</f>
        <v>9.6987188745675038E-2</v>
      </c>
      <c r="T224" s="43">
        <f>('Modelled Faults'!T224*'Modelled ICPs'!T224)/'Total ICPs'!T$18</f>
        <v>9.8757013811681657E-2</v>
      </c>
      <c r="U224" s="43">
        <f>('Modelled Faults'!U224*'Modelled ICPs'!U224)/'Total ICPs'!U$18</f>
        <v>0.10059445821027505</v>
      </c>
      <c r="V224" s="43">
        <f>('Modelled Faults'!V224*'Modelled ICPs'!V224)/'Total ICPs'!V$18</f>
        <v>0.10247168938777491</v>
      </c>
      <c r="AL224" s="43">
        <f t="shared" si="129"/>
        <v>3.8577082637928584E-2</v>
      </c>
      <c r="AM224" s="43">
        <f t="shared" si="130"/>
        <v>7.5475656859472606E-2</v>
      </c>
      <c r="AN224" s="43">
        <f t="shared" si="131"/>
        <v>0.10202141549118099</v>
      </c>
      <c r="AO224" s="43">
        <f t="shared" si="132"/>
        <v>7.9616694096511093E-2</v>
      </c>
      <c r="AP224" s="43">
        <f t="shared" si="133"/>
        <v>0.109260688715479</v>
      </c>
      <c r="AQ224" s="43">
        <f t="shared" si="134"/>
        <v>4.5061180399922997E-2</v>
      </c>
      <c r="AR224" s="43">
        <f t="shared" si="135"/>
        <v>7.9370603525802899E-2</v>
      </c>
      <c r="AS224" s="43">
        <f t="shared" si="136"/>
        <v>9.4846924463243873E-2</v>
      </c>
      <c r="AT224" s="43">
        <f t="shared" si="137"/>
        <v>4.7167643341376589E-2</v>
      </c>
      <c r="AU224" s="43">
        <f t="shared" si="138"/>
        <v>7.0299750501717856E-2</v>
      </c>
      <c r="AV224" s="43">
        <f t="shared" si="140"/>
        <v>7.3721020035932477E-2</v>
      </c>
      <c r="AW224" s="43">
        <f t="shared" si="140"/>
        <v>7.3639430223690447E-2</v>
      </c>
      <c r="AX224" s="43">
        <f t="shared" si="140"/>
        <v>7.3557840411448416E-2</v>
      </c>
      <c r="AY224" s="43">
        <f t="shared" si="140"/>
        <v>7.3476250599206386E-2</v>
      </c>
      <c r="AZ224" s="43">
        <f t="shared" si="140"/>
        <v>7.3394660786964355E-2</v>
      </c>
      <c r="BA224" s="43">
        <f t="shared" si="140"/>
        <v>7.3313070974722339E-2</v>
      </c>
      <c r="BB224" s="43">
        <f t="shared" si="140"/>
        <v>7.3231481162480308E-2</v>
      </c>
      <c r="BC224" s="43">
        <f t="shared" si="140"/>
        <v>7.3149891350238277E-2</v>
      </c>
      <c r="BD224" s="43">
        <f t="shared" si="140"/>
        <v>7.3068301537996247E-2</v>
      </c>
      <c r="BE224" s="43">
        <f t="shared" si="140"/>
        <v>7.2986711725754216E-2</v>
      </c>
      <c r="BF224" s="43">
        <f t="shared" si="140"/>
        <v>7.2905121913512186E-2</v>
      </c>
    </row>
    <row r="225" spans="1:58">
      <c r="A225" s="53" t="s">
        <v>49</v>
      </c>
      <c r="B225" s="70">
        <f>('Modelled Faults'!B225*'Modelled ICPs'!B225)/'Total ICPs'!B$18</f>
        <v>1.4349975362802577E-2</v>
      </c>
      <c r="C225" s="70">
        <f>('Modelled Faults'!C225*'Modelled ICPs'!C225)/'Total ICPs'!C$18</f>
        <v>3.20251776262458E-2</v>
      </c>
      <c r="D225" s="70">
        <f>('Modelled Faults'!D225*'Modelled ICPs'!D225)/'Total ICPs'!D$18</f>
        <v>8.1244249412366996E-3</v>
      </c>
      <c r="E225" s="43">
        <f>('Modelled Faults'!E225*'Modelled ICPs'!E225)/'Total ICPs'!E$18</f>
        <v>3.9071824314986705E-3</v>
      </c>
      <c r="F225" s="43">
        <f>('Modelled Faults'!F225*'Modelled ICPs'!F225)/'Total ICPs'!F$18</f>
        <v>2.20508958176426E-2</v>
      </c>
      <c r="G225" s="43">
        <f>('Modelled Faults'!G225*'Modelled ICPs'!G225)/'Total ICPs'!G$18</f>
        <v>6.5091475717185803E-3</v>
      </c>
      <c r="H225" s="43">
        <f>('Modelled Faults'!H225*'Modelled ICPs'!H225)/'Total ICPs'!H$18</f>
        <v>8.1923792394022598E-3</v>
      </c>
      <c r="I225" s="43">
        <f>('Modelled Faults'!I225*'Modelled ICPs'!I225)/'Total ICPs'!I$18</f>
        <v>5.8389196998095009E-3</v>
      </c>
      <c r="J225" s="43">
        <f>('Modelled Faults'!J225*'Modelled ICPs'!J225)/'Total ICPs'!J$18</f>
        <v>5.328168750037799E-2</v>
      </c>
      <c r="K225" s="43">
        <f>('Modelled Faults'!K225*'Modelled ICPs'!K225)/'Total ICPs'!K$18</f>
        <v>8.6199668428681257E-3</v>
      </c>
      <c r="L225" s="43">
        <f>('Modelled Faults'!L225*'Modelled ICPs'!L225)/'Total ICPs'!L$18</f>
        <v>2.3022403312552116E-2</v>
      </c>
      <c r="M225" s="43">
        <f>('Modelled Faults'!M225*'Modelled ICPs'!M225)/'Total ICPs'!M$18</f>
        <v>2.4162903805260066E-2</v>
      </c>
      <c r="N225" s="43">
        <f>('Modelled Faults'!N225*'Modelled ICPs'!N225)/'Total ICPs'!N$18</f>
        <v>2.4199939144487547E-2</v>
      </c>
      <c r="O225" s="43">
        <f>('Modelled Faults'!O225*'Modelled ICPs'!O225)/'Total ICPs'!O$18</f>
        <v>2.474187009473695E-2</v>
      </c>
      <c r="P225" s="43">
        <f>('Modelled Faults'!P225*'Modelled ICPs'!P225)/'Total ICPs'!P$18</f>
        <v>2.5366576696387987E-2</v>
      </c>
      <c r="Q225" s="43">
        <f>('Modelled Faults'!Q225*'Modelled ICPs'!Q225)/'Total ICPs'!Q$18</f>
        <v>2.6761467669489943E-2</v>
      </c>
      <c r="R225" s="43">
        <f>('Modelled Faults'!R225*'Modelled ICPs'!R225)/'Total ICPs'!R$18</f>
        <v>2.8565117626952161E-2</v>
      </c>
      <c r="S225" s="43">
        <f>('Modelled Faults'!S225*'Modelled ICPs'!S225)/'Total ICPs'!S$18</f>
        <v>2.9913934439193081E-2</v>
      </c>
      <c r="T225" s="43">
        <f>('Modelled Faults'!T225*'Modelled ICPs'!T225)/'Total ICPs'!T$18</f>
        <v>3.1088428802388064E-2</v>
      </c>
      <c r="U225" s="43">
        <f>('Modelled Faults'!U225*'Modelled ICPs'!U225)/'Total ICPs'!U$18</f>
        <v>3.2224276517314077E-2</v>
      </c>
      <c r="V225" s="43">
        <f>('Modelled Faults'!V225*'Modelled ICPs'!V225)/'Total ICPs'!V$18</f>
        <v>3.3374262838842247E-2</v>
      </c>
      <c r="AL225" s="43">
        <f t="shared" si="129"/>
        <v>1.4349975362802577E-2</v>
      </c>
      <c r="AM225" s="43">
        <f t="shared" si="130"/>
        <v>3.20251776262458E-2</v>
      </c>
      <c r="AN225" s="43">
        <f t="shared" si="131"/>
        <v>8.1244249412366996E-3</v>
      </c>
      <c r="AO225" s="43">
        <f t="shared" si="132"/>
        <v>3.9071824314986705E-3</v>
      </c>
      <c r="AP225" s="43">
        <f t="shared" si="133"/>
        <v>2.20508958176426E-2</v>
      </c>
      <c r="AQ225" s="43">
        <f t="shared" si="134"/>
        <v>6.5091475717185803E-3</v>
      </c>
      <c r="AR225" s="43">
        <f t="shared" si="135"/>
        <v>8.1923792394022598E-3</v>
      </c>
      <c r="AS225" s="43">
        <f t="shared" si="136"/>
        <v>5.8389196998095009E-3</v>
      </c>
      <c r="AT225" s="43">
        <f t="shared" si="137"/>
        <v>5.328168750037799E-2</v>
      </c>
      <c r="AU225" s="43">
        <f t="shared" si="138"/>
        <v>8.6199668428681257E-3</v>
      </c>
      <c r="AV225" s="43">
        <f t="shared" si="140"/>
        <v>1.9060369317032477E-2</v>
      </c>
      <c r="AW225" s="43">
        <f t="shared" si="140"/>
        <v>1.9564077246791059E-2</v>
      </c>
      <c r="AX225" s="43">
        <f t="shared" si="140"/>
        <v>2.0067785176549641E-2</v>
      </c>
      <c r="AY225" s="43">
        <f t="shared" si="140"/>
        <v>2.0571493106308222E-2</v>
      </c>
      <c r="AZ225" s="43">
        <f t="shared" si="140"/>
        <v>2.1075201036066804E-2</v>
      </c>
      <c r="BA225" s="43">
        <f t="shared" si="140"/>
        <v>2.1578908965825386E-2</v>
      </c>
      <c r="BB225" s="43">
        <f t="shared" si="140"/>
        <v>2.2082616895583967E-2</v>
      </c>
      <c r="BC225" s="43">
        <f t="shared" si="140"/>
        <v>2.2586324825342549E-2</v>
      </c>
      <c r="BD225" s="43">
        <f t="shared" si="140"/>
        <v>2.3090032755101131E-2</v>
      </c>
      <c r="BE225" s="43">
        <f t="shared" si="140"/>
        <v>2.3593740684859713E-2</v>
      </c>
      <c r="BF225" s="43">
        <f t="shared" si="140"/>
        <v>2.4097448614618294E-2</v>
      </c>
    </row>
    <row r="226" spans="1:58">
      <c r="A226" s="53" t="s">
        <v>59</v>
      </c>
      <c r="B226" s="70">
        <f>('Modelled Faults'!B226*'Modelled ICPs'!B226)/'Total ICPs'!B$18</f>
        <v>9.3971039371830919E-3</v>
      </c>
      <c r="C226" s="70">
        <f>('Modelled Faults'!C226*'Modelled ICPs'!C226)/'Total ICPs'!C$18</f>
        <v>1.8361864797418699E-2</v>
      </c>
      <c r="D226" s="70">
        <f>('Modelled Faults'!D226*'Modelled ICPs'!D226)/'Total ICPs'!D$18</f>
        <v>2.7078256445529903E-2</v>
      </c>
      <c r="E226" s="43">
        <f>('Modelled Faults'!E226*'Modelled ICPs'!E226)/'Total ICPs'!E$18</f>
        <v>2.7777428797567703E-2</v>
      </c>
      <c r="F226" s="43">
        <f>('Modelled Faults'!F226*'Modelled ICPs'!F226)/'Total ICPs'!F$18</f>
        <v>4.7323797529274597E-2</v>
      </c>
      <c r="G226" s="43">
        <f>('Modelled Faults'!G226*'Modelled ICPs'!G226)/'Total ICPs'!G$18</f>
        <v>8.6974875994065108E-3</v>
      </c>
      <c r="H226" s="43">
        <f>('Modelled Faults'!H226*'Modelled ICPs'!H226)/'Total ICPs'!H$18</f>
        <v>2.2729232626612299E-2</v>
      </c>
      <c r="I226" s="43">
        <f>('Modelled Faults'!I226*'Modelled ICPs'!I226)/'Total ICPs'!I$18</f>
        <v>2.3237276603703085E-2</v>
      </c>
      <c r="J226" s="43">
        <f>('Modelled Faults'!J226*'Modelled ICPs'!J226)/'Total ICPs'!J$18</f>
        <v>6.0756423979632004E-2</v>
      </c>
      <c r="K226" s="43">
        <f>('Modelled Faults'!K226*'Modelled ICPs'!K226)/'Total ICPs'!K$18</f>
        <v>3.7114831094440533E-2</v>
      </c>
      <c r="L226" s="43">
        <f>('Modelled Faults'!L226*'Modelled ICPs'!L226)/'Total ICPs'!L$18</f>
        <v>4.6645135687218599E-2</v>
      </c>
      <c r="M226" s="43">
        <f>('Modelled Faults'!M226*'Modelled ICPs'!M226)/'Total ICPs'!M$18</f>
        <v>4.9250090909331801E-2</v>
      </c>
      <c r="N226" s="43">
        <f>('Modelled Faults'!N226*'Modelled ICPs'!N226)/'Total ICPs'!N$18</f>
        <v>4.9922153121180354E-2</v>
      </c>
      <c r="O226" s="43">
        <f>('Modelled Faults'!O226*'Modelled ICPs'!O226)/'Total ICPs'!O$18</f>
        <v>5.2800265274101893E-2</v>
      </c>
      <c r="P226" s="43">
        <f>('Modelled Faults'!P226*'Modelled ICPs'!P226)/'Total ICPs'!P$18</f>
        <v>5.5566999399403481E-2</v>
      </c>
      <c r="Q226" s="43">
        <f>('Modelled Faults'!Q226*'Modelled ICPs'!Q226)/'Total ICPs'!Q$18</f>
        <v>5.7797767843292741E-2</v>
      </c>
      <c r="R226" s="43">
        <f>('Modelled Faults'!R226*'Modelled ICPs'!R226)/'Total ICPs'!R$18</f>
        <v>6.0076205112707434E-2</v>
      </c>
      <c r="S226" s="43">
        <f>('Modelled Faults'!S226*'Modelled ICPs'!S226)/'Total ICPs'!S$18</f>
        <v>6.264233228524542E-2</v>
      </c>
      <c r="T226" s="43">
        <f>('Modelled Faults'!T226*'Modelled ICPs'!T226)/'Total ICPs'!T$18</f>
        <v>6.5242481713368078E-2</v>
      </c>
      <c r="U226" s="43">
        <f>('Modelled Faults'!U226*'Modelled ICPs'!U226)/'Total ICPs'!U$18</f>
        <v>6.7882819985641121E-2</v>
      </c>
      <c r="V226" s="43">
        <f>('Modelled Faults'!V226*'Modelled ICPs'!V226)/'Total ICPs'!V$18</f>
        <v>7.0548648773714695E-2</v>
      </c>
      <c r="AL226" s="43">
        <f t="shared" si="129"/>
        <v>9.3971039371830919E-3</v>
      </c>
      <c r="AM226" s="43">
        <f t="shared" si="130"/>
        <v>1.8361864797418699E-2</v>
      </c>
      <c r="AN226" s="43">
        <f t="shared" si="131"/>
        <v>2.7078256445529903E-2</v>
      </c>
      <c r="AO226" s="43">
        <f t="shared" si="132"/>
        <v>2.7777428797567703E-2</v>
      </c>
      <c r="AP226" s="43">
        <f t="shared" si="133"/>
        <v>4.7323797529274597E-2</v>
      </c>
      <c r="AQ226" s="43">
        <f t="shared" si="134"/>
        <v>8.6974875994065108E-3</v>
      </c>
      <c r="AR226" s="43">
        <f t="shared" si="135"/>
        <v>2.2729232626612299E-2</v>
      </c>
      <c r="AS226" s="43">
        <f t="shared" si="136"/>
        <v>2.3237276603703085E-2</v>
      </c>
      <c r="AT226" s="43">
        <f t="shared" si="137"/>
        <v>6.0756423979632004E-2</v>
      </c>
      <c r="AU226" s="43">
        <f t="shared" si="138"/>
        <v>3.7114831094440533E-2</v>
      </c>
      <c r="AV226" s="43">
        <f t="shared" si="140"/>
        <v>4.402222570904156E-2</v>
      </c>
      <c r="AW226" s="43">
        <f t="shared" si="140"/>
        <v>4.6890381230489692E-2</v>
      </c>
      <c r="AX226" s="43">
        <f t="shared" si="140"/>
        <v>4.9758536751937824E-2</v>
      </c>
      <c r="AY226" s="43">
        <f t="shared" si="140"/>
        <v>5.2626692273385955E-2</v>
      </c>
      <c r="AZ226" s="43">
        <f t="shared" si="140"/>
        <v>5.5494847794834087E-2</v>
      </c>
      <c r="BA226" s="43">
        <f t="shared" si="140"/>
        <v>5.8363003316282219E-2</v>
      </c>
      <c r="BB226" s="43">
        <f t="shared" si="140"/>
        <v>6.1231158837730351E-2</v>
      </c>
      <c r="BC226" s="43">
        <f t="shared" si="140"/>
        <v>6.4099314359178483E-2</v>
      </c>
      <c r="BD226" s="43">
        <f t="shared" si="140"/>
        <v>6.6967469880626615E-2</v>
      </c>
      <c r="BE226" s="43">
        <f t="shared" si="140"/>
        <v>6.9835625402074747E-2</v>
      </c>
      <c r="BF226" s="43">
        <f t="shared" si="140"/>
        <v>7.2703780923522879E-2</v>
      </c>
    </row>
    <row r="227" spans="1:58">
      <c r="A227" s="53" t="s">
        <v>57</v>
      </c>
      <c r="B227" s="70">
        <f>('Modelled Faults'!B227*'Modelled ICPs'!B227)/'Total ICPs'!B$18</f>
        <v>7.2986505173811458E-2</v>
      </c>
      <c r="C227" s="70">
        <f>('Modelled Faults'!C227*'Modelled ICPs'!C227)/'Total ICPs'!C$18</f>
        <v>4.2798785624592703E-2</v>
      </c>
      <c r="D227" s="70">
        <f>('Modelled Faults'!D227*'Modelled ICPs'!D227)/'Total ICPs'!D$18</f>
        <v>6.1481451441735203E-2</v>
      </c>
      <c r="E227" s="43">
        <f>('Modelled Faults'!E227*'Modelled ICPs'!E227)/'Total ICPs'!E$18</f>
        <v>6.1528700830433297E-2</v>
      </c>
      <c r="F227" s="43">
        <f>('Modelled Faults'!F227*'Modelled ICPs'!F227)/'Total ICPs'!F$18</f>
        <v>6.0414954357520798E-2</v>
      </c>
      <c r="G227" s="43">
        <f>('Modelled Faults'!G227*'Modelled ICPs'!G227)/'Total ICPs'!G$18</f>
        <v>4.4319317610394808E-2</v>
      </c>
      <c r="H227" s="43">
        <f>('Modelled Faults'!H227*'Modelled ICPs'!H227)/'Total ICPs'!H$18</f>
        <v>0.11901124758232397</v>
      </c>
      <c r="I227" s="43">
        <f>('Modelled Faults'!I227*'Modelled ICPs'!I227)/'Total ICPs'!I$18</f>
        <v>6.7655014528673285E-2</v>
      </c>
      <c r="J227" s="43">
        <f>('Modelled Faults'!J227*'Modelled ICPs'!J227)/'Total ICPs'!J$18</f>
        <v>9.1178480499767234E-2</v>
      </c>
      <c r="K227" s="43">
        <f>('Modelled Faults'!K227*'Modelled ICPs'!K227)/'Total ICPs'!K$18</f>
        <v>0.12327243624818306</v>
      </c>
      <c r="L227" s="43">
        <f>('Modelled Faults'!L227*'Modelled ICPs'!L227)/'Total ICPs'!L$18</f>
        <v>0.10677768878089067</v>
      </c>
      <c r="M227" s="43">
        <f>('Modelled Faults'!M227*'Modelled ICPs'!M227)/'Total ICPs'!M$18</f>
        <v>0.11170687299559176</v>
      </c>
      <c r="N227" s="43">
        <f>('Modelled Faults'!N227*'Modelled ICPs'!N227)/'Total ICPs'!N$18</f>
        <v>0.11322141152245367</v>
      </c>
      <c r="O227" s="43">
        <f>('Modelled Faults'!O227*'Modelled ICPs'!O227)/'Total ICPs'!O$18</f>
        <v>0.11869213127351906</v>
      </c>
      <c r="P227" s="43">
        <f>('Modelled Faults'!P227*'Modelled ICPs'!P227)/'Total ICPs'!P$18</f>
        <v>0.12380087337722979</v>
      </c>
      <c r="Q227" s="43">
        <f>('Modelled Faults'!Q227*'Modelled ICPs'!Q227)/'Total ICPs'!Q$18</f>
        <v>0.1280786166357602</v>
      </c>
      <c r="R227" s="43">
        <f>('Modelled Faults'!R227*'Modelled ICPs'!R227)/'Total ICPs'!R$18</f>
        <v>0.13227509265875265</v>
      </c>
      <c r="S227" s="43">
        <f>('Modelled Faults'!S227*'Modelled ICPs'!S227)/'Total ICPs'!S$18</f>
        <v>0.13645930617825044</v>
      </c>
      <c r="T227" s="43">
        <f>('Modelled Faults'!T227*'Modelled ICPs'!T227)/'Total ICPs'!T$18</f>
        <v>0.14142118015074803</v>
      </c>
      <c r="U227" s="43">
        <f>('Modelled Faults'!U227*'Modelled ICPs'!U227)/'Total ICPs'!U$18</f>
        <v>0.14648153835251526</v>
      </c>
      <c r="V227" s="43">
        <f>('Modelled Faults'!V227*'Modelled ICPs'!V227)/'Total ICPs'!V$18</f>
        <v>0.151387924071817</v>
      </c>
      <c r="AL227" s="43">
        <f t="shared" si="129"/>
        <v>7.2986505173811458E-2</v>
      </c>
      <c r="AM227" s="43">
        <f t="shared" si="130"/>
        <v>4.2798785624592703E-2</v>
      </c>
      <c r="AN227" s="43">
        <f t="shared" si="131"/>
        <v>6.1481451441735203E-2</v>
      </c>
      <c r="AO227" s="43">
        <f t="shared" si="132"/>
        <v>6.1528700830433297E-2</v>
      </c>
      <c r="AP227" s="43">
        <f t="shared" si="133"/>
        <v>6.0414954357520798E-2</v>
      </c>
      <c r="AQ227" s="43">
        <f t="shared" si="134"/>
        <v>4.4319317610394808E-2</v>
      </c>
      <c r="AR227" s="43">
        <f t="shared" si="135"/>
        <v>0.11901124758232397</v>
      </c>
      <c r="AS227" s="43">
        <f t="shared" si="136"/>
        <v>6.7655014528673285E-2</v>
      </c>
      <c r="AT227" s="43">
        <f t="shared" si="137"/>
        <v>9.1178480499767234E-2</v>
      </c>
      <c r="AU227" s="43">
        <f t="shared" si="138"/>
        <v>0.12327243624818306</v>
      </c>
      <c r="AV227" s="43">
        <f t="shared" si="140"/>
        <v>0.10707972481437036</v>
      </c>
      <c r="AW227" s="43">
        <f t="shared" si="140"/>
        <v>0.11300973125521158</v>
      </c>
      <c r="AX227" s="43">
        <f t="shared" si="140"/>
        <v>0.11893973769605282</v>
      </c>
      <c r="AY227" s="43">
        <f t="shared" si="140"/>
        <v>0.12486974413689406</v>
      </c>
      <c r="AZ227" s="43">
        <f t="shared" si="140"/>
        <v>0.1307997505777353</v>
      </c>
      <c r="BA227" s="43">
        <f t="shared" si="140"/>
        <v>0.13672975701857651</v>
      </c>
      <c r="BB227" s="43">
        <f t="shared" si="140"/>
        <v>0.14265976345941775</v>
      </c>
      <c r="BC227" s="43">
        <f t="shared" si="140"/>
        <v>0.14858976990025899</v>
      </c>
      <c r="BD227" s="43">
        <f t="shared" si="140"/>
        <v>0.1545197763411002</v>
      </c>
      <c r="BE227" s="43">
        <f t="shared" si="140"/>
        <v>0.16044978278194144</v>
      </c>
      <c r="BF227" s="43">
        <f t="shared" si="140"/>
        <v>0.16637978922278268</v>
      </c>
    </row>
    <row r="228" spans="1:58">
      <c r="A228" s="53" t="s">
        <v>55</v>
      </c>
      <c r="B228" s="70">
        <f>('Modelled Faults'!B228*'Modelled ICPs'!B228)/'Total ICPs'!B$18</f>
        <v>7.5469298873046932E-3</v>
      </c>
      <c r="C228" s="70">
        <f>('Modelled Faults'!C228*'Modelled ICPs'!C228)/'Total ICPs'!C$18</f>
        <v>1.1991162398868299E-2</v>
      </c>
      <c r="D228" s="70">
        <f>('Modelled Faults'!D228*'Modelled ICPs'!D228)/'Total ICPs'!D$18</f>
        <v>1.7067296424589401E-2</v>
      </c>
      <c r="E228" s="43">
        <f>('Modelled Faults'!E228*'Modelled ICPs'!E228)/'Total ICPs'!E$18</f>
        <v>1.2145558249682799E-2</v>
      </c>
      <c r="F228" s="43">
        <f>('Modelled Faults'!F228*'Modelled ICPs'!F228)/'Total ICPs'!F$18</f>
        <v>2.0328950863628799E-2</v>
      </c>
      <c r="G228" s="43">
        <f>('Modelled Faults'!G228*'Modelled ICPs'!G228)/'Total ICPs'!G$18</f>
        <v>5.4817141686480698E-3</v>
      </c>
      <c r="H228" s="43">
        <f>('Modelled Faults'!H228*'Modelled ICPs'!H228)/'Total ICPs'!H$18</f>
        <v>7.2314685917731309E-3</v>
      </c>
      <c r="I228" s="43">
        <f>('Modelled Faults'!I228*'Modelled ICPs'!I228)/'Total ICPs'!I$18</f>
        <v>4.4076063017855063E-2</v>
      </c>
      <c r="J228" s="43">
        <f>('Modelled Faults'!J228*'Modelled ICPs'!J228)/'Total ICPs'!J$18</f>
        <v>4.4748634772038699E-2</v>
      </c>
      <c r="K228" s="43">
        <f>('Modelled Faults'!K228*'Modelled ICPs'!K228)/'Total ICPs'!K$18</f>
        <v>1.817433929331097E-2</v>
      </c>
      <c r="L228" s="43">
        <f>('Modelled Faults'!L228*'Modelled ICPs'!L228)/'Total ICPs'!L$18</f>
        <v>2.8583818041901542E-2</v>
      </c>
      <c r="M228" s="43">
        <f>('Modelled Faults'!M228*'Modelled ICPs'!M228)/'Total ICPs'!M$18</f>
        <v>2.9723100707641871E-2</v>
      </c>
      <c r="N228" s="43">
        <f>('Modelled Faults'!N228*'Modelled ICPs'!N228)/'Total ICPs'!N$18</f>
        <v>2.9862314731470972E-2</v>
      </c>
      <c r="O228" s="43">
        <f>('Modelled Faults'!O228*'Modelled ICPs'!O228)/'Total ICPs'!O$18</f>
        <v>3.1841276938447342E-2</v>
      </c>
      <c r="P228" s="43">
        <f>('Modelled Faults'!P228*'Modelled ICPs'!P228)/'Total ICPs'!P$18</f>
        <v>3.3062243791711889E-2</v>
      </c>
      <c r="Q228" s="43">
        <f>('Modelled Faults'!Q228*'Modelled ICPs'!Q228)/'Total ICPs'!Q$18</f>
        <v>3.3990078562274331E-2</v>
      </c>
      <c r="R228" s="43">
        <f>('Modelled Faults'!R228*'Modelled ICPs'!R228)/'Total ICPs'!R$18</f>
        <v>3.4934745797674575E-2</v>
      </c>
      <c r="S228" s="43">
        <f>('Modelled Faults'!S228*'Modelled ICPs'!S228)/'Total ICPs'!S$18</f>
        <v>3.5813569423606639E-2</v>
      </c>
      <c r="T228" s="43">
        <f>('Modelled Faults'!T228*'Modelled ICPs'!T228)/'Total ICPs'!T$18</f>
        <v>3.770638274029537E-2</v>
      </c>
      <c r="U228" s="43">
        <f>('Modelled Faults'!U228*'Modelled ICPs'!U228)/'Total ICPs'!U$18</f>
        <v>3.8817386620814423E-2</v>
      </c>
      <c r="V228" s="43">
        <f>('Modelled Faults'!V228*'Modelled ICPs'!V228)/'Total ICPs'!V$18</f>
        <v>3.992996786598247E-2</v>
      </c>
      <c r="AL228" s="43">
        <f t="shared" si="129"/>
        <v>7.5469298873046932E-3</v>
      </c>
      <c r="AM228" s="43">
        <f t="shared" si="130"/>
        <v>1.1991162398868299E-2</v>
      </c>
      <c r="AN228" s="43">
        <f t="shared" si="131"/>
        <v>1.7067296424589401E-2</v>
      </c>
      <c r="AO228" s="43">
        <f t="shared" si="132"/>
        <v>1.2145558249682799E-2</v>
      </c>
      <c r="AP228" s="43">
        <f t="shared" si="133"/>
        <v>2.0328950863628799E-2</v>
      </c>
      <c r="AQ228" s="43">
        <f t="shared" si="134"/>
        <v>5.4817141686480698E-3</v>
      </c>
      <c r="AR228" s="43">
        <f t="shared" si="135"/>
        <v>7.2314685917731309E-3</v>
      </c>
      <c r="AS228" s="43">
        <f t="shared" si="136"/>
        <v>4.4076063017855063E-2</v>
      </c>
      <c r="AT228" s="43">
        <f t="shared" si="137"/>
        <v>4.4748634772038699E-2</v>
      </c>
      <c r="AU228" s="43">
        <f t="shared" si="138"/>
        <v>1.817433929331097E-2</v>
      </c>
      <c r="AV228" s="43">
        <f t="shared" si="140"/>
        <v>3.3225989052232258E-2</v>
      </c>
      <c r="AW228" s="43">
        <f t="shared" si="140"/>
        <v>3.5834494013225401E-2</v>
      </c>
      <c r="AX228" s="43">
        <f t="shared" si="140"/>
        <v>3.8442998974218545E-2</v>
      </c>
      <c r="AY228" s="43">
        <f t="shared" si="140"/>
        <v>4.1051503935211675E-2</v>
      </c>
      <c r="AZ228" s="43">
        <f t="shared" si="140"/>
        <v>4.3660008896204819E-2</v>
      </c>
      <c r="BA228" s="43">
        <f t="shared" si="140"/>
        <v>4.6268513857197963E-2</v>
      </c>
      <c r="BB228" s="43">
        <f t="shared" si="140"/>
        <v>4.8877018818191093E-2</v>
      </c>
      <c r="BC228" s="43">
        <f t="shared" si="140"/>
        <v>5.1485523779184236E-2</v>
      </c>
      <c r="BD228" s="43">
        <f t="shared" si="140"/>
        <v>5.409402874017738E-2</v>
      </c>
      <c r="BE228" s="43">
        <f t="shared" si="140"/>
        <v>5.6702533701170524E-2</v>
      </c>
      <c r="BF228" s="43">
        <f t="shared" si="140"/>
        <v>5.9311038662163654E-2</v>
      </c>
    </row>
    <row r="229" spans="1:58">
      <c r="A229" s="53" t="s">
        <v>47</v>
      </c>
      <c r="B229" s="70">
        <f>('Modelled Faults'!B229*'Modelled ICPs'!B229)/'Total ICPs'!B$18</f>
        <v>0.10616247834310909</v>
      </c>
      <c r="C229" s="70">
        <f>('Modelled Faults'!C229*'Modelled ICPs'!C229)/'Total ICPs'!C$18</f>
        <v>8.8976841034444407E-2</v>
      </c>
      <c r="D229" s="70">
        <f>('Modelled Faults'!D229*'Modelled ICPs'!D229)/'Total ICPs'!D$18</f>
        <v>0.132736861009976</v>
      </c>
      <c r="E229" s="43">
        <f>('Modelled Faults'!E229*'Modelled ICPs'!E229)/'Total ICPs'!E$18</f>
        <v>9.3565084111210201E-2</v>
      </c>
      <c r="F229" s="43">
        <f>('Modelled Faults'!F229*'Modelled ICPs'!F229)/'Total ICPs'!F$18</f>
        <v>4.9689518636694602E-2</v>
      </c>
      <c r="G229" s="43">
        <f>('Modelled Faults'!G229*'Modelled ICPs'!G229)/'Total ICPs'!G$18</f>
        <v>7.1706160254778703E-2</v>
      </c>
      <c r="H229" s="43">
        <f>('Modelled Faults'!H229*'Modelled ICPs'!H229)/'Total ICPs'!H$18</f>
        <v>4.9280548951005899E-2</v>
      </c>
      <c r="I229" s="43">
        <f>('Modelled Faults'!I229*'Modelled ICPs'!I229)/'Total ICPs'!I$18</f>
        <v>2.5270411447031866E-2</v>
      </c>
      <c r="J229" s="43">
        <f>('Modelled Faults'!J229*'Modelled ICPs'!J229)/'Total ICPs'!J$18</f>
        <v>6.3483856141560394E-2</v>
      </c>
      <c r="K229" s="43">
        <f>('Modelled Faults'!K229*'Modelled ICPs'!K229)/'Total ICPs'!K$18</f>
        <v>0.12566102936079326</v>
      </c>
      <c r="L229" s="43">
        <f>('Modelled Faults'!L229*'Modelled ICPs'!L229)/'Total ICPs'!L$18</f>
        <v>8.1146076820955454E-2</v>
      </c>
      <c r="M229" s="43">
        <f>('Modelled Faults'!M229*'Modelled ICPs'!M229)/'Total ICPs'!M$18</f>
        <v>8.2058732887865041E-2</v>
      </c>
      <c r="N229" s="43">
        <f>('Modelled Faults'!N229*'Modelled ICPs'!N229)/'Total ICPs'!N$18</f>
        <v>8.2136537077136557E-2</v>
      </c>
      <c r="O229" s="43">
        <f>('Modelled Faults'!O229*'Modelled ICPs'!O229)/'Total ICPs'!O$18</f>
        <v>8.2650975853538436E-2</v>
      </c>
      <c r="P229" s="43">
        <f>('Modelled Faults'!P229*'Modelled ICPs'!P229)/'Total ICPs'!P$18</f>
        <v>8.3151734816074296E-2</v>
      </c>
      <c r="Q229" s="43">
        <f>('Modelled Faults'!Q229*'Modelled ICPs'!Q229)/'Total ICPs'!Q$18</f>
        <v>8.4353901840820741E-2</v>
      </c>
      <c r="R229" s="43">
        <f>('Modelled Faults'!R229*'Modelled ICPs'!R229)/'Total ICPs'!R$18</f>
        <v>8.5776660127446544E-2</v>
      </c>
      <c r="S229" s="43">
        <f>('Modelled Faults'!S229*'Modelled ICPs'!S229)/'Total ICPs'!S$18</f>
        <v>8.6901877580945516E-2</v>
      </c>
      <c r="T229" s="43">
        <f>('Modelled Faults'!T229*'Modelled ICPs'!T229)/'Total ICPs'!T$18</f>
        <v>8.7878031751059085E-2</v>
      </c>
      <c r="U229" s="43">
        <f>('Modelled Faults'!U229*'Modelled ICPs'!U229)/'Total ICPs'!U$18</f>
        <v>8.8810835467517626E-2</v>
      </c>
      <c r="V229" s="43">
        <f>('Modelled Faults'!V229*'Modelled ICPs'!V229)/'Total ICPs'!V$18</f>
        <v>8.9781314143274893E-2</v>
      </c>
      <c r="AL229" s="43">
        <f t="shared" si="129"/>
        <v>0.10616247834310909</v>
      </c>
      <c r="AM229" s="43">
        <f t="shared" si="130"/>
        <v>8.8976841034444407E-2</v>
      </c>
      <c r="AN229" s="43">
        <f t="shared" si="131"/>
        <v>0.132736861009976</v>
      </c>
      <c r="AO229" s="43">
        <f t="shared" si="132"/>
        <v>9.3565084111210201E-2</v>
      </c>
      <c r="AP229" s="43">
        <f t="shared" si="133"/>
        <v>4.9689518636694602E-2</v>
      </c>
      <c r="AQ229" s="43">
        <f t="shared" si="134"/>
        <v>7.1706160254778703E-2</v>
      </c>
      <c r="AR229" s="43">
        <f t="shared" si="135"/>
        <v>4.9280548951005899E-2</v>
      </c>
      <c r="AS229" s="43">
        <f t="shared" si="136"/>
        <v>2.5270411447031866E-2</v>
      </c>
      <c r="AT229" s="43">
        <f t="shared" si="137"/>
        <v>6.3483856141560394E-2</v>
      </c>
      <c r="AU229" s="43">
        <f t="shared" si="138"/>
        <v>0.12566102936079326</v>
      </c>
      <c r="AV229" s="43">
        <f t="shared" si="140"/>
        <v>5.8948840703451098E-2</v>
      </c>
      <c r="AW229" s="43">
        <f t="shared" si="140"/>
        <v>5.500257920788576E-2</v>
      </c>
      <c r="AX229" s="43">
        <f t="shared" si="140"/>
        <v>5.1056317712320429E-2</v>
      </c>
      <c r="AY229" s="43">
        <f t="shared" si="140"/>
        <v>4.711005621675509E-2</v>
      </c>
      <c r="AZ229" s="43">
        <f t="shared" si="140"/>
        <v>4.3163794721189759E-2</v>
      </c>
      <c r="BA229" s="43">
        <f t="shared" si="140"/>
        <v>3.9217533225624421E-2</v>
      </c>
      <c r="BB229" s="43">
        <f t="shared" si="140"/>
        <v>3.5271271730059089E-2</v>
      </c>
      <c r="BC229" s="43">
        <f t="shared" si="140"/>
        <v>3.1325010234493744E-2</v>
      </c>
      <c r="BD229" s="43">
        <f t="shared" si="140"/>
        <v>2.7378748738928413E-2</v>
      </c>
      <c r="BE229" s="43">
        <f t="shared" si="140"/>
        <v>2.3432487243363082E-2</v>
      </c>
      <c r="BF229" s="43">
        <f t="shared" si="140"/>
        <v>1.9486225747797736E-2</v>
      </c>
    </row>
    <row r="230" spans="1:58">
      <c r="A230" s="53" t="s">
        <v>52</v>
      </c>
      <c r="B230" s="70">
        <f>('Modelled Faults'!B230*'Modelled ICPs'!B230)/'Total ICPs'!B$18</f>
        <v>1.5716942444327909E-2</v>
      </c>
      <c r="C230" s="70">
        <f>('Modelled Faults'!C230*'Modelled ICPs'!C230)/'Total ICPs'!C$18</f>
        <v>2.7037337275284901E-2</v>
      </c>
      <c r="D230" s="70">
        <f>('Modelled Faults'!D230*'Modelled ICPs'!D230)/'Total ICPs'!D$18</f>
        <v>4.9078352299629403E-2</v>
      </c>
      <c r="E230" s="43">
        <f>('Modelled Faults'!E230*'Modelled ICPs'!E230)/'Total ICPs'!E$18</f>
        <v>4.3107780443986603E-2</v>
      </c>
      <c r="F230" s="43">
        <f>('Modelled Faults'!F230*'Modelled ICPs'!F230)/'Total ICPs'!F$18</f>
        <v>2.66823339698175E-2</v>
      </c>
      <c r="G230" s="43">
        <f>('Modelled Faults'!G230*'Modelled ICPs'!G230)/'Total ICPs'!G$18</f>
        <v>1.6662424494508998E-2</v>
      </c>
      <c r="H230" s="43">
        <f>('Modelled Faults'!H230*'Modelled ICPs'!H230)/'Total ICPs'!H$18</f>
        <v>9.624505685388E-3</v>
      </c>
      <c r="I230" s="43">
        <f>('Modelled Faults'!I230*'Modelled ICPs'!I230)/'Total ICPs'!I$18</f>
        <v>1.2144682342014008E-2</v>
      </c>
      <c r="J230" s="43">
        <f>('Modelled Faults'!J230*'Modelled ICPs'!J230)/'Total ICPs'!J$18</f>
        <v>7.3038939990444932E-2</v>
      </c>
      <c r="K230" s="43">
        <f>('Modelled Faults'!K230*'Modelled ICPs'!K230)/'Total ICPs'!K$18</f>
        <v>2.8467823574825864E-2</v>
      </c>
      <c r="L230" s="43">
        <f>('Modelled Faults'!L230*'Modelled ICPs'!L230)/'Total ICPs'!L$18</f>
        <v>2.8502793416350074E-2</v>
      </c>
      <c r="M230" s="43">
        <f>('Modelled Faults'!M230*'Modelled ICPs'!M230)/'Total ICPs'!M$18</f>
        <v>2.8445408260345497E-2</v>
      </c>
      <c r="N230" s="43">
        <f>('Modelled Faults'!N230*'Modelled ICPs'!N230)/'Total ICPs'!N$18</f>
        <v>2.8515874038516548E-2</v>
      </c>
      <c r="O230" s="43">
        <f>('Modelled Faults'!O230*'Modelled ICPs'!O230)/'Total ICPs'!O$18</f>
        <v>2.8526074070920886E-2</v>
      </c>
      <c r="P230" s="43">
        <f>('Modelled Faults'!P230*'Modelled ICPs'!P230)/'Total ICPs'!P$18</f>
        <v>2.848415368365613E-2</v>
      </c>
      <c r="Q230" s="43">
        <f>('Modelled Faults'!Q230*'Modelled ICPs'!Q230)/'Total ICPs'!Q$18</f>
        <v>2.8414295975213416E-2</v>
      </c>
      <c r="R230" s="43">
        <f>('Modelled Faults'!R230*'Modelled ICPs'!R230)/'Total ICPs'!R$18</f>
        <v>2.8249502696103636E-2</v>
      </c>
      <c r="S230" s="43">
        <f>('Modelled Faults'!S230*'Modelled ICPs'!S230)/'Total ICPs'!S$18</f>
        <v>2.8160822779883323E-2</v>
      </c>
      <c r="T230" s="43">
        <f>('Modelled Faults'!T230*'Modelled ICPs'!T230)/'Total ICPs'!T$18</f>
        <v>2.8035041158906541E-2</v>
      </c>
      <c r="U230" s="43">
        <f>('Modelled Faults'!U230*'Modelled ICPs'!U230)/'Total ICPs'!U$18</f>
        <v>2.8003570271083123E-2</v>
      </c>
      <c r="V230" s="43">
        <f>('Modelled Faults'!V230*'Modelled ICPs'!V230)/'Total ICPs'!V$18</f>
        <v>2.7906655979768307E-2</v>
      </c>
      <c r="AL230" s="43">
        <f t="shared" si="129"/>
        <v>1.5716942444327909E-2</v>
      </c>
      <c r="AM230" s="43">
        <f t="shared" si="130"/>
        <v>2.7037337275284901E-2</v>
      </c>
      <c r="AN230" s="43">
        <f t="shared" si="131"/>
        <v>4.9078352299629403E-2</v>
      </c>
      <c r="AO230" s="43">
        <f t="shared" si="132"/>
        <v>4.3107780443986603E-2</v>
      </c>
      <c r="AP230" s="43">
        <f t="shared" si="133"/>
        <v>2.66823339698175E-2</v>
      </c>
      <c r="AQ230" s="43">
        <f t="shared" si="134"/>
        <v>1.6662424494508998E-2</v>
      </c>
      <c r="AR230" s="43">
        <f t="shared" si="135"/>
        <v>9.624505685388E-3</v>
      </c>
      <c r="AS230" s="43">
        <f t="shared" si="136"/>
        <v>1.2144682342014008E-2</v>
      </c>
      <c r="AT230" s="43">
        <f t="shared" si="137"/>
        <v>7.3038939990444932E-2</v>
      </c>
      <c r="AU230" s="43">
        <f t="shared" si="138"/>
        <v>2.8467823574825864E-2</v>
      </c>
      <c r="AV230" s="43">
        <f t="shared" si="140"/>
        <v>3.4877147773403491E-2</v>
      </c>
      <c r="AW230" s="43">
        <f t="shared" si="140"/>
        <v>3.5735517868199979E-2</v>
      </c>
      <c r="AX230" s="43">
        <f t="shared" si="140"/>
        <v>3.6593887962996466E-2</v>
      </c>
      <c r="AY230" s="43">
        <f t="shared" si="140"/>
        <v>3.7452258057792953E-2</v>
      </c>
      <c r="AZ230" s="43">
        <f t="shared" si="140"/>
        <v>3.831062815258944E-2</v>
      </c>
      <c r="BA230" s="43">
        <f t="shared" si="140"/>
        <v>3.9168998247385928E-2</v>
      </c>
      <c r="BB230" s="43">
        <f t="shared" si="140"/>
        <v>4.0027368342182415E-2</v>
      </c>
      <c r="BC230" s="43">
        <f t="shared" si="140"/>
        <v>4.0885738436978902E-2</v>
      </c>
      <c r="BD230" s="43">
        <f t="shared" si="140"/>
        <v>4.174410853177539E-2</v>
      </c>
      <c r="BE230" s="43">
        <f t="shared" si="140"/>
        <v>4.2602478626571877E-2</v>
      </c>
      <c r="BF230" s="43">
        <f t="shared" si="140"/>
        <v>4.3460848721368364E-2</v>
      </c>
    </row>
    <row r="231" spans="1:58">
      <c r="A231" s="53" t="s">
        <v>53</v>
      </c>
      <c r="B231" s="70">
        <f>('Modelled Faults'!B231*'Modelled ICPs'!B231)/'Total ICPs'!B$18</f>
        <v>1.205156326991241E-2</v>
      </c>
      <c r="C231" s="70">
        <f>('Modelled Faults'!C231*'Modelled ICPs'!C231)/'Total ICPs'!C$18</f>
        <v>4.6623114459650596E-2</v>
      </c>
      <c r="D231" s="70">
        <f>('Modelled Faults'!D231*'Modelled ICPs'!D231)/'Total ICPs'!D$18</f>
        <v>1.5986567785965199E-2</v>
      </c>
      <c r="E231" s="43">
        <f>('Modelled Faults'!E231*'Modelled ICPs'!E231)/'Total ICPs'!E$18</f>
        <v>1.4410090832569101E-2</v>
      </c>
      <c r="F231" s="43">
        <f>('Modelled Faults'!F231*'Modelled ICPs'!F231)/'Total ICPs'!F$18</f>
        <v>7.9503229818711392E-3</v>
      </c>
      <c r="G231" s="43">
        <f>('Modelled Faults'!G231*'Modelled ICPs'!G231)/'Total ICPs'!G$18</f>
        <v>1.2322992780029901E-3</v>
      </c>
      <c r="H231" s="43">
        <f>('Modelled Faults'!H231*'Modelled ICPs'!H231)/'Total ICPs'!H$18</f>
        <v>4.1085089869784298E-3</v>
      </c>
      <c r="I231" s="43">
        <f>('Modelled Faults'!I231*'Modelled ICPs'!I231)/'Total ICPs'!I$18</f>
        <v>5.4837131132046257E-3</v>
      </c>
      <c r="J231" s="43">
        <f>('Modelled Faults'!J231*'Modelled ICPs'!J231)/'Total ICPs'!J$18</f>
        <v>1.4777118597942672E-2</v>
      </c>
      <c r="K231" s="43">
        <f>('Modelled Faults'!K231*'Modelled ICPs'!K231)/'Total ICPs'!K$18</f>
        <v>2.3059688225518644E-2</v>
      </c>
      <c r="L231" s="43">
        <f>('Modelled Faults'!L231*'Modelled ICPs'!L231)/'Total ICPs'!L$18</f>
        <v>1.6678229543029225E-2</v>
      </c>
      <c r="M231" s="43">
        <f>('Modelled Faults'!M231*'Modelled ICPs'!M231)/'Total ICPs'!M$18</f>
        <v>1.7161387910930196E-2</v>
      </c>
      <c r="N231" s="43">
        <f>('Modelled Faults'!N231*'Modelled ICPs'!N231)/'Total ICPs'!N$18</f>
        <v>1.7187351406262402E-2</v>
      </c>
      <c r="O231" s="43">
        <f>('Modelled Faults'!O231*'Modelled ICPs'!O231)/'Total ICPs'!O$18</f>
        <v>1.7397851965188227E-2</v>
      </c>
      <c r="P231" s="43">
        <f>('Modelled Faults'!P231*'Modelled ICPs'!P231)/'Total ICPs'!P$18</f>
        <v>1.76272774582719E-2</v>
      </c>
      <c r="Q231" s="43">
        <f>('Modelled Faults'!Q231*'Modelled ICPs'!Q231)/'Total ICPs'!Q$18</f>
        <v>1.8120911121943171E-2</v>
      </c>
      <c r="R231" s="43">
        <f>('Modelled Faults'!R231*'Modelled ICPs'!R231)/'Total ICPs'!R$18</f>
        <v>1.8743767108497757E-2</v>
      </c>
      <c r="S231" s="43">
        <f>('Modelled Faults'!S231*'Modelled ICPs'!S231)/'Total ICPs'!S$18</f>
        <v>1.9217031825192139E-2</v>
      </c>
      <c r="T231" s="43">
        <f>('Modelled Faults'!T231*'Modelled ICPs'!T231)/'Total ICPs'!T$18</f>
        <v>1.9619548379910378E-2</v>
      </c>
      <c r="U231" s="43">
        <f>('Modelled Faults'!U231*'Modelled ICPs'!U231)/'Total ICPs'!U$18</f>
        <v>1.993824231664881E-2</v>
      </c>
      <c r="V231" s="43">
        <f>('Modelled Faults'!V231*'Modelled ICPs'!V231)/'Total ICPs'!V$18</f>
        <v>2.036423751873577E-2</v>
      </c>
      <c r="AL231" s="43">
        <f t="shared" si="129"/>
        <v>1.205156326991241E-2</v>
      </c>
      <c r="AM231" s="43">
        <f t="shared" si="130"/>
        <v>4.6623114459650596E-2</v>
      </c>
      <c r="AN231" s="43">
        <f t="shared" si="131"/>
        <v>1.5986567785965199E-2</v>
      </c>
      <c r="AO231" s="43">
        <f t="shared" si="132"/>
        <v>1.4410090832569101E-2</v>
      </c>
      <c r="AP231" s="43">
        <f t="shared" si="133"/>
        <v>7.9503229818711392E-3</v>
      </c>
      <c r="AQ231" s="43">
        <f t="shared" si="134"/>
        <v>1.2322992780029901E-3</v>
      </c>
      <c r="AR231" s="43">
        <f t="shared" si="135"/>
        <v>4.1085089869784298E-3</v>
      </c>
      <c r="AS231" s="43">
        <f t="shared" si="136"/>
        <v>5.4837131132046257E-3</v>
      </c>
      <c r="AT231" s="43">
        <f t="shared" si="137"/>
        <v>1.4777118597942672E-2</v>
      </c>
      <c r="AU231" s="43">
        <f t="shared" si="138"/>
        <v>2.3059688225518644E-2</v>
      </c>
      <c r="AV231" s="43">
        <f t="shared" si="140"/>
        <v>7.4354357852968282E-3</v>
      </c>
      <c r="AW231" s="43">
        <f t="shared" si="140"/>
        <v>6.1385516093214187E-3</v>
      </c>
      <c r="AX231" s="43">
        <f t="shared" si="140"/>
        <v>4.8416674333460093E-3</v>
      </c>
      <c r="AY231" s="43">
        <f t="shared" si="140"/>
        <v>3.5447832573705998E-3</v>
      </c>
      <c r="AZ231" s="43">
        <f t="shared" si="140"/>
        <v>2.2478990813951903E-3</v>
      </c>
      <c r="BA231" s="43">
        <f t="shared" si="140"/>
        <v>9.5101490541978084E-4</v>
      </c>
      <c r="BB231" s="43">
        <f t="shared" si="140"/>
        <v>-3.4586927055562863E-4</v>
      </c>
      <c r="BC231" s="43">
        <f t="shared" si="140"/>
        <v>-1.6427534465310381E-3</v>
      </c>
      <c r="BD231" s="43">
        <f t="shared" si="140"/>
        <v>-2.9396376225064476E-3</v>
      </c>
      <c r="BE231" s="43">
        <f t="shared" si="140"/>
        <v>-4.2365217984818571E-3</v>
      </c>
      <c r="BF231" s="43">
        <f t="shared" si="140"/>
        <v>-5.5334059744572665E-3</v>
      </c>
    </row>
    <row r="232" spans="1:58">
      <c r="A232" s="53" t="s">
        <v>58</v>
      </c>
      <c r="B232" s="70">
        <f>('Modelled Faults'!B232*'Modelled ICPs'!B232)/'Total ICPs'!B$18</f>
        <v>2.2729801471873819E-2</v>
      </c>
      <c r="C232" s="70">
        <f>('Modelled Faults'!C232*'Modelled ICPs'!C232)/'Total ICPs'!C$18</f>
        <v>2.6582741245847398E-2</v>
      </c>
      <c r="D232" s="70">
        <f>('Modelled Faults'!D232*'Modelled ICPs'!D232)/'Total ICPs'!D$18</f>
        <v>2.5965927554314198E-2</v>
      </c>
      <c r="E232" s="43">
        <f>('Modelled Faults'!E232*'Modelled ICPs'!E232)/'Total ICPs'!E$18</f>
        <v>5.2979383645112198E-2</v>
      </c>
      <c r="F232" s="43">
        <f>('Modelled Faults'!F232*'Modelled ICPs'!F232)/'Total ICPs'!F$18</f>
        <v>4.73519236718992E-2</v>
      </c>
      <c r="G232" s="43">
        <f>('Modelled Faults'!G232*'Modelled ICPs'!G232)/'Total ICPs'!G$18</f>
        <v>2.6266288389071305E-2</v>
      </c>
      <c r="H232" s="43">
        <f>('Modelled Faults'!H232*'Modelled ICPs'!H232)/'Total ICPs'!H$18</f>
        <v>2.5602725044041697E-2</v>
      </c>
      <c r="I232" s="43">
        <f>('Modelled Faults'!I232*'Modelled ICPs'!I232)/'Total ICPs'!I$18</f>
        <v>2.9438168729862262E-2</v>
      </c>
      <c r="J232" s="43">
        <f>('Modelled Faults'!J232*'Modelled ICPs'!J232)/'Total ICPs'!J$18</f>
        <v>5.9341303966569302E-2</v>
      </c>
      <c r="K232" s="43">
        <f>('Modelled Faults'!K232*'Modelled ICPs'!K232)/'Total ICPs'!K$18</f>
        <v>5.1785900489255854E-2</v>
      </c>
      <c r="L232" s="43">
        <f>('Modelled Faults'!L232*'Modelled ICPs'!L232)/'Total ICPs'!L$18</f>
        <v>5.5952591147427511E-2</v>
      </c>
      <c r="M232" s="43">
        <f>('Modelled Faults'!M232*'Modelled ICPs'!M232)/'Total ICPs'!M$18</f>
        <v>5.9013089090022598E-2</v>
      </c>
      <c r="N232" s="43">
        <f>('Modelled Faults'!N232*'Modelled ICPs'!N232)/'Total ICPs'!N$18</f>
        <v>6.0017490877597127E-2</v>
      </c>
      <c r="O232" s="43">
        <f>('Modelled Faults'!O232*'Modelled ICPs'!O232)/'Total ICPs'!O$18</f>
        <v>6.3229733523135892E-2</v>
      </c>
      <c r="P232" s="43">
        <f>('Modelled Faults'!P232*'Modelled ICPs'!P232)/'Total ICPs'!P$18</f>
        <v>6.6346416147351109E-2</v>
      </c>
      <c r="Q232" s="43">
        <f>('Modelled Faults'!Q232*'Modelled ICPs'!Q232)/'Total ICPs'!Q$18</f>
        <v>6.9067331491501918E-2</v>
      </c>
      <c r="R232" s="43">
        <f>('Modelled Faults'!R232*'Modelled ICPs'!R232)/'Total ICPs'!R$18</f>
        <v>7.1667509926274589E-2</v>
      </c>
      <c r="S232" s="43">
        <f>('Modelled Faults'!S232*'Modelled ICPs'!S232)/'Total ICPs'!S$18</f>
        <v>7.4159868126679115E-2</v>
      </c>
      <c r="T232" s="43">
        <f>('Modelled Faults'!T232*'Modelled ICPs'!T232)/'Total ICPs'!T$18</f>
        <v>7.7107208158812848E-2</v>
      </c>
      <c r="U232" s="43">
        <f>('Modelled Faults'!U232*'Modelled ICPs'!U232)/'Total ICPs'!U$18</f>
        <v>8.0108437071364377E-2</v>
      </c>
      <c r="V232" s="43">
        <f>('Modelled Faults'!V232*'Modelled ICPs'!V232)/'Total ICPs'!V$18</f>
        <v>8.3145527545024592E-2</v>
      </c>
      <c r="AL232" s="43">
        <f t="shared" si="129"/>
        <v>2.2729801471873819E-2</v>
      </c>
      <c r="AM232" s="43">
        <f t="shared" si="130"/>
        <v>2.6582741245847398E-2</v>
      </c>
      <c r="AN232" s="43">
        <f t="shared" si="131"/>
        <v>2.5965927554314198E-2</v>
      </c>
      <c r="AO232" s="43">
        <f t="shared" si="132"/>
        <v>5.2979383645112198E-2</v>
      </c>
      <c r="AP232" s="43">
        <f t="shared" si="133"/>
        <v>4.73519236718992E-2</v>
      </c>
      <c r="AQ232" s="43">
        <f t="shared" si="134"/>
        <v>2.6266288389071305E-2</v>
      </c>
      <c r="AR232" s="43">
        <f t="shared" si="135"/>
        <v>2.5602725044041697E-2</v>
      </c>
      <c r="AS232" s="43">
        <f t="shared" si="136"/>
        <v>2.9438168729862262E-2</v>
      </c>
      <c r="AT232" s="43">
        <f t="shared" si="137"/>
        <v>5.9341303966569302E-2</v>
      </c>
      <c r="AU232" s="43">
        <f t="shared" si="138"/>
        <v>5.1785900489255854E-2</v>
      </c>
      <c r="AV232" s="43">
        <f t="shared" si="140"/>
        <v>5.0303097253891135E-2</v>
      </c>
      <c r="AW232" s="43">
        <f t="shared" si="140"/>
        <v>5.2757402859910485E-2</v>
      </c>
      <c r="AX232" s="43">
        <f t="shared" si="140"/>
        <v>5.5211708465929835E-2</v>
      </c>
      <c r="AY232" s="43">
        <f t="shared" si="140"/>
        <v>5.7666014071949184E-2</v>
      </c>
      <c r="AZ232" s="43">
        <f t="shared" si="140"/>
        <v>6.0120319677968534E-2</v>
      </c>
      <c r="BA232" s="43">
        <f t="shared" si="140"/>
        <v>6.2574625283987884E-2</v>
      </c>
      <c r="BB232" s="43">
        <f t="shared" si="140"/>
        <v>6.5028930890007233E-2</v>
      </c>
      <c r="BC232" s="43">
        <f t="shared" si="140"/>
        <v>6.7483236496026583E-2</v>
      </c>
      <c r="BD232" s="43">
        <f t="shared" si="140"/>
        <v>6.9937542102045933E-2</v>
      </c>
      <c r="BE232" s="43">
        <f t="shared" si="140"/>
        <v>7.2391847708065282E-2</v>
      </c>
      <c r="BF232" s="43">
        <f t="shared" si="140"/>
        <v>7.4846153314084632E-2</v>
      </c>
    </row>
    <row r="233" spans="1:58">
      <c r="A233" s="53" t="s">
        <v>60</v>
      </c>
      <c r="B233" s="70">
        <f>('Modelled Faults'!B233*'Modelled ICPs'!B233)/'Total ICPs'!B$18</f>
        <v>1.9487228394767366E-3</v>
      </c>
      <c r="C233" s="70">
        <f>('Modelled Faults'!C233*'Modelled ICPs'!C233)/'Total ICPs'!C$18</f>
        <v>2.12706435871759E-2</v>
      </c>
      <c r="D233" s="70">
        <f>('Modelled Faults'!D233*'Modelled ICPs'!D233)/'Total ICPs'!D$18</f>
        <v>3.0756525847163301E-2</v>
      </c>
      <c r="E233" s="43">
        <f>('Modelled Faults'!E233*'Modelled ICPs'!E233)/'Total ICPs'!E$18</f>
        <v>3.7309823234544001E-2</v>
      </c>
      <c r="F233" s="43">
        <f>('Modelled Faults'!F233*'Modelled ICPs'!F233)/'Total ICPs'!F$18</f>
        <v>2.1366493013778701E-2</v>
      </c>
      <c r="G233" s="43">
        <f>('Modelled Faults'!G233*'Modelled ICPs'!G233)/'Total ICPs'!G$18</f>
        <v>4.7814453597879301E-2</v>
      </c>
      <c r="H233" s="43">
        <f>('Modelled Faults'!H233*'Modelled ICPs'!H233)/'Total ICPs'!H$18</f>
        <v>4.5661734813299999E-2</v>
      </c>
      <c r="I233" s="43">
        <f>('Modelled Faults'!I233*'Modelled ICPs'!I233)/'Total ICPs'!I$18</f>
        <v>6.6528502211155041E-2</v>
      </c>
      <c r="J233" s="43">
        <f>('Modelled Faults'!J233*'Modelled ICPs'!J233)/'Total ICPs'!J$18</f>
        <v>9.8547385354112643E-2</v>
      </c>
      <c r="K233" s="43">
        <f>('Modelled Faults'!K233*'Modelled ICPs'!K233)/'Total ICPs'!K$18</f>
        <v>8.0608257381425269E-2</v>
      </c>
      <c r="L233" s="43">
        <f>('Modelled Faults'!L233*'Modelled ICPs'!L233)/'Total ICPs'!L$18</f>
        <v>8.3172575316005457E-2</v>
      </c>
      <c r="M233" s="43">
        <f>('Modelled Faults'!M233*'Modelled ICPs'!M233)/'Total ICPs'!M$18</f>
        <v>8.8668608667772958E-2</v>
      </c>
      <c r="N233" s="43">
        <f>('Modelled Faults'!N233*'Modelled ICPs'!N233)/'Total ICPs'!N$18</f>
        <v>9.0295249134719979E-2</v>
      </c>
      <c r="O233" s="43">
        <f>('Modelled Faults'!O233*'Modelled ICPs'!O233)/'Total ICPs'!O$18</f>
        <v>9.6365051583258199E-2</v>
      </c>
      <c r="P233" s="43">
        <f>('Modelled Faults'!P233*'Modelled ICPs'!P233)/'Total ICPs'!P$18</f>
        <v>0.10193315774636104</v>
      </c>
      <c r="Q233" s="43">
        <f>('Modelled Faults'!Q233*'Modelled ICPs'!Q233)/'Total ICPs'!Q$18</f>
        <v>0.10672518796855437</v>
      </c>
      <c r="R233" s="43">
        <f>('Modelled Faults'!R233*'Modelled ICPs'!R233)/'Total ICPs'!R$18</f>
        <v>0.11129711632351812</v>
      </c>
      <c r="S233" s="43">
        <f>('Modelled Faults'!S233*'Modelled ICPs'!S233)/'Total ICPs'!S$18</f>
        <v>0.1160158520762381</v>
      </c>
      <c r="T233" s="43">
        <f>('Modelled Faults'!T233*'Modelled ICPs'!T233)/'Total ICPs'!T$18</f>
        <v>0.12156851881901541</v>
      </c>
      <c r="U233" s="43">
        <f>('Modelled Faults'!U233*'Modelled ICPs'!U233)/'Total ICPs'!U$18</f>
        <v>0.12685771450302782</v>
      </c>
      <c r="V233" s="43">
        <f>('Modelled Faults'!V233*'Modelled ICPs'!V233)/'Total ICPs'!V$18</f>
        <v>0.13218393685154875</v>
      </c>
      <c r="AL233" s="43">
        <f t="shared" si="129"/>
        <v>1.9487228394767366E-3</v>
      </c>
      <c r="AM233" s="43">
        <f t="shared" si="130"/>
        <v>2.12706435871759E-2</v>
      </c>
      <c r="AN233" s="43">
        <f t="shared" si="131"/>
        <v>3.0756525847163301E-2</v>
      </c>
      <c r="AO233" s="43">
        <f t="shared" si="132"/>
        <v>3.7309823234544001E-2</v>
      </c>
      <c r="AP233" s="43">
        <f t="shared" si="133"/>
        <v>2.1366493013778701E-2</v>
      </c>
      <c r="AQ233" s="43">
        <f t="shared" si="134"/>
        <v>4.7814453597879301E-2</v>
      </c>
      <c r="AR233" s="43">
        <f t="shared" si="135"/>
        <v>4.5661734813299999E-2</v>
      </c>
      <c r="AS233" s="43">
        <f t="shared" si="136"/>
        <v>6.6528502211155041E-2</v>
      </c>
      <c r="AT233" s="43">
        <f t="shared" si="137"/>
        <v>9.8547385354112643E-2</v>
      </c>
      <c r="AU233" s="43">
        <f t="shared" si="138"/>
        <v>8.0608257381425269E-2</v>
      </c>
      <c r="AV233" s="43">
        <f t="shared" si="140"/>
        <v>9.448914020088181E-2</v>
      </c>
      <c r="AW233" s="43">
        <f t="shared" si="140"/>
        <v>0.10345421038504193</v>
      </c>
      <c r="AX233" s="43">
        <f t="shared" si="140"/>
        <v>0.11241928056920206</v>
      </c>
      <c r="AY233" s="43">
        <f t="shared" si="140"/>
        <v>0.12138435075336221</v>
      </c>
      <c r="AZ233" s="43">
        <f t="shared" si="140"/>
        <v>0.13034942093752233</v>
      </c>
      <c r="BA233" s="43">
        <f t="shared" si="140"/>
        <v>0.13931449112168245</v>
      </c>
      <c r="BB233" s="43">
        <f t="shared" si="140"/>
        <v>0.14827956130584258</v>
      </c>
      <c r="BC233" s="43">
        <f t="shared" si="140"/>
        <v>0.1572446314900027</v>
      </c>
      <c r="BD233" s="43">
        <f t="shared" si="140"/>
        <v>0.16620970167416285</v>
      </c>
      <c r="BE233" s="43">
        <f t="shared" si="140"/>
        <v>0.17517477185832298</v>
      </c>
      <c r="BF233" s="43">
        <f t="shared" si="140"/>
        <v>0.1841398420424831</v>
      </c>
    </row>
    <row r="234" spans="1:58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</row>
    <row r="235" spans="1:58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O235" s="3"/>
      <c r="P235" s="3"/>
      <c r="Q235" s="3"/>
      <c r="R235" s="3"/>
      <c r="S235" s="3"/>
      <c r="T235" s="3"/>
      <c r="U235" s="3"/>
      <c r="V235" s="3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</row>
    <row r="236" spans="1:58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O236" s="3"/>
      <c r="P236" s="3"/>
      <c r="Q236" s="3"/>
      <c r="R236" s="3"/>
      <c r="S236" s="3"/>
      <c r="T236" s="3"/>
      <c r="U236" s="3"/>
      <c r="V236" s="3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</row>
    <row r="237" spans="1:58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</row>
    <row r="238" spans="1:58" s="3" customFormat="1" ht="18">
      <c r="A238" s="1"/>
      <c r="B238" s="55"/>
      <c r="C238" s="55"/>
      <c r="D238" s="55"/>
      <c r="E238" s="55"/>
      <c r="F238" s="55"/>
      <c r="G238" s="55"/>
      <c r="H238" s="55"/>
      <c r="I238" s="39"/>
      <c r="J238" s="1"/>
      <c r="N238"/>
      <c r="O238"/>
      <c r="P238"/>
      <c r="Q238"/>
      <c r="R238"/>
      <c r="S238"/>
      <c r="T238"/>
      <c r="U238"/>
      <c r="V238"/>
    </row>
    <row r="239" spans="1:58" s="3" customFormat="1" ht="15.95" customHeight="1">
      <c r="B239" s="59"/>
      <c r="C239" s="59"/>
      <c r="D239" s="59"/>
      <c r="E239" s="59"/>
      <c r="F239" s="59"/>
      <c r="G239" s="59"/>
      <c r="H239" s="59"/>
      <c r="I239" s="59"/>
      <c r="J239" s="59"/>
      <c r="K239" s="69"/>
      <c r="L239" s="69" t="s">
        <v>32</v>
      </c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69" t="s">
        <v>48</v>
      </c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</row>
    <row r="240" spans="1:58" s="60" customFormat="1">
      <c r="A240" s="60" t="s">
        <v>6</v>
      </c>
      <c r="B240" s="63">
        <f>SUM(B244:B256)</f>
        <v>0.64984661357748008</v>
      </c>
      <c r="C240" s="63">
        <f t="shared" ref="C240:K240" si="141">SUM(C244:C256)</f>
        <v>0.52311922814044765</v>
      </c>
      <c r="D240" s="63">
        <f t="shared" si="141"/>
        <v>0.55009403708500282</v>
      </c>
      <c r="E240" s="63">
        <f t="shared" si="141"/>
        <v>0.43536816714197812</v>
      </c>
      <c r="F240" s="63">
        <f t="shared" si="141"/>
        <v>0.58639882245216246</v>
      </c>
      <c r="G240" s="63">
        <f t="shared" si="141"/>
        <v>0.34410327723319312</v>
      </c>
      <c r="H240" s="63">
        <f t="shared" si="141"/>
        <v>0.35756963522353502</v>
      </c>
      <c r="I240" s="63">
        <f t="shared" si="141"/>
        <v>0.28834981704001905</v>
      </c>
      <c r="J240" s="63">
        <f t="shared" si="141"/>
        <v>0.43098870927750266</v>
      </c>
      <c r="K240" s="63">
        <f t="shared" si="141"/>
        <v>0.41128397095156105</v>
      </c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</row>
    <row r="241" spans="1:58">
      <c r="B241" s="96"/>
      <c r="C241" s="96"/>
      <c r="D241" s="96"/>
      <c r="E241" s="96"/>
      <c r="F241" s="96"/>
      <c r="G241" s="96"/>
      <c r="H241" s="96"/>
      <c r="I241" s="96"/>
      <c r="J241" s="96"/>
      <c r="K241" s="106"/>
      <c r="L241" s="106">
        <f t="shared" ref="L241:V241" si="142">SUM(L244:L256)</f>
        <v>0.42659865334146169</v>
      </c>
      <c r="M241" s="106">
        <f t="shared" si="142"/>
        <v>0.42651605625528549</v>
      </c>
      <c r="N241" s="106">
        <f t="shared" si="142"/>
        <v>0.42644679565845162</v>
      </c>
      <c r="O241" s="106">
        <f t="shared" si="142"/>
        <v>0.42649231610227156</v>
      </c>
      <c r="P241" s="106">
        <f t="shared" si="142"/>
        <v>0.4264476462315544</v>
      </c>
      <c r="Q241" s="106">
        <f t="shared" si="142"/>
        <v>0.42644082555185081</v>
      </c>
      <c r="R241" s="106">
        <f t="shared" si="142"/>
        <v>0.4263609915061804</v>
      </c>
      <c r="S241" s="106">
        <f t="shared" si="142"/>
        <v>0.42641658704891217</v>
      </c>
      <c r="T241" s="106">
        <f t="shared" si="142"/>
        <v>0.42637870559255631</v>
      </c>
      <c r="U241" s="106">
        <f t="shared" si="142"/>
        <v>0.42638863458414666</v>
      </c>
      <c r="V241" s="106">
        <f t="shared" si="142"/>
        <v>0.42637077395505468</v>
      </c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72"/>
      <c r="AM241" s="201"/>
      <c r="AN241" s="201"/>
      <c r="AO241" s="201"/>
      <c r="AP241" s="201"/>
      <c r="AQ241" s="201"/>
      <c r="AR241" s="201"/>
      <c r="AS241" s="201"/>
      <c r="AT241" s="201"/>
      <c r="AU241" s="106"/>
      <c r="AV241" s="106">
        <f t="shared" ref="AV241:BF241" si="143">SUM(AV244:AV256)</f>
        <v>0.3051659059165181</v>
      </c>
      <c r="AW241" s="106">
        <f t="shared" si="143"/>
        <v>0.27743021102637794</v>
      </c>
      <c r="AX241" s="106">
        <f t="shared" si="143"/>
        <v>0.24969451613623794</v>
      </c>
      <c r="AY241" s="106">
        <f t="shared" si="143"/>
        <v>0.22195882124609795</v>
      </c>
      <c r="AZ241" s="106">
        <f t="shared" si="143"/>
        <v>0.1942231263559579</v>
      </c>
      <c r="BA241" s="106">
        <f t="shared" si="143"/>
        <v>0.16648743146581788</v>
      </c>
      <c r="BB241" s="106">
        <f t="shared" si="143"/>
        <v>0.1387517365756778</v>
      </c>
      <c r="BC241" s="106">
        <f t="shared" si="143"/>
        <v>0.1110160416855378</v>
      </c>
      <c r="BD241" s="106">
        <f t="shared" si="143"/>
        <v>8.3280346795397781E-2</v>
      </c>
      <c r="BE241" s="106">
        <f t="shared" si="143"/>
        <v>5.5544651905257765E-2</v>
      </c>
      <c r="BF241" s="106">
        <f t="shared" si="143"/>
        <v>2.7808957015117704E-2</v>
      </c>
    </row>
    <row r="242" spans="1:58">
      <c r="B242" s="94"/>
      <c r="C242" s="94"/>
      <c r="D242" s="94"/>
      <c r="E242" s="94"/>
      <c r="F242" s="94"/>
      <c r="G242" s="94"/>
      <c r="H242" s="94"/>
      <c r="I242" s="94"/>
      <c r="J242" s="94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AL242" s="72"/>
      <c r="AM242" s="201"/>
      <c r="AN242" s="201"/>
      <c r="AO242" s="201"/>
      <c r="AP242" s="201"/>
      <c r="AQ242" s="201"/>
      <c r="AR242" s="201"/>
      <c r="AS242" s="201"/>
      <c r="AT242" s="201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</row>
    <row r="243" spans="1:58">
      <c r="A243" s="1" t="s">
        <v>64</v>
      </c>
      <c r="B243" s="95">
        <v>2008</v>
      </c>
      <c r="C243" s="95">
        <v>2009</v>
      </c>
      <c r="D243" s="95">
        <v>2010</v>
      </c>
      <c r="E243" s="95">
        <v>2011</v>
      </c>
      <c r="F243" s="95">
        <v>2012</v>
      </c>
      <c r="G243" s="95">
        <v>2013</v>
      </c>
      <c r="H243" s="95">
        <v>2014</v>
      </c>
      <c r="I243" s="95">
        <v>2015</v>
      </c>
      <c r="J243" s="95">
        <v>2016</v>
      </c>
      <c r="K243" s="95">
        <v>2017</v>
      </c>
      <c r="L243" s="95">
        <v>2018</v>
      </c>
      <c r="M243" s="95">
        <v>2019</v>
      </c>
      <c r="N243" s="95">
        <v>2020</v>
      </c>
      <c r="O243" s="95">
        <v>2021</v>
      </c>
      <c r="P243" s="95">
        <v>2022</v>
      </c>
      <c r="Q243" s="95">
        <v>2023</v>
      </c>
      <c r="R243" s="95">
        <v>2024</v>
      </c>
      <c r="S243" s="95">
        <v>2025</v>
      </c>
      <c r="T243" s="95">
        <v>2026</v>
      </c>
      <c r="U243" s="95">
        <v>2027</v>
      </c>
      <c r="V243" s="95">
        <v>2028</v>
      </c>
      <c r="AL243" s="200">
        <v>2008</v>
      </c>
      <c r="AM243" s="200">
        <v>2009</v>
      </c>
      <c r="AN243" s="200">
        <v>2010</v>
      </c>
      <c r="AO243" s="200">
        <v>2011</v>
      </c>
      <c r="AP243" s="200">
        <v>2012</v>
      </c>
      <c r="AQ243" s="200">
        <v>2013</v>
      </c>
      <c r="AR243" s="200">
        <v>2014</v>
      </c>
      <c r="AS243" s="200">
        <v>2015</v>
      </c>
      <c r="AT243" s="200">
        <v>2016</v>
      </c>
      <c r="AU243" s="200">
        <v>2017</v>
      </c>
      <c r="AV243" s="200">
        <v>2018</v>
      </c>
      <c r="AW243" s="200">
        <v>2019</v>
      </c>
      <c r="AX243" s="200">
        <v>2020</v>
      </c>
      <c r="AY243" s="200">
        <v>2021</v>
      </c>
      <c r="AZ243" s="200">
        <v>2022</v>
      </c>
      <c r="BA243" s="200">
        <v>2023</v>
      </c>
      <c r="BB243" s="200">
        <v>2024</v>
      </c>
      <c r="BC243" s="200">
        <v>2025</v>
      </c>
      <c r="BD243" s="200">
        <v>2026</v>
      </c>
      <c r="BE243" s="200">
        <v>2027</v>
      </c>
      <c r="BF243" s="200">
        <v>2028</v>
      </c>
    </row>
    <row r="244" spans="1:58">
      <c r="A244" s="53" t="s">
        <v>50</v>
      </c>
      <c r="B244" s="70">
        <f>('Modelled Faults'!B244*'Modelled ICPs'!B244)/'Total ICPs'!B$18</f>
        <v>8.1474417052119594E-2</v>
      </c>
      <c r="C244" s="70">
        <f>('Modelled Faults'!C244*'Modelled ICPs'!C244)/'Total ICPs'!C$18</f>
        <v>2.414127445837903E-2</v>
      </c>
      <c r="D244" s="70">
        <f>('Modelled Faults'!D244*'Modelled ICPs'!D244)/'Total ICPs'!D$18</f>
        <v>0.11543572271621021</v>
      </c>
      <c r="E244" s="43">
        <f>('Modelled Faults'!E244*'Modelled ICPs'!E244)/'Total ICPs'!E$18</f>
        <v>3.7766403860693694E-2</v>
      </c>
      <c r="F244" s="43">
        <f>('Modelled Faults'!F244*'Modelled ICPs'!F244)/'Total ICPs'!F$18</f>
        <v>7.4006131499092104E-2</v>
      </c>
      <c r="G244" s="43">
        <f>('Modelled Faults'!G244*'Modelled ICPs'!G244)/'Total ICPs'!G$18</f>
        <v>1.741980742607753E-2</v>
      </c>
      <c r="H244" s="43">
        <f>('Modelled Faults'!H244*'Modelled ICPs'!H244)/'Total ICPs'!H$18</f>
        <v>1.7678292042920703E-2</v>
      </c>
      <c r="I244" s="43">
        <f>('Modelled Faults'!I244*'Modelled ICPs'!I244)/'Total ICPs'!I$18</f>
        <v>1.1638256066527339E-2</v>
      </c>
      <c r="J244" s="43">
        <f>('Modelled Faults'!J244*'Modelled ICPs'!J244)/'Total ICPs'!J$18</f>
        <v>2.3488573208270549E-2</v>
      </c>
      <c r="K244" s="43">
        <f>('Modelled Faults'!K244*'Modelled ICPs'!K244)/'Total ICPs'!K$18</f>
        <v>4.6633226023807733E-2</v>
      </c>
      <c r="L244" s="43">
        <f>('Modelled Faults'!L244*'Modelled ICPs'!L244)/'Total ICPs'!L$18</f>
        <v>4.232547965632872E-2</v>
      </c>
      <c r="M244" s="43">
        <f>('Modelled Faults'!M244*'Modelled ICPs'!M244)/'Total ICPs'!M$18</f>
        <v>4.2413857881313015E-2</v>
      </c>
      <c r="N244" s="43">
        <f>('Modelled Faults'!N244*'Modelled ICPs'!N244)/'Total ICPs'!N$18</f>
        <v>4.2511445879674099E-2</v>
      </c>
      <c r="O244" s="43">
        <f>('Modelled Faults'!O244*'Modelled ICPs'!O244)/'Total ICPs'!O$18</f>
        <v>4.2610100641350387E-2</v>
      </c>
      <c r="P244" s="43">
        <f>('Modelled Faults'!P244*'Modelled ICPs'!P244)/'Total ICPs'!P$18</f>
        <v>4.2754339502411941E-2</v>
      </c>
      <c r="Q244" s="43">
        <f>('Modelled Faults'!Q244*'Modelled ICPs'!Q244)/'Total ICPs'!Q$18</f>
        <v>4.2868489231875487E-2</v>
      </c>
      <c r="R244" s="43">
        <f>('Modelled Faults'!R244*'Modelled ICPs'!R244)/'Total ICPs'!R$18</f>
        <v>4.2859667427265567E-2</v>
      </c>
      <c r="S244" s="43">
        <f>('Modelled Faults'!S244*'Modelled ICPs'!S244)/'Total ICPs'!S$18</f>
        <v>4.2942674714634352E-2</v>
      </c>
      <c r="T244" s="43">
        <f>('Modelled Faults'!T244*'Modelled ICPs'!T244)/'Total ICPs'!T$18</f>
        <v>4.3046434556655015E-2</v>
      </c>
      <c r="U244" s="43">
        <f>('Modelled Faults'!U244*'Modelled ICPs'!U244)/'Total ICPs'!U$18</f>
        <v>4.3177123408043576E-2</v>
      </c>
      <c r="V244" s="43">
        <f>('Modelled Faults'!V244*'Modelled ICPs'!V244)/'Total ICPs'!V$18</f>
        <v>4.3173898418432194E-2</v>
      </c>
      <c r="AL244" s="43">
        <f t="shared" ref="AL244:AL256" si="144">B244</f>
        <v>8.1474417052119594E-2</v>
      </c>
      <c r="AM244" s="43">
        <f t="shared" ref="AM244:AM256" si="145">C244</f>
        <v>2.414127445837903E-2</v>
      </c>
      <c r="AN244" s="43">
        <f t="shared" ref="AN244:AN256" si="146">D244</f>
        <v>0.11543572271621021</v>
      </c>
      <c r="AO244" s="43">
        <f t="shared" ref="AO244:AO256" si="147">E244</f>
        <v>3.7766403860693694E-2</v>
      </c>
      <c r="AP244" s="43">
        <f t="shared" ref="AP244:AP256" si="148">F244</f>
        <v>7.4006131499092104E-2</v>
      </c>
      <c r="AQ244" s="43">
        <f t="shared" ref="AQ244:AQ256" si="149">G244</f>
        <v>1.741980742607753E-2</v>
      </c>
      <c r="AR244" s="43">
        <f t="shared" ref="AR244:AR256" si="150">H244</f>
        <v>1.7678292042920703E-2</v>
      </c>
      <c r="AS244" s="43">
        <f t="shared" ref="AS244:AS256" si="151">I244</f>
        <v>1.1638256066527339E-2</v>
      </c>
      <c r="AT244" s="43">
        <f t="shared" ref="AT244:AT256" si="152">J244</f>
        <v>2.3488573208270549E-2</v>
      </c>
      <c r="AU244" s="43">
        <f t="shared" ref="AU244:AU256" si="153">K244</f>
        <v>4.6633226023807733E-2</v>
      </c>
      <c r="AV244" s="43">
        <f>LINEST($B244:$K244)*(AV$6-$AL$6+1)+INDEX(LINEST($B244:$K244,,TRUE,TRUE),1,2)</f>
        <v>1.3168956409399385E-2</v>
      </c>
      <c r="AW244" s="43">
        <f t="shared" ref="AW244:BF244" si="154">LINEST($B244:$K244)*(AW$6-$AL$6+1)+INDEX(LINEST($B244:$K244,,TRUE,TRUE),1,2)</f>
        <v>7.3872738592156567E-3</v>
      </c>
      <c r="AX244" s="43">
        <f t="shared" si="154"/>
        <v>1.6055913090319424E-3</v>
      </c>
      <c r="AY244" s="43">
        <f t="shared" si="154"/>
        <v>-4.1760912411517859E-3</v>
      </c>
      <c r="AZ244" s="43">
        <f t="shared" si="154"/>
        <v>-9.9577737913355002E-3</v>
      </c>
      <c r="BA244" s="43">
        <f t="shared" si="154"/>
        <v>-1.5739456341519228E-2</v>
      </c>
      <c r="BB244" s="43">
        <f t="shared" si="154"/>
        <v>-2.1521138891702957E-2</v>
      </c>
      <c r="BC244" s="43">
        <f t="shared" si="154"/>
        <v>-2.7302821441886671E-2</v>
      </c>
      <c r="BD244" s="43">
        <f t="shared" si="154"/>
        <v>-3.3084503992070399E-2</v>
      </c>
      <c r="BE244" s="43">
        <f t="shared" si="154"/>
        <v>-3.8866186542254114E-2</v>
      </c>
      <c r="BF244" s="43">
        <f t="shared" si="154"/>
        <v>-4.4647869092437842E-2</v>
      </c>
    </row>
    <row r="245" spans="1:58">
      <c r="A245" s="53" t="s">
        <v>56</v>
      </c>
      <c r="B245" s="70">
        <f>('Modelled Faults'!B245*'Modelled ICPs'!B245)/'Total ICPs'!B$18</f>
        <v>7.7758173986298583E-3</v>
      </c>
      <c r="C245" s="70">
        <f>('Modelled Faults'!C245*'Modelled ICPs'!C245)/'Total ICPs'!C$18</f>
        <v>1.8565320363041031E-2</v>
      </c>
      <c r="D245" s="70">
        <f>('Modelled Faults'!D245*'Modelled ICPs'!D245)/'Total ICPs'!D$18</f>
        <v>3.7316738285128007E-2</v>
      </c>
      <c r="E245" s="43">
        <f>('Modelled Faults'!E245*'Modelled ICPs'!E245)/'Total ICPs'!E$18</f>
        <v>9.4343561524283838E-3</v>
      </c>
      <c r="F245" s="43">
        <f>('Modelled Faults'!F245*'Modelled ICPs'!F245)/'Total ICPs'!F$18</f>
        <v>9.3378793513486484E-3</v>
      </c>
      <c r="G245" s="43">
        <f>('Modelled Faults'!G245*'Modelled ICPs'!G245)/'Total ICPs'!G$18</f>
        <v>2.2339692452865288E-2</v>
      </c>
      <c r="H245" s="43">
        <f>('Modelled Faults'!H245*'Modelled ICPs'!H245)/'Total ICPs'!H$18</f>
        <v>2.8402301257807398E-2</v>
      </c>
      <c r="I245" s="43">
        <f>('Modelled Faults'!I245*'Modelled ICPs'!I245)/'Total ICPs'!I$18</f>
        <v>1.2596889279720644E-2</v>
      </c>
      <c r="J245" s="43">
        <f>('Modelled Faults'!J245*'Modelled ICPs'!J245)/'Total ICPs'!J$18</f>
        <v>1.9300664622604463E-2</v>
      </c>
      <c r="K245" s="43">
        <f>('Modelled Faults'!K245*'Modelled ICPs'!K245)/'Total ICPs'!K$18</f>
        <v>2.7506176536647501E-2</v>
      </c>
      <c r="L245" s="43">
        <f>('Modelled Faults'!L245*'Modelled ICPs'!L245)/'Total ICPs'!L$18</f>
        <v>1.8812842509456699E-2</v>
      </c>
      <c r="M245" s="43">
        <f>('Modelled Faults'!M245*'Modelled ICPs'!M245)/'Total ICPs'!M$18</f>
        <v>1.8736451990146456E-2</v>
      </c>
      <c r="N245" s="43">
        <f>('Modelled Faults'!N245*'Modelled ICPs'!N245)/'Total ICPs'!N$18</f>
        <v>1.8667804533606204E-2</v>
      </c>
      <c r="O245" s="43">
        <f>('Modelled Faults'!O245*'Modelled ICPs'!O245)/'Total ICPs'!O$18</f>
        <v>1.8713268721941578E-2</v>
      </c>
      <c r="P245" s="43">
        <f>('Modelled Faults'!P245*'Modelled ICPs'!P245)/'Total ICPs'!P$18</f>
        <v>1.8670140343070532E-2</v>
      </c>
      <c r="Q245" s="43">
        <f>('Modelled Faults'!Q245*'Modelled ICPs'!Q245)/'Total ICPs'!Q$18</f>
        <v>1.8616999749657047E-2</v>
      </c>
      <c r="R245" s="43">
        <f>('Modelled Faults'!R245*'Modelled ICPs'!R245)/'Total ICPs'!R$18</f>
        <v>1.8582066647715362E-2</v>
      </c>
      <c r="S245" s="43">
        <f>('Modelled Faults'!S245*'Modelled ICPs'!S245)/'Total ICPs'!S$18</f>
        <v>1.8625413224462931E-2</v>
      </c>
      <c r="T245" s="43">
        <f>('Modelled Faults'!T245*'Modelled ICPs'!T245)/'Total ICPs'!T$18</f>
        <v>1.8573971697472394E-2</v>
      </c>
      <c r="U245" s="43">
        <f>('Modelled Faults'!U245*'Modelled ICPs'!U245)/'Total ICPs'!U$18</f>
        <v>1.8536972120647029E-2</v>
      </c>
      <c r="V245" s="43">
        <f>('Modelled Faults'!V245*'Modelled ICPs'!V245)/'Total ICPs'!V$18</f>
        <v>1.8508875153154358E-2</v>
      </c>
      <c r="AL245" s="43">
        <f t="shared" si="144"/>
        <v>7.7758173986298583E-3</v>
      </c>
      <c r="AM245" s="43">
        <f t="shared" si="145"/>
        <v>1.8565320363041031E-2</v>
      </c>
      <c r="AN245" s="43">
        <f t="shared" si="146"/>
        <v>3.7316738285128007E-2</v>
      </c>
      <c r="AO245" s="43">
        <f t="shared" si="147"/>
        <v>9.4343561524283838E-3</v>
      </c>
      <c r="AP245" s="43">
        <f t="shared" si="148"/>
        <v>9.3378793513486484E-3</v>
      </c>
      <c r="AQ245" s="43">
        <f t="shared" si="149"/>
        <v>2.2339692452865288E-2</v>
      </c>
      <c r="AR245" s="43">
        <f t="shared" si="150"/>
        <v>2.8402301257807398E-2</v>
      </c>
      <c r="AS245" s="43">
        <f t="shared" si="151"/>
        <v>1.2596889279720644E-2</v>
      </c>
      <c r="AT245" s="43">
        <f t="shared" si="152"/>
        <v>1.9300664622604463E-2</v>
      </c>
      <c r="AU245" s="43">
        <f t="shared" si="153"/>
        <v>2.7506176536647501E-2</v>
      </c>
      <c r="AV245" s="43">
        <f t="shared" ref="AV245:BF256" si="155">LINEST($B245:$K245)*(AV$6-$AL$6+1)+INDEX(LINEST($B245:$K245,,TRUE,TRUE),1,2)</f>
        <v>2.3558485085012779E-2</v>
      </c>
      <c r="AW245" s="43">
        <f t="shared" si="155"/>
        <v>2.4340467178647442E-2</v>
      </c>
      <c r="AX245" s="43">
        <f t="shared" si="155"/>
        <v>2.5122449272282105E-2</v>
      </c>
      <c r="AY245" s="43">
        <f t="shared" si="155"/>
        <v>2.5904431365916771E-2</v>
      </c>
      <c r="AZ245" s="43">
        <f t="shared" si="155"/>
        <v>2.6686413459551438E-2</v>
      </c>
      <c r="BA245" s="43">
        <f t="shared" si="155"/>
        <v>2.7468395553186101E-2</v>
      </c>
      <c r="BB245" s="43">
        <f t="shared" si="155"/>
        <v>2.8250377646820764E-2</v>
      </c>
      <c r="BC245" s="43">
        <f t="shared" si="155"/>
        <v>2.903235974045543E-2</v>
      </c>
      <c r="BD245" s="43">
        <f t="shared" si="155"/>
        <v>2.9814341834090097E-2</v>
      </c>
      <c r="BE245" s="43">
        <f t="shared" si="155"/>
        <v>3.059632392772476E-2</v>
      </c>
      <c r="BF245" s="43">
        <f t="shared" si="155"/>
        <v>3.1378306021359423E-2</v>
      </c>
    </row>
    <row r="246" spans="1:58">
      <c r="A246" s="53" t="s">
        <v>51</v>
      </c>
      <c r="B246" s="70">
        <f>('Modelled Faults'!B246*'Modelled ICPs'!B246)/'Total ICPs'!B$18</f>
        <v>3.336035477564258E-2</v>
      </c>
      <c r="C246" s="70">
        <f>('Modelled Faults'!C246*'Modelled ICPs'!C246)/'Total ICPs'!C$18</f>
        <v>2.4796147060225995E-3</v>
      </c>
      <c r="D246" s="70">
        <f>('Modelled Faults'!D246*'Modelled ICPs'!D246)/'Total ICPs'!D$18</f>
        <v>1.1344490680295499E-3</v>
      </c>
      <c r="E246" s="43">
        <f>('Modelled Faults'!E246*'Modelled ICPs'!E246)/'Total ICPs'!E$18</f>
        <v>2.252653776190754E-2</v>
      </c>
      <c r="F246" s="43">
        <f>('Modelled Faults'!F246*'Modelled ICPs'!F246)/'Total ICPs'!F$18</f>
        <v>1.3344292111866999E-3</v>
      </c>
      <c r="G246" s="43">
        <f>('Modelled Faults'!G246*'Modelled ICPs'!G246)/'Total ICPs'!G$18</f>
        <v>7.7849032474345305E-3</v>
      </c>
      <c r="H246" s="43">
        <f>('Modelled Faults'!H246*'Modelled ICPs'!H246)/'Total ICPs'!H$18</f>
        <v>1.18265925862048E-2</v>
      </c>
      <c r="I246" s="43">
        <f>('Modelled Faults'!I246*'Modelled ICPs'!I246)/'Total ICPs'!I$18</f>
        <v>1.3068190558447809E-2</v>
      </c>
      <c r="J246" s="43">
        <f>('Modelled Faults'!J246*'Modelled ICPs'!J246)/'Total ICPs'!J$18</f>
        <v>2.61857677630824E-3</v>
      </c>
      <c r="K246" s="43">
        <f>('Modelled Faults'!K246*'Modelled ICPs'!K246)/'Total ICPs'!K$18</f>
        <v>3.1435202515534999E-2</v>
      </c>
      <c r="L246" s="43">
        <f>('Modelled Faults'!L246*'Modelled ICPs'!L246)/'Total ICPs'!L$18</f>
        <v>1.1393429332095129E-2</v>
      </c>
      <c r="M246" s="43">
        <f>('Modelled Faults'!M246*'Modelled ICPs'!M246)/'Total ICPs'!M$18</f>
        <v>1.1279619304492606E-2</v>
      </c>
      <c r="N246" s="43">
        <f>('Modelled Faults'!N246*'Modelled ICPs'!N246)/'Total ICPs'!N$18</f>
        <v>1.1171790069292673E-2</v>
      </c>
      <c r="O246" s="43">
        <f>('Modelled Faults'!O246*'Modelled ICPs'!O246)/'Total ICPs'!O$18</f>
        <v>1.1191251794943295E-2</v>
      </c>
      <c r="P246" s="43">
        <f>('Modelled Faults'!P246*'Modelled ICPs'!P246)/'Total ICPs'!P$18</f>
        <v>1.1222023506442649E-2</v>
      </c>
      <c r="Q246" s="43">
        <f>('Modelled Faults'!Q246*'Modelled ICPs'!Q246)/'Total ICPs'!Q$18</f>
        <v>1.1126226829027032E-2</v>
      </c>
      <c r="R246" s="43">
        <f>('Modelled Faults'!R246*'Modelled ICPs'!R246)/'Total ICPs'!R$18</f>
        <v>1.1159467276617206E-2</v>
      </c>
      <c r="S246" s="43">
        <f>('Modelled Faults'!S246*'Modelled ICPs'!S246)/'Total ICPs'!S$18</f>
        <v>1.1176075037838159E-2</v>
      </c>
      <c r="T246" s="43">
        <f>('Modelled Faults'!T246*'Modelled ICPs'!T246)/'Total ICPs'!T$18</f>
        <v>1.1083841309172195E-2</v>
      </c>
      <c r="U246" s="43">
        <f>('Modelled Faults'!U246*'Modelled ICPs'!U246)/'Total ICPs'!U$18</f>
        <v>1.1113914020741193E-2</v>
      </c>
      <c r="V246" s="43">
        <f>('Modelled Faults'!V246*'Modelled ICPs'!V246)/'Total ICPs'!V$18</f>
        <v>1.1148573994826603E-2</v>
      </c>
      <c r="AL246" s="43">
        <f t="shared" si="144"/>
        <v>3.336035477564258E-2</v>
      </c>
      <c r="AM246" s="43">
        <f t="shared" si="145"/>
        <v>2.4796147060225995E-3</v>
      </c>
      <c r="AN246" s="43">
        <f t="shared" si="146"/>
        <v>1.1344490680295499E-3</v>
      </c>
      <c r="AO246" s="43">
        <f t="shared" si="147"/>
        <v>2.252653776190754E-2</v>
      </c>
      <c r="AP246" s="43">
        <f t="shared" si="148"/>
        <v>1.3344292111866999E-3</v>
      </c>
      <c r="AQ246" s="43">
        <f t="shared" si="149"/>
        <v>7.7849032474345305E-3</v>
      </c>
      <c r="AR246" s="43">
        <f t="shared" si="150"/>
        <v>1.18265925862048E-2</v>
      </c>
      <c r="AS246" s="43">
        <f t="shared" si="151"/>
        <v>1.3068190558447809E-2</v>
      </c>
      <c r="AT246" s="43">
        <f t="shared" si="152"/>
        <v>2.61857677630824E-3</v>
      </c>
      <c r="AU246" s="43">
        <f t="shared" si="153"/>
        <v>3.1435202515534999E-2</v>
      </c>
      <c r="AV246" s="43">
        <f t="shared" si="155"/>
        <v>1.3345742124414011E-2</v>
      </c>
      <c r="AW246" s="43">
        <f t="shared" si="155"/>
        <v>1.3452807034185298E-2</v>
      </c>
      <c r="AX246" s="43">
        <f t="shared" si="155"/>
        <v>1.3559871943956584E-2</v>
      </c>
      <c r="AY246" s="43">
        <f t="shared" si="155"/>
        <v>1.3666936853727871E-2</v>
      </c>
      <c r="AZ246" s="43">
        <f t="shared" si="155"/>
        <v>1.3774001763499159E-2</v>
      </c>
      <c r="BA246" s="43">
        <f t="shared" si="155"/>
        <v>1.3881066673270446E-2</v>
      </c>
      <c r="BB246" s="43">
        <f t="shared" si="155"/>
        <v>1.3988131583041732E-2</v>
      </c>
      <c r="BC246" s="43">
        <f t="shared" si="155"/>
        <v>1.4095196492813019E-2</v>
      </c>
      <c r="BD246" s="43">
        <f t="shared" si="155"/>
        <v>1.4202261402584305E-2</v>
      </c>
      <c r="BE246" s="43">
        <f t="shared" si="155"/>
        <v>1.4309326312355592E-2</v>
      </c>
      <c r="BF246" s="43">
        <f t="shared" si="155"/>
        <v>1.4416391222126878E-2</v>
      </c>
    </row>
    <row r="247" spans="1:58">
      <c r="A247" s="53" t="s">
        <v>54</v>
      </c>
      <c r="B247" s="70">
        <f>('Modelled Faults'!B247*'Modelled ICPs'!B247)/'Total ICPs'!B$18</f>
        <v>0.12578640344602871</v>
      </c>
      <c r="C247" s="70">
        <f>('Modelled Faults'!C247*'Modelled ICPs'!C247)/'Total ICPs'!C$18</f>
        <v>0.1324877211387154</v>
      </c>
      <c r="D247" s="70">
        <f>('Modelled Faults'!D247*'Modelled ICPs'!D247)/'Total ICPs'!D$18</f>
        <v>0.1046284363299677</v>
      </c>
      <c r="E247" s="43">
        <f>('Modelled Faults'!E247*'Modelled ICPs'!E247)/'Total ICPs'!E$18</f>
        <v>9.4958565628418257E-2</v>
      </c>
      <c r="F247" s="43">
        <f>('Modelled Faults'!F247*'Modelled ICPs'!F247)/'Total ICPs'!F$18</f>
        <v>3.0654370333794832E-2</v>
      </c>
      <c r="G247" s="43">
        <f>('Modelled Faults'!G247*'Modelled ICPs'!G247)/'Total ICPs'!G$18</f>
        <v>3.8182653447644398E-2</v>
      </c>
      <c r="H247" s="43">
        <f>('Modelled Faults'!H247*'Modelled ICPs'!H247)/'Total ICPs'!H$18</f>
        <v>3.5723085262340901E-2</v>
      </c>
      <c r="I247" s="43">
        <f>('Modelled Faults'!I247*'Modelled ICPs'!I247)/'Total ICPs'!I$18</f>
        <v>6.7944331284255421E-2</v>
      </c>
      <c r="J247" s="43">
        <f>('Modelled Faults'!J247*'Modelled ICPs'!J247)/'Total ICPs'!J$18</f>
        <v>4.0736104307649512E-2</v>
      </c>
      <c r="K247" s="43">
        <f>('Modelled Faults'!K247*'Modelled ICPs'!K247)/'Total ICPs'!K$18</f>
        <v>8.3581642584412669E-2</v>
      </c>
      <c r="L247" s="43">
        <f>('Modelled Faults'!L247*'Modelled ICPs'!L247)/'Total ICPs'!L$18</f>
        <v>6.8945070247389217E-2</v>
      </c>
      <c r="M247" s="43">
        <f>('Modelled Faults'!M247*'Modelled ICPs'!M247)/'Total ICPs'!M$18</f>
        <v>6.8919162838389031E-2</v>
      </c>
      <c r="N247" s="43">
        <f>('Modelled Faults'!N247*'Modelled ICPs'!N247)/'Total ICPs'!N$18</f>
        <v>6.8819711470484199E-2</v>
      </c>
      <c r="O247" s="43">
        <f>('Modelled Faults'!O247*'Modelled ICPs'!O247)/'Total ICPs'!O$18</f>
        <v>6.8639702725030213E-2</v>
      </c>
      <c r="P247" s="43">
        <f>('Modelled Faults'!P247*'Modelled ICPs'!P247)/'Total ICPs'!P$18</f>
        <v>6.8541580643618163E-2</v>
      </c>
      <c r="Q247" s="43">
        <f>('Modelled Faults'!Q247*'Modelled ICPs'!Q247)/'Total ICPs'!Q$18</f>
        <v>6.8404464052466224E-2</v>
      </c>
      <c r="R247" s="43">
        <f>('Modelled Faults'!R247*'Modelled ICPs'!R247)/'Total ICPs'!R$18</f>
        <v>6.8330846310474078E-2</v>
      </c>
      <c r="S247" s="43">
        <f>('Modelled Faults'!S247*'Modelled ICPs'!S247)/'Total ICPs'!S$18</f>
        <v>6.8246831501915184E-2</v>
      </c>
      <c r="T247" s="43">
        <f>('Modelled Faults'!T247*'Modelled ICPs'!T247)/'Total ICPs'!T$18</f>
        <v>6.8114545744502805E-2</v>
      </c>
      <c r="U247" s="43">
        <f>('Modelled Faults'!U247*'Modelled ICPs'!U247)/'Total ICPs'!U$18</f>
        <v>6.8033134751241564E-2</v>
      </c>
      <c r="V247" s="43">
        <f>('Modelled Faults'!V247*'Modelled ICPs'!V247)/'Total ICPs'!V$18</f>
        <v>6.7981223672008304E-2</v>
      </c>
      <c r="AL247" s="43">
        <f t="shared" si="144"/>
        <v>0.12578640344602871</v>
      </c>
      <c r="AM247" s="43">
        <f t="shared" si="145"/>
        <v>0.1324877211387154</v>
      </c>
      <c r="AN247" s="43">
        <f t="shared" si="146"/>
        <v>0.1046284363299677</v>
      </c>
      <c r="AO247" s="43">
        <f t="shared" si="147"/>
        <v>9.4958565628418257E-2</v>
      </c>
      <c r="AP247" s="43">
        <f t="shared" si="148"/>
        <v>3.0654370333794832E-2</v>
      </c>
      <c r="AQ247" s="43">
        <f t="shared" si="149"/>
        <v>3.8182653447644398E-2</v>
      </c>
      <c r="AR247" s="43">
        <f t="shared" si="150"/>
        <v>3.5723085262340901E-2</v>
      </c>
      <c r="AS247" s="43">
        <f t="shared" si="151"/>
        <v>6.7944331284255421E-2</v>
      </c>
      <c r="AT247" s="43">
        <f t="shared" si="152"/>
        <v>4.0736104307649512E-2</v>
      </c>
      <c r="AU247" s="43">
        <f t="shared" si="153"/>
        <v>8.3581642584412669E-2</v>
      </c>
      <c r="AV247" s="43">
        <f t="shared" si="155"/>
        <v>2.9611569750157787E-2</v>
      </c>
      <c r="AW247" s="43">
        <f t="shared" si="155"/>
        <v>2.1273976727218702E-2</v>
      </c>
      <c r="AX247" s="43">
        <f t="shared" si="155"/>
        <v>1.2936383704279616E-2</v>
      </c>
      <c r="AY247" s="43">
        <f t="shared" si="155"/>
        <v>4.5987906813405172E-3</v>
      </c>
      <c r="AZ247" s="43">
        <f t="shared" si="155"/>
        <v>-3.7388023415985544E-3</v>
      </c>
      <c r="BA247" s="43">
        <f t="shared" si="155"/>
        <v>-1.2076395364537654E-2</v>
      </c>
      <c r="BB247" s="43">
        <f t="shared" si="155"/>
        <v>-2.0413988387476753E-2</v>
      </c>
      <c r="BC247" s="43">
        <f t="shared" si="155"/>
        <v>-2.8751581410415825E-2</v>
      </c>
      <c r="BD247" s="43">
        <f t="shared" si="155"/>
        <v>-3.7089174433354924E-2</v>
      </c>
      <c r="BE247" s="43">
        <f t="shared" si="155"/>
        <v>-4.5426767456293995E-2</v>
      </c>
      <c r="BF247" s="43">
        <f t="shared" si="155"/>
        <v>-5.3764360479233095E-2</v>
      </c>
    </row>
    <row r="248" spans="1:58">
      <c r="A248" s="53" t="s">
        <v>49</v>
      </c>
      <c r="B248" s="70">
        <f>('Modelled Faults'!B248*'Modelled ICPs'!B248)/'Total ICPs'!B$18</f>
        <v>4.826665395069387E-2</v>
      </c>
      <c r="C248" s="70">
        <f>('Modelled Faults'!C248*'Modelled ICPs'!C248)/'Total ICPs'!C$18</f>
        <v>1.6336846120833564E-2</v>
      </c>
      <c r="D248" s="70">
        <f>('Modelled Faults'!D248*'Modelled ICPs'!D248)/'Total ICPs'!D$18</f>
        <v>2.8882630868496097E-2</v>
      </c>
      <c r="E248" s="43">
        <f>('Modelled Faults'!E248*'Modelled ICPs'!E248)/'Total ICPs'!E$18</f>
        <v>6.4430534679212241E-3</v>
      </c>
      <c r="F248" s="43">
        <f>('Modelled Faults'!F248*'Modelled ICPs'!F248)/'Total ICPs'!F$18</f>
        <v>2.5744795882332749E-2</v>
      </c>
      <c r="G248" s="43">
        <f>('Modelled Faults'!G248*'Modelled ICPs'!G248)/'Total ICPs'!G$18</f>
        <v>1.5188011000676698E-2</v>
      </c>
      <c r="H248" s="43">
        <f>('Modelled Faults'!H248*'Modelled ICPs'!H248)/'Total ICPs'!H$18</f>
        <v>1.0419104874773598E-2</v>
      </c>
      <c r="I248" s="43">
        <f>('Modelled Faults'!I248*'Modelled ICPs'!I248)/'Total ICPs'!I$18</f>
        <v>7.6049430825903194E-3</v>
      </c>
      <c r="J248" s="43">
        <f>('Modelled Faults'!J248*'Modelled ICPs'!J248)/'Total ICPs'!J$18</f>
        <v>6.7671764727226611E-3</v>
      </c>
      <c r="K248" s="43">
        <f>('Modelled Faults'!K248*'Modelled ICPs'!K248)/'Total ICPs'!K$18</f>
        <v>7.669386838361901E-3</v>
      </c>
      <c r="L248" s="43">
        <f>('Modelled Faults'!L248*'Modelled ICPs'!L248)/'Total ICPs'!L$18</f>
        <v>1.3514625092729042E-2</v>
      </c>
      <c r="M248" s="43">
        <f>('Modelled Faults'!M248*'Modelled ICPs'!M248)/'Total ICPs'!M$18</f>
        <v>1.3531978822829646E-2</v>
      </c>
      <c r="N248" s="43">
        <f>('Modelled Faults'!N248*'Modelled ICPs'!N248)/'Total ICPs'!N$18</f>
        <v>1.3552719766474569E-2</v>
      </c>
      <c r="O248" s="43">
        <f>('Modelled Faults'!O248*'Modelled ICPs'!O248)/'Total ICPs'!O$18</f>
        <v>1.3544842295206985E-2</v>
      </c>
      <c r="P248" s="43">
        <f>('Modelled Faults'!P248*'Modelled ICPs'!P248)/'Total ICPs'!P$18</f>
        <v>1.3581630361881229E-2</v>
      </c>
      <c r="Q248" s="43">
        <f>('Modelled Faults'!Q248*'Modelled ICPs'!Q248)/'Total ICPs'!Q$18</f>
        <v>1.3580604861833922E-2</v>
      </c>
      <c r="R248" s="43">
        <f>('Modelled Faults'!R248*'Modelled ICPs'!R248)/'Total ICPs'!R$18</f>
        <v>1.3619904843582215E-2</v>
      </c>
      <c r="S248" s="43">
        <f>('Modelled Faults'!S248*'Modelled ICPs'!S248)/'Total ICPs'!S$18</f>
        <v>1.361000204661377E-2</v>
      </c>
      <c r="T248" s="43">
        <f>('Modelled Faults'!T248*'Modelled ICPs'!T248)/'Total ICPs'!T$18</f>
        <v>1.3635067789642491E-2</v>
      </c>
      <c r="U248" s="43">
        <f>('Modelled Faults'!U248*'Modelled ICPs'!U248)/'Total ICPs'!U$18</f>
        <v>1.3642030266421286E-2</v>
      </c>
      <c r="V248" s="43">
        <f>('Modelled Faults'!V248*'Modelled ICPs'!V248)/'Total ICPs'!V$18</f>
        <v>1.3654309513835276E-2</v>
      </c>
      <c r="AL248" s="43">
        <f t="shared" si="144"/>
        <v>4.826665395069387E-2</v>
      </c>
      <c r="AM248" s="43">
        <f t="shared" si="145"/>
        <v>1.6336846120833564E-2</v>
      </c>
      <c r="AN248" s="43">
        <f t="shared" si="146"/>
        <v>2.8882630868496097E-2</v>
      </c>
      <c r="AO248" s="43">
        <f t="shared" si="147"/>
        <v>6.4430534679212241E-3</v>
      </c>
      <c r="AP248" s="43">
        <f t="shared" si="148"/>
        <v>2.5744795882332749E-2</v>
      </c>
      <c r="AQ248" s="43">
        <f t="shared" si="149"/>
        <v>1.5188011000676698E-2</v>
      </c>
      <c r="AR248" s="43">
        <f t="shared" si="150"/>
        <v>1.0419104874773598E-2</v>
      </c>
      <c r="AS248" s="43">
        <f t="shared" si="151"/>
        <v>7.6049430825903194E-3</v>
      </c>
      <c r="AT248" s="43">
        <f t="shared" si="152"/>
        <v>6.7671764727226611E-3</v>
      </c>
      <c r="AU248" s="43">
        <f t="shared" si="153"/>
        <v>7.669386838361901E-3</v>
      </c>
      <c r="AV248" s="43">
        <f t="shared" si="155"/>
        <v>-5.8041178200612942E-4</v>
      </c>
      <c r="AW248" s="43">
        <f t="shared" si="155"/>
        <v>-3.8372612434509276E-3</v>
      </c>
      <c r="AX248" s="43">
        <f t="shared" si="155"/>
        <v>-7.0941107048957258E-3</v>
      </c>
      <c r="AY248" s="43">
        <f t="shared" si="155"/>
        <v>-1.0350960166340531E-2</v>
      </c>
      <c r="AZ248" s="43">
        <f t="shared" si="155"/>
        <v>-1.3607809627785329E-2</v>
      </c>
      <c r="BA248" s="43">
        <f t="shared" si="155"/>
        <v>-1.6864659089230127E-2</v>
      </c>
      <c r="BB248" s="43">
        <f t="shared" si="155"/>
        <v>-2.0121508550674926E-2</v>
      </c>
      <c r="BC248" s="43">
        <f t="shared" si="155"/>
        <v>-2.3378358012119724E-2</v>
      </c>
      <c r="BD248" s="43">
        <f t="shared" si="155"/>
        <v>-2.6635207473564529E-2</v>
      </c>
      <c r="BE248" s="43">
        <f t="shared" si="155"/>
        <v>-2.9892056935009327E-2</v>
      </c>
      <c r="BF248" s="43">
        <f t="shared" si="155"/>
        <v>-3.3148906396454118E-2</v>
      </c>
    </row>
    <row r="249" spans="1:58">
      <c r="A249" s="53" t="s">
        <v>59</v>
      </c>
      <c r="B249" s="70">
        <f>('Modelled Faults'!B249*'Modelled ICPs'!B249)/'Total ICPs'!B$18</f>
        <v>1.2938502376297418E-2</v>
      </c>
      <c r="C249" s="70">
        <f>('Modelled Faults'!C249*'Modelled ICPs'!C249)/'Total ICPs'!C$18</f>
        <v>9.0633096498338919E-3</v>
      </c>
      <c r="D249" s="70">
        <f>('Modelled Faults'!D249*'Modelled ICPs'!D249)/'Total ICPs'!D$18</f>
        <v>1.015948120811979E-2</v>
      </c>
      <c r="E249" s="43">
        <f>('Modelled Faults'!E249*'Modelled ICPs'!E249)/'Total ICPs'!E$18</f>
        <v>6.671667558986895E-3</v>
      </c>
      <c r="F249" s="43">
        <f>('Modelled Faults'!F249*'Modelled ICPs'!F249)/'Total ICPs'!F$18</f>
        <v>2.84511558282055E-2</v>
      </c>
      <c r="G249" s="43">
        <f>('Modelled Faults'!G249*'Modelled ICPs'!G249)/'Total ICPs'!G$18</f>
        <v>9.634904178643041E-3</v>
      </c>
      <c r="H249" s="43">
        <f>('Modelled Faults'!H249*'Modelled ICPs'!H249)/'Total ICPs'!H$18</f>
        <v>1.7702930777475302E-2</v>
      </c>
      <c r="I249" s="43">
        <f>('Modelled Faults'!I249*'Modelled ICPs'!I249)/'Total ICPs'!I$18</f>
        <v>1.1009854361557818E-2</v>
      </c>
      <c r="J249" s="43">
        <f>('Modelled Faults'!J249*'Modelled ICPs'!J249)/'Total ICPs'!J$18</f>
        <v>2.6336955798665879E-2</v>
      </c>
      <c r="K249" s="43">
        <f>('Modelled Faults'!K249*'Modelled ICPs'!K249)/'Total ICPs'!K$18</f>
        <v>1.1906865314067561E-2</v>
      </c>
      <c r="L249" s="43">
        <f>('Modelled Faults'!L249*'Modelled ICPs'!L249)/'Total ICPs'!L$18</f>
        <v>1.3619966993448848E-2</v>
      </c>
      <c r="M249" s="43">
        <f>('Modelled Faults'!M249*'Modelled ICPs'!M249)/'Total ICPs'!M$18</f>
        <v>1.3573065930988176E-2</v>
      </c>
      <c r="N249" s="43">
        <f>('Modelled Faults'!N249*'Modelled ICPs'!N249)/'Total ICPs'!N$18</f>
        <v>1.353034856068352E-2</v>
      </c>
      <c r="O249" s="43">
        <f>('Modelled Faults'!O249*'Modelled ICPs'!O249)/'Total ICPs'!O$18</f>
        <v>1.3490884915082987E-2</v>
      </c>
      <c r="P249" s="43">
        <f>('Modelled Faults'!P249*'Modelled ICPs'!P249)/'Total ICPs'!P$18</f>
        <v>1.3468079601222751E-2</v>
      </c>
      <c r="Q249" s="43">
        <f>('Modelled Faults'!Q249*'Modelled ICPs'!Q249)/'Total ICPs'!Q$18</f>
        <v>1.3437914735170451E-2</v>
      </c>
      <c r="R249" s="43">
        <f>('Modelled Faults'!R249*'Modelled ICPs'!R249)/'Total ICPs'!R$18</f>
        <v>1.3420761019519594E-2</v>
      </c>
      <c r="S249" s="43">
        <f>('Modelled Faults'!S249*'Modelled ICPs'!S249)/'Total ICPs'!S$18</f>
        <v>1.3466747069790798E-2</v>
      </c>
      <c r="T249" s="43">
        <f>('Modelled Faults'!T249*'Modelled ICPs'!T249)/'Total ICPs'!T$18</f>
        <v>1.3437137117222704E-2</v>
      </c>
      <c r="U249" s="43">
        <f>('Modelled Faults'!U249*'Modelled ICPs'!U249)/'Total ICPs'!U$18</f>
        <v>1.3417856032883776E-2</v>
      </c>
      <c r="V249" s="43">
        <f>('Modelled Faults'!V249*'Modelled ICPs'!V249)/'Total ICPs'!V$18</f>
        <v>1.340491133698981E-2</v>
      </c>
      <c r="AL249" s="43">
        <f t="shared" si="144"/>
        <v>1.2938502376297418E-2</v>
      </c>
      <c r="AM249" s="43">
        <f t="shared" si="145"/>
        <v>9.0633096498338919E-3</v>
      </c>
      <c r="AN249" s="43">
        <f t="shared" si="146"/>
        <v>1.015948120811979E-2</v>
      </c>
      <c r="AO249" s="43">
        <f t="shared" si="147"/>
        <v>6.671667558986895E-3</v>
      </c>
      <c r="AP249" s="43">
        <f t="shared" si="148"/>
        <v>2.84511558282055E-2</v>
      </c>
      <c r="AQ249" s="43">
        <f t="shared" si="149"/>
        <v>9.634904178643041E-3</v>
      </c>
      <c r="AR249" s="43">
        <f t="shared" si="150"/>
        <v>1.7702930777475302E-2</v>
      </c>
      <c r="AS249" s="43">
        <f t="shared" si="151"/>
        <v>1.1009854361557818E-2</v>
      </c>
      <c r="AT249" s="43">
        <f t="shared" si="152"/>
        <v>2.6336955798665879E-2</v>
      </c>
      <c r="AU249" s="43">
        <f t="shared" si="153"/>
        <v>1.1906865314067561E-2</v>
      </c>
      <c r="AV249" s="43">
        <f t="shared" si="155"/>
        <v>1.8726235813680249E-2</v>
      </c>
      <c r="AW249" s="43">
        <f t="shared" si="155"/>
        <v>1.9515085469770238E-2</v>
      </c>
      <c r="AX249" s="43">
        <f t="shared" si="155"/>
        <v>2.0303935125860227E-2</v>
      </c>
      <c r="AY249" s="43">
        <f t="shared" si="155"/>
        <v>2.1092784781950213E-2</v>
      </c>
      <c r="AZ249" s="43">
        <f t="shared" si="155"/>
        <v>2.1881634438040202E-2</v>
      </c>
      <c r="BA249" s="43">
        <f t="shared" si="155"/>
        <v>2.2670484094130191E-2</v>
      </c>
      <c r="BB249" s="43">
        <f t="shared" si="155"/>
        <v>2.345933375022018E-2</v>
      </c>
      <c r="BC249" s="43">
        <f t="shared" si="155"/>
        <v>2.4248183406310169E-2</v>
      </c>
      <c r="BD249" s="43">
        <f t="shared" si="155"/>
        <v>2.5037033062400155E-2</v>
      </c>
      <c r="BE249" s="43">
        <f t="shared" si="155"/>
        <v>2.5825882718490147E-2</v>
      </c>
      <c r="BF249" s="43">
        <f t="shared" si="155"/>
        <v>2.6614732374580133E-2</v>
      </c>
    </row>
    <row r="250" spans="1:58">
      <c r="A250" s="53" t="s">
        <v>57</v>
      </c>
      <c r="B250" s="70">
        <f>('Modelled Faults'!B250*'Modelled ICPs'!B250)/'Total ICPs'!B$18</f>
        <v>0.10418832355792924</v>
      </c>
      <c r="C250" s="70">
        <f>('Modelled Faults'!C250*'Modelled ICPs'!C250)/'Total ICPs'!C$18</f>
        <v>7.0417878657829058E-2</v>
      </c>
      <c r="D250" s="70">
        <f>('Modelled Faults'!D250*'Modelled ICPs'!D250)/'Total ICPs'!D$18</f>
        <v>4.4211913400561076E-2</v>
      </c>
      <c r="E250" s="43">
        <f>('Modelled Faults'!E250*'Modelled ICPs'!E250)/'Total ICPs'!E$18</f>
        <v>3.1249292306934295E-2</v>
      </c>
      <c r="F250" s="43">
        <f>('Modelled Faults'!F250*'Modelled ICPs'!F250)/'Total ICPs'!F$18</f>
        <v>8.0718904205483319E-2</v>
      </c>
      <c r="G250" s="43">
        <f>('Modelled Faults'!G250*'Modelled ICPs'!G250)/'Total ICPs'!G$18</f>
        <v>6.5290133535302053E-2</v>
      </c>
      <c r="H250" s="43">
        <f>('Modelled Faults'!H250*'Modelled ICPs'!H250)/'Total ICPs'!H$18</f>
        <v>7.986645805871416E-2</v>
      </c>
      <c r="I250" s="43">
        <f>('Modelled Faults'!I250*'Modelled ICPs'!I250)/'Total ICPs'!I$18</f>
        <v>5.9066554135987048E-2</v>
      </c>
      <c r="J250" s="43">
        <f>('Modelled Faults'!J250*'Modelled ICPs'!J250)/'Total ICPs'!J$18</f>
        <v>6.5286017525717055E-2</v>
      </c>
      <c r="K250" s="43">
        <f>('Modelled Faults'!K250*'Modelled ICPs'!K250)/'Total ICPs'!K$18</f>
        <v>5.3919293254473311E-2</v>
      </c>
      <c r="L250" s="43">
        <f>('Modelled Faults'!L250*'Modelled ICPs'!L250)/'Total ICPs'!L$18</f>
        <v>5.9821762115021646E-2</v>
      </c>
      <c r="M250" s="43">
        <f>('Modelled Faults'!M250*'Modelled ICPs'!M250)/'Total ICPs'!M$18</f>
        <v>5.9687045309695395E-2</v>
      </c>
      <c r="N250" s="43">
        <f>('Modelled Faults'!N250*'Modelled ICPs'!N250)/'Total ICPs'!N$18</f>
        <v>5.9663608775748542E-2</v>
      </c>
      <c r="O250" s="43">
        <f>('Modelled Faults'!O250*'Modelled ICPs'!O250)/'Total ICPs'!O$18</f>
        <v>5.9557418444995291E-2</v>
      </c>
      <c r="P250" s="43">
        <f>('Modelled Faults'!P250*'Modelled ICPs'!P250)/'Total ICPs'!P$18</f>
        <v>5.9432765280507144E-2</v>
      </c>
      <c r="Q250" s="43">
        <f>('Modelled Faults'!Q250*'Modelled ICPs'!Q250)/'Total ICPs'!Q$18</f>
        <v>5.936248432202082E-2</v>
      </c>
      <c r="R250" s="43">
        <f>('Modelled Faults'!R250*'Modelled ICPs'!R250)/'Total ICPs'!R$18</f>
        <v>5.9260488105162185E-2</v>
      </c>
      <c r="S250" s="43">
        <f>('Modelled Faults'!S250*'Modelled ICPs'!S250)/'Total ICPs'!S$18</f>
        <v>5.9159766719564931E-2</v>
      </c>
      <c r="T250" s="43">
        <f>('Modelled Faults'!T250*'Modelled ICPs'!T250)/'Total ICPs'!T$18</f>
        <v>5.909203354858452E-2</v>
      </c>
      <c r="U250" s="43">
        <f>('Modelled Faults'!U250*'Modelled ICPs'!U250)/'Total ICPs'!U$18</f>
        <v>5.9068745556177749E-2</v>
      </c>
      <c r="V250" s="43">
        <f>('Modelled Faults'!V250*'Modelled ICPs'!V250)/'Total ICPs'!V$18</f>
        <v>5.8987035315613674E-2</v>
      </c>
      <c r="AL250" s="43">
        <f t="shared" si="144"/>
        <v>0.10418832355792924</v>
      </c>
      <c r="AM250" s="43">
        <f t="shared" si="145"/>
        <v>7.0417878657829058E-2</v>
      </c>
      <c r="AN250" s="43">
        <f t="shared" si="146"/>
        <v>4.4211913400561076E-2</v>
      </c>
      <c r="AO250" s="43">
        <f t="shared" si="147"/>
        <v>3.1249292306934295E-2</v>
      </c>
      <c r="AP250" s="43">
        <f t="shared" si="148"/>
        <v>8.0718904205483319E-2</v>
      </c>
      <c r="AQ250" s="43">
        <f t="shared" si="149"/>
        <v>6.5290133535302053E-2</v>
      </c>
      <c r="AR250" s="43">
        <f t="shared" si="150"/>
        <v>7.986645805871416E-2</v>
      </c>
      <c r="AS250" s="43">
        <f t="shared" si="151"/>
        <v>5.9066554135987048E-2</v>
      </c>
      <c r="AT250" s="43">
        <f t="shared" si="152"/>
        <v>6.5286017525717055E-2</v>
      </c>
      <c r="AU250" s="43">
        <f t="shared" si="153"/>
        <v>5.3919293254473311E-2</v>
      </c>
      <c r="AV250" s="43">
        <f t="shared" si="155"/>
        <v>5.5966531184106424E-2</v>
      </c>
      <c r="AW250" s="43">
        <f t="shared" si="155"/>
        <v>5.4247450151417943E-2</v>
      </c>
      <c r="AX250" s="43">
        <f t="shared" si="155"/>
        <v>5.2528369118729462E-2</v>
      </c>
      <c r="AY250" s="43">
        <f t="shared" si="155"/>
        <v>5.0809288086040988E-2</v>
      </c>
      <c r="AZ250" s="43">
        <f t="shared" si="155"/>
        <v>4.90902070533525E-2</v>
      </c>
      <c r="BA250" s="43">
        <f t="shared" si="155"/>
        <v>4.7371126020664026E-2</v>
      </c>
      <c r="BB250" s="43">
        <f t="shared" si="155"/>
        <v>4.5652044987975537E-2</v>
      </c>
      <c r="BC250" s="43">
        <f t="shared" si="155"/>
        <v>4.3932963955287063E-2</v>
      </c>
      <c r="BD250" s="43">
        <f t="shared" si="155"/>
        <v>4.2213882922598582E-2</v>
      </c>
      <c r="BE250" s="43">
        <f t="shared" si="155"/>
        <v>4.0494801889910101E-2</v>
      </c>
      <c r="BF250" s="43">
        <f t="shared" si="155"/>
        <v>3.877572085722162E-2</v>
      </c>
    </row>
    <row r="251" spans="1:58">
      <c r="A251" s="53" t="s">
        <v>55</v>
      </c>
      <c r="B251" s="70">
        <f>('Modelled Faults'!B251*'Modelled ICPs'!B251)/'Total ICPs'!B$18</f>
        <v>4.9115445138524618E-3</v>
      </c>
      <c r="C251" s="70">
        <f>('Modelled Faults'!C251*'Modelled ICPs'!C251)/'Total ICPs'!C$18</f>
        <v>1.78659418562141E-3</v>
      </c>
      <c r="D251" s="70">
        <f>('Modelled Faults'!D251*'Modelled ICPs'!D251)/'Total ICPs'!D$18</f>
        <v>1.9181353322950899E-3</v>
      </c>
      <c r="E251" s="43">
        <f>('Modelled Faults'!E251*'Modelled ICPs'!E251)/'Total ICPs'!E$18</f>
        <v>2.414937581679627E-3</v>
      </c>
      <c r="F251" s="43">
        <f>('Modelled Faults'!F251*'Modelled ICPs'!F251)/'Total ICPs'!F$18</f>
        <v>9.8410247916321612E-3</v>
      </c>
      <c r="G251" s="43">
        <f>('Modelled Faults'!G251*'Modelled ICPs'!G251)/'Total ICPs'!G$18</f>
        <v>2.3652696469478101E-3</v>
      </c>
      <c r="H251" s="43">
        <f>('Modelled Faults'!H251*'Modelled ICPs'!H251)/'Total ICPs'!H$18</f>
        <v>3.6650117649957496E-3</v>
      </c>
      <c r="I251" s="43">
        <f>('Modelled Faults'!I251*'Modelled ICPs'!I251)/'Total ICPs'!I$18</f>
        <v>4.052549770823843E-3</v>
      </c>
      <c r="J251" s="43">
        <f>('Modelled Faults'!J251*'Modelled ICPs'!J251)/'Total ICPs'!J$18</f>
        <v>1.202247258960914E-2</v>
      </c>
      <c r="K251" s="43">
        <f>('Modelled Faults'!K251*'Modelled ICPs'!K251)/'Total ICPs'!K$18</f>
        <v>8.8882234034588607E-3</v>
      </c>
      <c r="L251" s="43">
        <f>('Modelled Faults'!L251*'Modelled ICPs'!L251)/'Total ICPs'!L$18</f>
        <v>5.227088389099588E-3</v>
      </c>
      <c r="M251" s="43">
        <f>('Modelled Faults'!M251*'Modelled ICPs'!M251)/'Total ICPs'!M$18</f>
        <v>5.1748745159535588E-3</v>
      </c>
      <c r="N251" s="43">
        <f>('Modelled Faults'!N251*'Modelled ICPs'!N251)/'Total ICPs'!N$18</f>
        <v>5.125404516457331E-3</v>
      </c>
      <c r="O251" s="43">
        <f>('Modelled Faults'!O251*'Modelled ICPs'!O251)/'Total ICPs'!O$18</f>
        <v>5.1950147521809611E-3</v>
      </c>
      <c r="P251" s="43">
        <f>('Modelled Faults'!P251*'Modelled ICPs'!P251)/'Total ICPs'!P$18</f>
        <v>5.1532953472814098E-3</v>
      </c>
      <c r="Q251" s="43">
        <f>('Modelled Faults'!Q251*'Modelled ICPs'!Q251)/'Total ICPs'!Q$18</f>
        <v>5.1093042995236223E-3</v>
      </c>
      <c r="R251" s="43">
        <f>('Modelled Faults'!R251*'Modelled ICPs'!R251)/'Total ICPs'!R$18</f>
        <v>5.0707810326468495E-3</v>
      </c>
      <c r="S251" s="43">
        <f>('Modelled Faults'!S251*'Modelled ICPs'!S251)/'Total ICPs'!S$18</f>
        <v>5.0255787804327073E-3</v>
      </c>
      <c r="T251" s="43">
        <f>('Modelled Faults'!T251*'Modelled ICPs'!T251)/'Total ICPs'!T$18</f>
        <v>5.0943626703025078E-3</v>
      </c>
      <c r="U251" s="43">
        <f>('Modelled Faults'!U251*'Modelled ICPs'!U251)/'Total ICPs'!U$18</f>
        <v>5.056373784123617E-3</v>
      </c>
      <c r="V251" s="43">
        <f>('Modelled Faults'!V251*'Modelled ICPs'!V251)/'Total ICPs'!V$18</f>
        <v>5.0212138423634013E-3</v>
      </c>
      <c r="AL251" s="43">
        <f t="shared" si="144"/>
        <v>4.9115445138524618E-3</v>
      </c>
      <c r="AM251" s="43">
        <f t="shared" si="145"/>
        <v>1.78659418562141E-3</v>
      </c>
      <c r="AN251" s="43">
        <f t="shared" si="146"/>
        <v>1.9181353322950899E-3</v>
      </c>
      <c r="AO251" s="43">
        <f t="shared" si="147"/>
        <v>2.414937581679627E-3</v>
      </c>
      <c r="AP251" s="43">
        <f t="shared" si="148"/>
        <v>9.8410247916321612E-3</v>
      </c>
      <c r="AQ251" s="43">
        <f t="shared" si="149"/>
        <v>2.3652696469478101E-3</v>
      </c>
      <c r="AR251" s="43">
        <f t="shared" si="150"/>
        <v>3.6650117649957496E-3</v>
      </c>
      <c r="AS251" s="43">
        <f t="shared" si="151"/>
        <v>4.052549770823843E-3</v>
      </c>
      <c r="AT251" s="43">
        <f t="shared" si="152"/>
        <v>1.202247258960914E-2</v>
      </c>
      <c r="AU251" s="43">
        <f t="shared" si="153"/>
        <v>8.8882234034588607E-3</v>
      </c>
      <c r="AV251" s="43">
        <f t="shared" si="155"/>
        <v>8.9995029725009317E-3</v>
      </c>
      <c r="AW251" s="43">
        <f t="shared" si="155"/>
        <v>9.6927623569389894E-3</v>
      </c>
      <c r="AX251" s="43">
        <f t="shared" si="155"/>
        <v>1.0386021741377047E-2</v>
      </c>
      <c r="AY251" s="43">
        <f t="shared" si="155"/>
        <v>1.1079281125815105E-2</v>
      </c>
      <c r="AZ251" s="43">
        <f t="shared" si="155"/>
        <v>1.1772540510253162E-2</v>
      </c>
      <c r="BA251" s="43">
        <f t="shared" si="155"/>
        <v>1.246579989469122E-2</v>
      </c>
      <c r="BB251" s="43">
        <f t="shared" si="155"/>
        <v>1.3159059279129278E-2</v>
      </c>
      <c r="BC251" s="43">
        <f t="shared" si="155"/>
        <v>1.3852318663567335E-2</v>
      </c>
      <c r="BD251" s="43">
        <f t="shared" si="155"/>
        <v>1.4545578048005393E-2</v>
      </c>
      <c r="BE251" s="43">
        <f t="shared" si="155"/>
        <v>1.5238837432443451E-2</v>
      </c>
      <c r="BF251" s="43">
        <f t="shared" si="155"/>
        <v>1.5932096816881507E-2</v>
      </c>
    </row>
    <row r="252" spans="1:58">
      <c r="A252" s="53" t="s">
        <v>47</v>
      </c>
      <c r="B252" s="70">
        <f>('Modelled Faults'!B252*'Modelled ICPs'!B252)/'Total ICPs'!B$18</f>
        <v>8.9886033093319315E-2</v>
      </c>
      <c r="C252" s="70">
        <f>('Modelled Faults'!C252*'Modelled ICPs'!C252)/'Total ICPs'!C$18</f>
        <v>0.13010983421550357</v>
      </c>
      <c r="D252" s="70">
        <f>('Modelled Faults'!D252*'Modelled ICPs'!D252)/'Total ICPs'!D$18</f>
        <v>5.7961183303058501E-2</v>
      </c>
      <c r="E252" s="43">
        <f>('Modelled Faults'!E252*'Modelled ICPs'!E252)/'Total ICPs'!E$18</f>
        <v>0.13109891151744812</v>
      </c>
      <c r="F252" s="43">
        <f>('Modelled Faults'!F252*'Modelled ICPs'!F252)/'Total ICPs'!F$18</f>
        <v>0.19890183038685974</v>
      </c>
      <c r="G252" s="43">
        <f>('Modelled Faults'!G252*'Modelled ICPs'!G252)/'Total ICPs'!G$18</f>
        <v>4.6914285359539606E-2</v>
      </c>
      <c r="H252" s="43">
        <f>('Modelled Faults'!H252*'Modelled ICPs'!H252)/'Total ICPs'!H$18</f>
        <v>5.5153807300457006E-2</v>
      </c>
      <c r="I252" s="43">
        <f>('Modelled Faults'!I252*'Modelled ICPs'!I252)/'Total ICPs'!I$18</f>
        <v>4.2830706003509279E-2</v>
      </c>
      <c r="J252" s="43">
        <f>('Modelled Faults'!J252*'Modelled ICPs'!J252)/'Total ICPs'!J$18</f>
        <v>0.11675344859909165</v>
      </c>
      <c r="K252" s="43">
        <f>('Modelled Faults'!K252*'Modelled ICPs'!K252)/'Total ICPs'!K$18</f>
        <v>4.1832746874298138E-2</v>
      </c>
      <c r="L252" s="43">
        <f>('Modelled Faults'!L252*'Modelled ICPs'!L252)/'Total ICPs'!L$18</f>
        <v>8.8146534403142157E-2</v>
      </c>
      <c r="M252" s="43">
        <f>('Modelled Faults'!M252*'Modelled ICPs'!M252)/'Total ICPs'!M$18</f>
        <v>8.820691415999922E-2</v>
      </c>
      <c r="N252" s="43">
        <f>('Modelled Faults'!N252*'Modelled ICPs'!N252)/'Total ICPs'!N$18</f>
        <v>8.8290547762454916E-2</v>
      </c>
      <c r="O252" s="43">
        <f>('Modelled Faults'!O252*'Modelled ICPs'!O252)/'Total ICPs'!O$18</f>
        <v>8.8381972751154766E-2</v>
      </c>
      <c r="P252" s="43">
        <f>('Modelled Faults'!P252*'Modelled ICPs'!P252)/'Total ICPs'!P$18</f>
        <v>8.8457899947428476E-2</v>
      </c>
      <c r="Q252" s="43">
        <f>('Modelled Faults'!Q252*'Modelled ICPs'!Q252)/'Total ICPs'!Q$18</f>
        <v>8.8589550126753458E-2</v>
      </c>
      <c r="R252" s="43">
        <f>('Modelled Faults'!R252*'Modelled ICPs'!R252)/'Total ICPs'!R$18</f>
        <v>8.8686608828471999E-2</v>
      </c>
      <c r="S252" s="43">
        <f>('Modelled Faults'!S252*'Modelled ICPs'!S252)/'Total ICPs'!S$18</f>
        <v>8.8757027814538189E-2</v>
      </c>
      <c r="T252" s="43">
        <f>('Modelled Faults'!T252*'Modelled ICPs'!T252)/'Total ICPs'!T$18</f>
        <v>8.8872051698383414E-2</v>
      </c>
      <c r="U252" s="43">
        <f>('Modelled Faults'!U252*'Modelled ICPs'!U252)/'Total ICPs'!U$18</f>
        <v>8.8941422816510338E-2</v>
      </c>
      <c r="V252" s="43">
        <f>('Modelled Faults'!V252*'Modelled ICPs'!V252)/'Total ICPs'!V$18</f>
        <v>8.9046823604890635E-2</v>
      </c>
      <c r="AL252" s="43">
        <f t="shared" si="144"/>
        <v>8.9886033093319315E-2</v>
      </c>
      <c r="AM252" s="43">
        <f t="shared" si="145"/>
        <v>0.13010983421550357</v>
      </c>
      <c r="AN252" s="43">
        <f t="shared" si="146"/>
        <v>5.7961183303058501E-2</v>
      </c>
      <c r="AO252" s="43">
        <f t="shared" si="147"/>
        <v>0.13109891151744812</v>
      </c>
      <c r="AP252" s="43">
        <f t="shared" si="148"/>
        <v>0.19890183038685974</v>
      </c>
      <c r="AQ252" s="43">
        <f t="shared" si="149"/>
        <v>4.6914285359539606E-2</v>
      </c>
      <c r="AR252" s="43">
        <f t="shared" si="150"/>
        <v>5.5153807300457006E-2</v>
      </c>
      <c r="AS252" s="43">
        <f t="shared" si="151"/>
        <v>4.2830706003509279E-2</v>
      </c>
      <c r="AT252" s="43">
        <f t="shared" si="152"/>
        <v>0.11675344859909165</v>
      </c>
      <c r="AU252" s="43">
        <f t="shared" si="153"/>
        <v>4.1832746874298138E-2</v>
      </c>
      <c r="AV252" s="43">
        <f t="shared" si="155"/>
        <v>5.8429294683238001E-2</v>
      </c>
      <c r="AW252" s="43">
        <f t="shared" si="155"/>
        <v>5.2481115777406995E-2</v>
      </c>
      <c r="AX252" s="43">
        <f t="shared" si="155"/>
        <v>4.6532936871576003E-2</v>
      </c>
      <c r="AY252" s="43">
        <f t="shared" si="155"/>
        <v>4.0584757965745011E-2</v>
      </c>
      <c r="AZ252" s="43">
        <f t="shared" si="155"/>
        <v>3.4636579059914005E-2</v>
      </c>
      <c r="BA252" s="43">
        <f t="shared" si="155"/>
        <v>2.8688400154083013E-2</v>
      </c>
      <c r="BB252" s="43">
        <f t="shared" si="155"/>
        <v>2.2740221248252021E-2</v>
      </c>
      <c r="BC252" s="43">
        <f t="shared" si="155"/>
        <v>1.6792042342421015E-2</v>
      </c>
      <c r="BD252" s="43">
        <f t="shared" si="155"/>
        <v>1.0843863436590023E-2</v>
      </c>
      <c r="BE252" s="43">
        <f t="shared" si="155"/>
        <v>4.8956845307590313E-3</v>
      </c>
      <c r="BF252" s="43">
        <f t="shared" si="155"/>
        <v>-1.0524943750719745E-3</v>
      </c>
    </row>
    <row r="253" spans="1:58">
      <c r="A253" s="53" t="s">
        <v>52</v>
      </c>
      <c r="B253" s="70">
        <f>('Modelled Faults'!B253*'Modelled ICPs'!B253)/'Total ICPs'!B$18</f>
        <v>4.9172667016355857E-2</v>
      </c>
      <c r="C253" s="70">
        <f>('Modelled Faults'!C253*'Modelled ICPs'!C253)/'Total ICPs'!C$18</f>
        <v>3.6790488452307098E-2</v>
      </c>
      <c r="D253" s="70">
        <f>('Modelled Faults'!D253*'Modelled ICPs'!D253)/'Total ICPs'!D$18</f>
        <v>3.122104956025613E-2</v>
      </c>
      <c r="E253" s="43">
        <f>('Modelled Faults'!E253*'Modelled ICPs'!E253)/'Total ICPs'!E$18</f>
        <v>2.7681624519599633E-2</v>
      </c>
      <c r="F253" s="43">
        <f>('Modelled Faults'!F253*'Modelled ICPs'!F253)/'Total ICPs'!F$18</f>
        <v>3.4517027254232252E-2</v>
      </c>
      <c r="G253" s="43">
        <f>('Modelled Faults'!G253*'Modelled ICPs'!G253)/'Total ICPs'!G$18</f>
        <v>1.5662927347111118E-2</v>
      </c>
      <c r="H253" s="43">
        <f>('Modelled Faults'!H253*'Modelled ICPs'!H253)/'Total ICPs'!H$18</f>
        <v>1.7327190075517699E-2</v>
      </c>
      <c r="I253" s="43">
        <f>('Modelled Faults'!I253*'Modelled ICPs'!I253)/'Total ICPs'!I$18</f>
        <v>6.7809673776047753E-3</v>
      </c>
      <c r="J253" s="43">
        <f>('Modelled Faults'!J253*'Modelled ICPs'!J253)/'Total ICPs'!J$18</f>
        <v>3.6034156400999065E-2</v>
      </c>
      <c r="K253" s="43">
        <f>('Modelled Faults'!K253*'Modelled ICPs'!K253)/'Total ICPs'!K$18</f>
        <v>1.3368271318409853E-2</v>
      </c>
      <c r="L253" s="43">
        <f>('Modelled Faults'!L253*'Modelled ICPs'!L253)/'Total ICPs'!L$18</f>
        <v>2.4203389330433679E-2</v>
      </c>
      <c r="M253" s="43">
        <f>('Modelled Faults'!M253*'Modelled ICPs'!M253)/'Total ICPs'!M$18</f>
        <v>2.4257384258177941E-2</v>
      </c>
      <c r="N253" s="43">
        <f>('Modelled Faults'!N253*'Modelled ICPs'!N253)/'Total ICPs'!N$18</f>
        <v>2.4317475343617889E-2</v>
      </c>
      <c r="O253" s="43">
        <f>('Modelled Faults'!O253*'Modelled ICPs'!O253)/'Total ICPs'!O$18</f>
        <v>2.4378010561184923E-2</v>
      </c>
      <c r="P253" s="43">
        <f>('Modelled Faults'!P253*'Modelled ICPs'!P253)/'Total ICPs'!P$18</f>
        <v>2.4394167773238475E-2</v>
      </c>
      <c r="Q253" s="43">
        <f>('Modelled Faults'!Q253*'Modelled ICPs'!Q253)/'Total ICPs'!Q$18</f>
        <v>2.4464847104105698E-2</v>
      </c>
      <c r="R253" s="43">
        <f>('Modelled Faults'!R253*'Modelled ICPs'!R253)/'Total ICPs'!R$18</f>
        <v>2.4486153607700543E-2</v>
      </c>
      <c r="S253" s="43">
        <f>('Modelled Faults'!S253*'Modelled ICPs'!S253)/'Total ICPs'!S$18</f>
        <v>2.4538568963488151E-2</v>
      </c>
      <c r="T253" s="43">
        <f>('Modelled Faults'!T253*'Modelled ICPs'!T253)/'Total ICPs'!T$18</f>
        <v>2.4535586537783375E-2</v>
      </c>
      <c r="U253" s="43">
        <f>('Modelled Faults'!U253*'Modelled ICPs'!U253)/'Total ICPs'!U$18</f>
        <v>2.4615478243776179E-2</v>
      </c>
      <c r="V253" s="43">
        <f>('Modelled Faults'!V253*'Modelled ICPs'!V253)/'Total ICPs'!V$18</f>
        <v>2.4638294638171965E-2</v>
      </c>
      <c r="AL253" s="43">
        <f t="shared" si="144"/>
        <v>4.9172667016355857E-2</v>
      </c>
      <c r="AM253" s="43">
        <f t="shared" si="145"/>
        <v>3.6790488452307098E-2</v>
      </c>
      <c r="AN253" s="43">
        <f t="shared" si="146"/>
        <v>3.122104956025613E-2</v>
      </c>
      <c r="AO253" s="43">
        <f t="shared" si="147"/>
        <v>2.7681624519599633E-2</v>
      </c>
      <c r="AP253" s="43">
        <f t="shared" si="148"/>
        <v>3.4517027254232252E-2</v>
      </c>
      <c r="AQ253" s="43">
        <f t="shared" si="149"/>
        <v>1.5662927347111118E-2</v>
      </c>
      <c r="AR253" s="43">
        <f t="shared" si="150"/>
        <v>1.7327190075517699E-2</v>
      </c>
      <c r="AS253" s="43">
        <f t="shared" si="151"/>
        <v>6.7809673776047753E-3</v>
      </c>
      <c r="AT253" s="43">
        <f t="shared" si="152"/>
        <v>3.6034156400999065E-2</v>
      </c>
      <c r="AU253" s="43">
        <f t="shared" si="153"/>
        <v>1.3368271318409853E-2</v>
      </c>
      <c r="AV253" s="43">
        <f t="shared" si="155"/>
        <v>1.0200580272462886E-2</v>
      </c>
      <c r="AW253" s="43">
        <f t="shared" si="155"/>
        <v>7.1723881525035255E-3</v>
      </c>
      <c r="AX253" s="43">
        <f t="shared" si="155"/>
        <v>4.1441960325441646E-3</v>
      </c>
      <c r="AY253" s="43">
        <f t="shared" si="155"/>
        <v>1.1160039125848106E-3</v>
      </c>
      <c r="AZ253" s="43">
        <f t="shared" si="155"/>
        <v>-1.9121882073745433E-3</v>
      </c>
      <c r="BA253" s="43">
        <f t="shared" si="155"/>
        <v>-4.9403803273339042E-3</v>
      </c>
      <c r="BB253" s="43">
        <f t="shared" si="155"/>
        <v>-7.9685724472932651E-3</v>
      </c>
      <c r="BC253" s="43">
        <f t="shared" si="155"/>
        <v>-1.0996764567252619E-2</v>
      </c>
      <c r="BD253" s="43">
        <f t="shared" si="155"/>
        <v>-1.4024956687211973E-2</v>
      </c>
      <c r="BE253" s="43">
        <f t="shared" si="155"/>
        <v>-1.7053148807171334E-2</v>
      </c>
      <c r="BF253" s="43">
        <f t="shared" si="155"/>
        <v>-2.0081340927130695E-2</v>
      </c>
    </row>
    <row r="254" spans="1:58">
      <c r="A254" s="53" t="s">
        <v>53</v>
      </c>
      <c r="B254" s="70">
        <f>('Modelled Faults'!B254*'Modelled ICPs'!B254)/'Total ICPs'!B$18</f>
        <v>1.3237327738305282E-2</v>
      </c>
      <c r="C254" s="70">
        <f>('Modelled Faults'!C254*'Modelled ICPs'!C254)/'Total ICPs'!C$18</f>
        <v>1.0471603643126199E-2</v>
      </c>
      <c r="D254" s="70">
        <f>('Modelled Faults'!D254*'Modelled ICPs'!D254)/'Total ICPs'!D$18</f>
        <v>3.7026015961287552E-2</v>
      </c>
      <c r="E254" s="43">
        <f>('Modelled Faults'!E254*'Modelled ICPs'!E254)/'Total ICPs'!E$18</f>
        <v>4.5819415716401388E-3</v>
      </c>
      <c r="F254" s="43">
        <f>('Modelled Faults'!F254*'Modelled ICPs'!F254)/'Total ICPs'!F$18</f>
        <v>1.2322375596508599E-2</v>
      </c>
      <c r="G254" s="43">
        <f>('Modelled Faults'!G254*'Modelled ICPs'!G254)/'Total ICPs'!G$18</f>
        <v>2.2432813305107394E-2</v>
      </c>
      <c r="H254" s="43">
        <f>('Modelled Faults'!H254*'Modelled ICPs'!H254)/'Total ICPs'!H$18</f>
        <v>2.4395427050866701E-2</v>
      </c>
      <c r="I254" s="43">
        <f>('Modelled Faults'!I254*'Modelled ICPs'!I254)/'Total ICPs'!I$18</f>
        <v>5.6876766562037155E-3</v>
      </c>
      <c r="J254" s="43">
        <f>('Modelled Faults'!J254*'Modelled ICPs'!J254)/'Total ICPs'!J$18</f>
        <v>3.8676923263000672E-2</v>
      </c>
      <c r="K254" s="43">
        <f>('Modelled Faults'!K254*'Modelled ICPs'!K254)/'Total ICPs'!K$18</f>
        <v>1.49195178558059E-2</v>
      </c>
      <c r="L254" s="43">
        <f>('Modelled Faults'!L254*'Modelled ICPs'!L254)/'Total ICPs'!L$18</f>
        <v>1.8557240675188869E-2</v>
      </c>
      <c r="M254" s="43">
        <f>('Modelled Faults'!M254*'Modelled ICPs'!M254)/'Total ICPs'!M$18</f>
        <v>1.8689099374827635E-2</v>
      </c>
      <c r="N254" s="43">
        <f>('Modelled Faults'!N254*'Modelled ICPs'!N254)/'Total ICPs'!N$18</f>
        <v>1.8717374147643205E-2</v>
      </c>
      <c r="O254" s="43">
        <f>('Modelled Faults'!O254*'Modelled ICPs'!O254)/'Total ICPs'!O$18</f>
        <v>1.8747437560662633E-2</v>
      </c>
      <c r="P254" s="43">
        <f>('Modelled Faults'!P254*'Modelled ICPs'!P254)/'Total ICPs'!P$18</f>
        <v>1.8797056294939957E-2</v>
      </c>
      <c r="Q254" s="43">
        <f>('Modelled Faults'!Q254*'Modelled ICPs'!Q254)/'Total ICPs'!Q$18</f>
        <v>1.8834004058284819E-2</v>
      </c>
      <c r="R254" s="43">
        <f>('Modelled Faults'!R254*'Modelled ICPs'!R254)/'Total ICPs'!R$18</f>
        <v>1.8886871433988161E-2</v>
      </c>
      <c r="S254" s="43">
        <f>('Modelled Faults'!S254*'Modelled ICPs'!S254)/'Total ICPs'!S$18</f>
        <v>1.891060597117139E-2</v>
      </c>
      <c r="T254" s="43">
        <f>('Modelled Faults'!T254*'Modelled ICPs'!T254)/'Total ICPs'!T$18</f>
        <v>1.894299290098922E-2</v>
      </c>
      <c r="U254" s="43">
        <f>('Modelled Faults'!U254*'Modelled ICPs'!U254)/'Total ICPs'!U$18</f>
        <v>1.8894746500730995E-2</v>
      </c>
      <c r="V254" s="43">
        <f>('Modelled Faults'!V254*'Modelled ICPs'!V254)/'Total ICPs'!V$18</f>
        <v>1.8948091332553728E-2</v>
      </c>
      <c r="AL254" s="43">
        <f t="shared" si="144"/>
        <v>1.3237327738305282E-2</v>
      </c>
      <c r="AM254" s="43">
        <f t="shared" si="145"/>
        <v>1.0471603643126199E-2</v>
      </c>
      <c r="AN254" s="43">
        <f t="shared" si="146"/>
        <v>3.7026015961287552E-2</v>
      </c>
      <c r="AO254" s="43">
        <f t="shared" si="147"/>
        <v>4.5819415716401388E-3</v>
      </c>
      <c r="AP254" s="43">
        <f t="shared" si="148"/>
        <v>1.2322375596508599E-2</v>
      </c>
      <c r="AQ254" s="43">
        <f t="shared" si="149"/>
        <v>2.2432813305107394E-2</v>
      </c>
      <c r="AR254" s="43">
        <f t="shared" si="150"/>
        <v>2.4395427050866701E-2</v>
      </c>
      <c r="AS254" s="43">
        <f t="shared" si="151"/>
        <v>5.6876766562037155E-3</v>
      </c>
      <c r="AT254" s="43">
        <f t="shared" si="152"/>
        <v>3.8676923263000672E-2</v>
      </c>
      <c r="AU254" s="43">
        <f t="shared" si="153"/>
        <v>1.49195178558059E-2</v>
      </c>
      <c r="AV254" s="43">
        <f t="shared" si="155"/>
        <v>2.255636713143476E-2</v>
      </c>
      <c r="AW254" s="43">
        <f t="shared" si="155"/>
        <v>2.3316586198207402E-2</v>
      </c>
      <c r="AX254" s="43">
        <f t="shared" si="155"/>
        <v>2.4076805264980045E-2</v>
      </c>
      <c r="AY254" s="43">
        <f t="shared" si="155"/>
        <v>2.4837024331752691E-2</v>
      </c>
      <c r="AZ254" s="43">
        <f t="shared" si="155"/>
        <v>2.5597243398525336E-2</v>
      </c>
      <c r="BA254" s="43">
        <f t="shared" si="155"/>
        <v>2.6357462465297979E-2</v>
      </c>
      <c r="BB254" s="43">
        <f t="shared" si="155"/>
        <v>2.7117681532070621E-2</v>
      </c>
      <c r="BC254" s="43">
        <f t="shared" si="155"/>
        <v>2.7877900598843267E-2</v>
      </c>
      <c r="BD254" s="43">
        <f t="shared" si="155"/>
        <v>2.8638119665615913E-2</v>
      </c>
      <c r="BE254" s="43">
        <f t="shared" si="155"/>
        <v>2.9398338732388556E-2</v>
      </c>
      <c r="BF254" s="43">
        <f t="shared" si="155"/>
        <v>3.0158557799161198E-2</v>
      </c>
    </row>
    <row r="255" spans="1:58">
      <c r="A255" s="53" t="s">
        <v>58</v>
      </c>
      <c r="B255" s="70">
        <f>('Modelled Faults'!B255*'Modelled ICPs'!B255)/'Total ICPs'!B$18</f>
        <v>1.8425444661675627E-2</v>
      </c>
      <c r="C255" s="70">
        <f>('Modelled Faults'!C255*'Modelled ICPs'!C255)/'Total ICPs'!C$18</f>
        <v>5.2520146869486466E-2</v>
      </c>
      <c r="D255" s="70">
        <f>('Modelled Faults'!D255*'Modelled ICPs'!D255)/'Total ICPs'!D$18</f>
        <v>1.6542732231573001E-2</v>
      </c>
      <c r="E255" s="43">
        <f>('Modelled Faults'!E255*'Modelled ICPs'!E255)/'Total ICPs'!E$18</f>
        <v>3.3474254798855047E-2</v>
      </c>
      <c r="F255" s="43">
        <f>('Modelled Faults'!F255*'Modelled ICPs'!F255)/'Total ICPs'!F$18</f>
        <v>3.9142215152490584E-2</v>
      </c>
      <c r="G255" s="43">
        <f>('Modelled Faults'!G255*'Modelled ICPs'!G255)/'Total ICPs'!G$18</f>
        <v>4.2711430895015508E-2</v>
      </c>
      <c r="H255" s="43">
        <f>('Modelled Faults'!H255*'Modelled ICPs'!H255)/'Total ICPs'!H$18</f>
        <v>1.86854003178397E-2</v>
      </c>
      <c r="I255" s="43">
        <f>('Modelled Faults'!I255*'Modelled ICPs'!I255)/'Total ICPs'!I$18</f>
        <v>1.0589851181195537E-2</v>
      </c>
      <c r="J255" s="43">
        <f>('Modelled Faults'!J255*'Modelled ICPs'!J255)/'Total ICPs'!J$18</f>
        <v>1.3174525420756315E-2</v>
      </c>
      <c r="K255" s="43">
        <f>('Modelled Faults'!K255*'Modelled ICPs'!K255)/'Total ICPs'!K$18</f>
        <v>3.1177659654113919E-2</v>
      </c>
      <c r="L255" s="43">
        <f>('Modelled Faults'!L255*'Modelled ICPs'!L255)/'Total ICPs'!L$18</f>
        <v>2.711527281634107E-2</v>
      </c>
      <c r="M255" s="43">
        <f>('Modelled Faults'!M255*'Modelled ICPs'!M255)/'Total ICPs'!M$18</f>
        <v>2.715821703769513E-2</v>
      </c>
      <c r="N255" s="43">
        <f>('Modelled Faults'!N255*'Modelled ICPs'!N255)/'Total ICPs'!N$18</f>
        <v>2.7208362749890486E-2</v>
      </c>
      <c r="O255" s="43">
        <f>('Modelled Faults'!O255*'Modelled ICPs'!O255)/'Total ICPs'!O$18</f>
        <v>2.7183730387373654E-2</v>
      </c>
      <c r="P255" s="43">
        <f>('Modelled Faults'!P255*'Modelled ICPs'!P255)/'Total ICPs'!P$18</f>
        <v>2.7190702770335775E-2</v>
      </c>
      <c r="Q255" s="43">
        <f>('Modelled Faults'!Q255*'Modelled ICPs'!Q255)/'Total ICPs'!Q$18</f>
        <v>2.725438099732087E-2</v>
      </c>
      <c r="R255" s="43">
        <f>('Modelled Faults'!R255*'Modelled ICPs'!R255)/'Total ICPs'!R$18</f>
        <v>2.7267560792955479E-2</v>
      </c>
      <c r="S255" s="43">
        <f>('Modelled Faults'!S255*'Modelled ICPs'!S255)/'Total ICPs'!S$18</f>
        <v>2.7240224890378351E-2</v>
      </c>
      <c r="T255" s="43">
        <f>('Modelled Faults'!T255*'Modelled ICPs'!T255)/'Total ICPs'!T$18</f>
        <v>2.7228389541808385E-2</v>
      </c>
      <c r="U255" s="43">
        <f>('Modelled Faults'!U255*'Modelled ICPs'!U255)/'Total ICPs'!U$18</f>
        <v>2.723575631276981E-2</v>
      </c>
      <c r="V255" s="43">
        <f>('Modelled Faults'!V255*'Modelled ICPs'!V255)/'Total ICPs'!V$18</f>
        <v>2.725434969100687E-2</v>
      </c>
      <c r="AL255" s="43">
        <f t="shared" si="144"/>
        <v>1.8425444661675627E-2</v>
      </c>
      <c r="AM255" s="43">
        <f t="shared" si="145"/>
        <v>5.2520146869486466E-2</v>
      </c>
      <c r="AN255" s="43">
        <f t="shared" si="146"/>
        <v>1.6542732231573001E-2</v>
      </c>
      <c r="AO255" s="43">
        <f t="shared" si="147"/>
        <v>3.3474254798855047E-2</v>
      </c>
      <c r="AP255" s="43">
        <f t="shared" si="148"/>
        <v>3.9142215152490584E-2</v>
      </c>
      <c r="AQ255" s="43">
        <f t="shared" si="149"/>
        <v>4.2711430895015508E-2</v>
      </c>
      <c r="AR255" s="43">
        <f t="shared" si="150"/>
        <v>1.86854003178397E-2</v>
      </c>
      <c r="AS255" s="43">
        <f t="shared" si="151"/>
        <v>1.0589851181195537E-2</v>
      </c>
      <c r="AT255" s="43">
        <f t="shared" si="152"/>
        <v>1.3174525420756315E-2</v>
      </c>
      <c r="AU255" s="43">
        <f t="shared" si="153"/>
        <v>3.1177659654113919E-2</v>
      </c>
      <c r="AV255" s="43">
        <f t="shared" si="155"/>
        <v>1.9937327179581001E-2</v>
      </c>
      <c r="AW255" s="43">
        <f t="shared" si="155"/>
        <v>1.8536047372541151E-2</v>
      </c>
      <c r="AX255" s="43">
        <f t="shared" si="155"/>
        <v>1.7134767565501304E-2</v>
      </c>
      <c r="AY255" s="43">
        <f t="shared" si="155"/>
        <v>1.5733487758461454E-2</v>
      </c>
      <c r="AZ255" s="43">
        <f t="shared" si="155"/>
        <v>1.4332207951421608E-2</v>
      </c>
      <c r="BA255" s="43">
        <f t="shared" si="155"/>
        <v>1.2930928144381758E-2</v>
      </c>
      <c r="BB255" s="43">
        <f t="shared" si="155"/>
        <v>1.1529648337341908E-2</v>
      </c>
      <c r="BC255" s="43">
        <f t="shared" si="155"/>
        <v>1.0128368530302061E-2</v>
      </c>
      <c r="BD255" s="43">
        <f t="shared" si="155"/>
        <v>8.7270887232622114E-3</v>
      </c>
      <c r="BE255" s="43">
        <f t="shared" si="155"/>
        <v>7.325808916222365E-3</v>
      </c>
      <c r="BF255" s="43">
        <f t="shared" si="155"/>
        <v>5.924529109182515E-3</v>
      </c>
    </row>
    <row r="256" spans="1:58">
      <c r="A256" s="53" t="s">
        <v>60</v>
      </c>
      <c r="B256" s="70">
        <f>('Modelled Faults'!B256*'Modelled ICPs'!B256)/'Total ICPs'!B$18</f>
        <v>6.0423123996630322E-2</v>
      </c>
      <c r="C256" s="70">
        <f>('Modelled Faults'!C256*'Modelled ICPs'!C256)/'Total ICPs'!C$18</f>
        <v>1.7948595679748231E-2</v>
      </c>
      <c r="D256" s="70">
        <f>('Modelled Faults'!D256*'Modelled ICPs'!D256)/'Total ICPs'!D$18</f>
        <v>6.3655548820020197E-2</v>
      </c>
      <c r="E256" s="43">
        <f>('Modelled Faults'!E256*'Modelled ICPs'!E256)/'Total ICPs'!E$18</f>
        <v>2.7066620415465235E-2</v>
      </c>
      <c r="F256" s="43">
        <f>('Modelled Faults'!F256*'Modelled ICPs'!F256)/'Total ICPs'!F$18</f>
        <v>4.1426682958995251E-2</v>
      </c>
      <c r="G256" s="43">
        <f>('Modelled Faults'!G256*'Modelled ICPs'!G256)/'Total ICPs'!G$18</f>
        <v>3.8176445390828199E-2</v>
      </c>
      <c r="H256" s="43">
        <f>('Modelled Faults'!H256*'Modelled ICPs'!H256)/'Total ICPs'!H$18</f>
        <v>3.6724033853621302E-2</v>
      </c>
      <c r="I256" s="43">
        <f>('Modelled Faults'!I256*'Modelled ICPs'!I256)/'Total ICPs'!I$18</f>
        <v>3.5479047281595483E-2</v>
      </c>
      <c r="J256" s="43">
        <f>('Modelled Faults'!J256*'Modelled ICPs'!J256)/'Total ICPs'!J$18</f>
        <v>2.9793114292107431E-2</v>
      </c>
      <c r="K256" s="43">
        <f>('Modelled Faults'!K256*'Modelled ICPs'!K256)/'Total ICPs'!K$18</f>
        <v>3.8445758778168707E-2</v>
      </c>
      <c r="L256" s="43">
        <f>('Modelled Faults'!L256*'Modelled ICPs'!L256)/'Total ICPs'!L$18</f>
        <v>3.4915951780786943E-2</v>
      </c>
      <c r="M256" s="43">
        <f>('Modelled Faults'!M256*'Modelled ICPs'!M256)/'Total ICPs'!M$18</f>
        <v>3.4888384830777726E-2</v>
      </c>
      <c r="N256" s="43">
        <f>('Modelled Faults'!N256*'Modelled ICPs'!N256)/'Total ICPs'!N$18</f>
        <v>3.4870202082424036E-2</v>
      </c>
      <c r="O256" s="43">
        <f>('Modelled Faults'!O256*'Modelled ICPs'!O256)/'Total ICPs'!O$18</f>
        <v>3.485868055116393E-2</v>
      </c>
      <c r="P256" s="43">
        <f>('Modelled Faults'!P256*'Modelled ICPs'!P256)/'Total ICPs'!P$18</f>
        <v>3.4783964859175912E-2</v>
      </c>
      <c r="Q256" s="43">
        <f>('Modelled Faults'!Q256*'Modelled ICPs'!Q256)/'Total ICPs'!Q$18</f>
        <v>3.4791555183811398E-2</v>
      </c>
      <c r="R256" s="43">
        <f>('Modelled Faults'!R256*'Modelled ICPs'!R256)/'Total ICPs'!R$18</f>
        <v>3.4729814180081142E-2</v>
      </c>
      <c r="S256" s="43">
        <f>('Modelled Faults'!S256*'Modelled ICPs'!S256)/'Total ICPs'!S$18</f>
        <v>3.4717070314083241E-2</v>
      </c>
      <c r="T256" s="43">
        <f>('Modelled Faults'!T256*'Modelled ICPs'!T256)/'Total ICPs'!T$18</f>
        <v>3.4722290480037353E-2</v>
      </c>
      <c r="U256" s="43">
        <f>('Modelled Faults'!U256*'Modelled ICPs'!U256)/'Total ICPs'!U$18</f>
        <v>3.4655080770079588E-2</v>
      </c>
      <c r="V256" s="43">
        <f>('Modelled Faults'!V256*'Modelled ICPs'!V256)/'Total ICPs'!V$18</f>
        <v>3.4603173441207884E-2</v>
      </c>
      <c r="AL256" s="43">
        <f t="shared" si="144"/>
        <v>6.0423123996630322E-2</v>
      </c>
      <c r="AM256" s="43">
        <f t="shared" si="145"/>
        <v>1.7948595679748231E-2</v>
      </c>
      <c r="AN256" s="43">
        <f t="shared" si="146"/>
        <v>6.3655548820020197E-2</v>
      </c>
      <c r="AO256" s="43">
        <f t="shared" si="147"/>
        <v>2.7066620415465235E-2</v>
      </c>
      <c r="AP256" s="43">
        <f t="shared" si="148"/>
        <v>4.1426682958995251E-2</v>
      </c>
      <c r="AQ256" s="43">
        <f t="shared" si="149"/>
        <v>3.8176445390828199E-2</v>
      </c>
      <c r="AR256" s="43">
        <f t="shared" si="150"/>
        <v>3.6724033853621302E-2</v>
      </c>
      <c r="AS256" s="43">
        <f t="shared" si="151"/>
        <v>3.5479047281595483E-2</v>
      </c>
      <c r="AT256" s="43">
        <f t="shared" si="152"/>
        <v>2.9793114292107431E-2</v>
      </c>
      <c r="AU256" s="43">
        <f t="shared" si="153"/>
        <v>3.8445758778168707E-2</v>
      </c>
      <c r="AV256" s="43">
        <f t="shared" si="155"/>
        <v>3.1245725092535939E-2</v>
      </c>
      <c r="AW256" s="43">
        <f t="shared" si="155"/>
        <v>2.9851511991775562E-2</v>
      </c>
      <c r="AX256" s="43">
        <f t="shared" si="155"/>
        <v>2.8457298891015184E-2</v>
      </c>
      <c r="AY256" s="43">
        <f t="shared" si="155"/>
        <v>2.7063085790254807E-2</v>
      </c>
      <c r="AZ256" s="43">
        <f t="shared" si="155"/>
        <v>2.5668872689494426E-2</v>
      </c>
      <c r="BA256" s="43">
        <f t="shared" si="155"/>
        <v>2.4274659588734048E-2</v>
      </c>
      <c r="BB256" s="43">
        <f t="shared" si="155"/>
        <v>2.2880446487973671E-2</v>
      </c>
      <c r="BC256" s="43">
        <f t="shared" si="155"/>
        <v>2.148623338721329E-2</v>
      </c>
      <c r="BD256" s="43">
        <f t="shared" si="155"/>
        <v>2.0092020286452912E-2</v>
      </c>
      <c r="BE256" s="43">
        <f t="shared" si="155"/>
        <v>1.8697807185692535E-2</v>
      </c>
      <c r="BF256" s="43">
        <f t="shared" si="155"/>
        <v>1.7303594084932154E-2</v>
      </c>
    </row>
    <row r="257" spans="1:58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</row>
    <row r="258" spans="1:58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O258" s="3"/>
      <c r="P258" s="3"/>
      <c r="Q258" s="3"/>
      <c r="R258" s="3"/>
      <c r="S258" s="3"/>
      <c r="T258" s="3"/>
      <c r="U258" s="3"/>
      <c r="V258" s="3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</row>
    <row r="259" spans="1:58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O259" s="3"/>
      <c r="P259" s="3"/>
      <c r="Q259" s="3"/>
      <c r="R259" s="3"/>
      <c r="S259" s="3"/>
      <c r="T259" s="3"/>
      <c r="U259" s="3"/>
      <c r="V259" s="3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</row>
    <row r="260" spans="1:58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3" customFormat="1" ht="18">
      <c r="A261" s="1"/>
      <c r="B261" s="55"/>
      <c r="C261" s="55"/>
      <c r="D261" s="55"/>
      <c r="E261" s="55"/>
      <c r="F261" s="55"/>
      <c r="G261" s="55"/>
      <c r="H261" s="55"/>
      <c r="I261" s="39"/>
      <c r="J261" s="1"/>
      <c r="N261"/>
      <c r="O261"/>
      <c r="P261"/>
      <c r="Q261"/>
      <c r="R261"/>
      <c r="S261"/>
      <c r="T261"/>
      <c r="U261"/>
      <c r="V261"/>
    </row>
    <row r="262" spans="1:58" s="3" customFormat="1" ht="15.95" customHeight="1">
      <c r="B262" s="59"/>
      <c r="C262" s="59"/>
      <c r="D262" s="59"/>
      <c r="E262" s="59"/>
      <c r="F262" s="59"/>
      <c r="G262" s="59"/>
      <c r="H262" s="59"/>
      <c r="I262" s="59"/>
      <c r="J262" s="59"/>
      <c r="K262" s="69"/>
      <c r="L262" s="69" t="s">
        <v>32</v>
      </c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69" t="s">
        <v>48</v>
      </c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</row>
    <row r="263" spans="1:58" s="60" customFormat="1">
      <c r="A263" s="60" t="s">
        <v>6</v>
      </c>
      <c r="B263" s="63">
        <f>SUM(B267:B279)</f>
        <v>2.2908874159553676</v>
      </c>
      <c r="C263" s="63">
        <f t="shared" ref="C263:K263" si="156">SUM(C267:C279)</f>
        <v>2.4441943636450332</v>
      </c>
      <c r="D263" s="63">
        <f t="shared" si="156"/>
        <v>2.2671411620150219</v>
      </c>
      <c r="E263" s="63">
        <f t="shared" si="156"/>
        <v>2.3540208801839269</v>
      </c>
      <c r="F263" s="63">
        <f t="shared" si="156"/>
        <v>2.4934544215858772</v>
      </c>
      <c r="G263" s="63">
        <f t="shared" si="156"/>
        <v>1.6382844655794293</v>
      </c>
      <c r="H263" s="63">
        <f t="shared" si="156"/>
        <v>2.1397539822354723</v>
      </c>
      <c r="I263" s="63">
        <f t="shared" si="156"/>
        <v>2.0952796935802125</v>
      </c>
      <c r="J263" s="63">
        <f t="shared" si="156"/>
        <v>1.9539511481219427</v>
      </c>
      <c r="K263" s="63">
        <f t="shared" si="156"/>
        <v>2.4540750168451</v>
      </c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</row>
    <row r="264" spans="1:58">
      <c r="B264" s="96"/>
      <c r="C264" s="96"/>
      <c r="D264" s="96"/>
      <c r="E264" s="96"/>
      <c r="F264" s="96"/>
      <c r="G264" s="96"/>
      <c r="H264" s="96"/>
      <c r="I264" s="96"/>
      <c r="J264" s="96"/>
      <c r="K264" s="106"/>
      <c r="L264" s="106">
        <f t="shared" ref="L264:V264" si="157">SUM(L267:L279)</f>
        <v>2.2944793367588905</v>
      </c>
      <c r="M264" s="106">
        <f t="shared" si="157"/>
        <v>2.3217724159082307</v>
      </c>
      <c r="N264" s="106">
        <f t="shared" si="157"/>
        <v>2.2904597566089944</v>
      </c>
      <c r="O264" s="106">
        <f t="shared" si="157"/>
        <v>2.2780350763631176</v>
      </c>
      <c r="P264" s="106">
        <f t="shared" si="157"/>
        <v>2.2803849140983297</v>
      </c>
      <c r="Q264" s="106">
        <f t="shared" si="157"/>
        <v>2.2650525991489867</v>
      </c>
      <c r="R264" s="106">
        <f t="shared" si="157"/>
        <v>2.2517413425804462</v>
      </c>
      <c r="S264" s="106">
        <f t="shared" si="157"/>
        <v>2.2599137661870823</v>
      </c>
      <c r="T264" s="106">
        <f t="shared" si="157"/>
        <v>2.2833807442250449</v>
      </c>
      <c r="U264" s="106">
        <f t="shared" si="157"/>
        <v>2.3061305312622316</v>
      </c>
      <c r="V264" s="106">
        <f t="shared" si="157"/>
        <v>2.3305192968345843</v>
      </c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72"/>
      <c r="AM264" s="201"/>
      <c r="AN264" s="201"/>
      <c r="AO264" s="201"/>
      <c r="AP264" s="201"/>
      <c r="AQ264" s="201"/>
      <c r="AR264" s="201"/>
      <c r="AS264" s="201"/>
      <c r="AT264" s="201"/>
      <c r="AU264" s="106"/>
      <c r="AV264" s="106">
        <f t="shared" ref="AV264:BF264" si="158">SUM(AV267:AV279)</f>
        <v>2.0690945185520748</v>
      </c>
      <c r="AW264" s="106">
        <f t="shared" si="158"/>
        <v>2.0429109301115904</v>
      </c>
      <c r="AX264" s="106">
        <f t="shared" si="158"/>
        <v>2.0167273416711065</v>
      </c>
      <c r="AY264" s="106">
        <f t="shared" si="158"/>
        <v>1.9905437532306225</v>
      </c>
      <c r="AZ264" s="106">
        <f t="shared" si="158"/>
        <v>1.9643601647901381</v>
      </c>
      <c r="BA264" s="106">
        <f t="shared" si="158"/>
        <v>1.9381765763496537</v>
      </c>
      <c r="BB264" s="106">
        <f t="shared" si="158"/>
        <v>1.9119929879091697</v>
      </c>
      <c r="BC264" s="106">
        <f t="shared" si="158"/>
        <v>1.8858093994686849</v>
      </c>
      <c r="BD264" s="106">
        <f t="shared" si="158"/>
        <v>1.8596258110282009</v>
      </c>
      <c r="BE264" s="106">
        <f t="shared" si="158"/>
        <v>1.8334422225877165</v>
      </c>
      <c r="BF264" s="106">
        <f t="shared" si="158"/>
        <v>1.8072586341472325</v>
      </c>
    </row>
    <row r="265" spans="1:58">
      <c r="B265" s="94"/>
      <c r="C265" s="94"/>
      <c r="D265" s="94"/>
      <c r="E265" s="94"/>
      <c r="F265" s="94"/>
      <c r="G265" s="94"/>
      <c r="H265" s="94"/>
      <c r="I265" s="94"/>
      <c r="J265" s="94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AL265" s="72"/>
      <c r="AM265" s="201"/>
      <c r="AN265" s="201"/>
      <c r="AO265" s="201"/>
      <c r="AP265" s="201"/>
      <c r="AQ265" s="201"/>
      <c r="AR265" s="201"/>
      <c r="AS265" s="201"/>
      <c r="AT265" s="201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</row>
    <row r="266" spans="1:58">
      <c r="A266" s="1" t="s">
        <v>64</v>
      </c>
      <c r="B266" s="95">
        <v>2008</v>
      </c>
      <c r="C266" s="95">
        <v>2009</v>
      </c>
      <c r="D266" s="95">
        <v>2010</v>
      </c>
      <c r="E266" s="95">
        <v>2011</v>
      </c>
      <c r="F266" s="95">
        <v>2012</v>
      </c>
      <c r="G266" s="95">
        <v>2013</v>
      </c>
      <c r="H266" s="95">
        <v>2014</v>
      </c>
      <c r="I266" s="95">
        <v>2015</v>
      </c>
      <c r="J266" s="95">
        <v>2016</v>
      </c>
      <c r="K266" s="95">
        <v>2017</v>
      </c>
      <c r="L266" s="95">
        <v>2018</v>
      </c>
      <c r="M266" s="95">
        <v>2019</v>
      </c>
      <c r="N266" s="95">
        <v>2020</v>
      </c>
      <c r="O266" s="95">
        <v>2021</v>
      </c>
      <c r="P266" s="95">
        <v>2022</v>
      </c>
      <c r="Q266" s="95">
        <v>2023</v>
      </c>
      <c r="R266" s="95">
        <v>2024</v>
      </c>
      <c r="S266" s="95">
        <v>2025</v>
      </c>
      <c r="T266" s="95">
        <v>2026</v>
      </c>
      <c r="U266" s="95">
        <v>2027</v>
      </c>
      <c r="V266" s="95">
        <v>2028</v>
      </c>
      <c r="AL266" s="200">
        <v>2008</v>
      </c>
      <c r="AM266" s="200">
        <v>2009</v>
      </c>
      <c r="AN266" s="200">
        <v>2010</v>
      </c>
      <c r="AO266" s="200">
        <v>2011</v>
      </c>
      <c r="AP266" s="200">
        <v>2012</v>
      </c>
      <c r="AQ266" s="200">
        <v>2013</v>
      </c>
      <c r="AR266" s="200">
        <v>2014</v>
      </c>
      <c r="AS266" s="200">
        <v>2015</v>
      </c>
      <c r="AT266" s="200">
        <v>2016</v>
      </c>
      <c r="AU266" s="200">
        <v>2017</v>
      </c>
      <c r="AV266" s="200">
        <v>2018</v>
      </c>
      <c r="AW266" s="200">
        <v>2019</v>
      </c>
      <c r="AX266" s="200">
        <v>2020</v>
      </c>
      <c r="AY266" s="200">
        <v>2021</v>
      </c>
      <c r="AZ266" s="200">
        <v>2022</v>
      </c>
      <c r="BA266" s="200">
        <v>2023</v>
      </c>
      <c r="BB266" s="200">
        <v>2024</v>
      </c>
      <c r="BC266" s="200">
        <v>2025</v>
      </c>
      <c r="BD266" s="200">
        <v>2026</v>
      </c>
      <c r="BE266" s="200">
        <v>2027</v>
      </c>
      <c r="BF266" s="200">
        <v>2028</v>
      </c>
    </row>
    <row r="267" spans="1:58">
      <c r="A267" s="53" t="s">
        <v>50</v>
      </c>
      <c r="B267" s="70">
        <f t="shared" ref="B267:V267" si="159">B14+B37+B60+B83+B106+B129+B152+B175+B198+B221+B244</f>
        <v>0.39955176195698877</v>
      </c>
      <c r="C267" s="70">
        <f t="shared" si="159"/>
        <v>0.34476817191995301</v>
      </c>
      <c r="D267" s="70">
        <f t="shared" si="159"/>
        <v>0.3895110334915281</v>
      </c>
      <c r="E267" s="43">
        <f t="shared" si="159"/>
        <v>0.24028974016733842</v>
      </c>
      <c r="F267" s="43">
        <f t="shared" si="159"/>
        <v>0.22399972498882761</v>
      </c>
      <c r="G267" s="43">
        <f t="shared" si="159"/>
        <v>0.16616795276910379</v>
      </c>
      <c r="H267" s="43">
        <f t="shared" si="159"/>
        <v>0.15163601197442511</v>
      </c>
      <c r="I267" s="43">
        <f t="shared" si="159"/>
        <v>0.38857451886604022</v>
      </c>
      <c r="J267" s="43">
        <f t="shared" si="159"/>
        <v>0.108697054263313</v>
      </c>
      <c r="K267" s="43">
        <f t="shared" si="159"/>
        <v>0.22033412303331071</v>
      </c>
      <c r="L267" s="43">
        <f t="shared" si="159"/>
        <v>0.23702284968575021</v>
      </c>
      <c r="M267" s="43">
        <f t="shared" si="159"/>
        <v>0.23921058741138157</v>
      </c>
      <c r="N267" s="43">
        <f t="shared" si="159"/>
        <v>0.24027168143717981</v>
      </c>
      <c r="O267" s="43">
        <f t="shared" si="159"/>
        <v>0.2418849882792809</v>
      </c>
      <c r="P267" s="43">
        <f t="shared" si="159"/>
        <v>0.24369650994251543</v>
      </c>
      <c r="Q267" s="43">
        <f t="shared" si="159"/>
        <v>0.236376144425262</v>
      </c>
      <c r="R267" s="43">
        <f t="shared" si="159"/>
        <v>0.2288283588328294</v>
      </c>
      <c r="S267" s="43">
        <f t="shared" si="159"/>
        <v>0.22718170304923418</v>
      </c>
      <c r="T267" s="43">
        <f t="shared" si="159"/>
        <v>0.22889392390996383</v>
      </c>
      <c r="U267" s="43">
        <f t="shared" si="159"/>
        <v>0.23074608115700812</v>
      </c>
      <c r="V267" s="43">
        <f t="shared" si="159"/>
        <v>0.23197251908085684</v>
      </c>
      <c r="AL267" s="43">
        <f t="shared" ref="AL267:AL279" si="160">B267</f>
        <v>0.39955176195698877</v>
      </c>
      <c r="AM267" s="43">
        <f t="shared" ref="AM267:AM279" si="161">C267</f>
        <v>0.34476817191995301</v>
      </c>
      <c r="AN267" s="43">
        <f t="shared" ref="AN267:AN279" si="162">D267</f>
        <v>0.3895110334915281</v>
      </c>
      <c r="AO267" s="43">
        <f t="shared" ref="AO267:AO279" si="163">E267</f>
        <v>0.24028974016733842</v>
      </c>
      <c r="AP267" s="43">
        <f t="shared" ref="AP267:AP279" si="164">F267</f>
        <v>0.22399972498882761</v>
      </c>
      <c r="AQ267" s="43">
        <f t="shared" ref="AQ267:AQ279" si="165">G267</f>
        <v>0.16616795276910379</v>
      </c>
      <c r="AR267" s="43">
        <f t="shared" ref="AR267:AR279" si="166">H267</f>
        <v>0.15163601197442511</v>
      </c>
      <c r="AS267" s="43">
        <f t="shared" ref="AS267:AS279" si="167">I267</f>
        <v>0.38857451886604022</v>
      </c>
      <c r="AT267" s="43">
        <f t="shared" ref="AT267:AT279" si="168">J267</f>
        <v>0.108697054263313</v>
      </c>
      <c r="AU267" s="43">
        <f t="shared" ref="AU267:AU279" si="169">K267</f>
        <v>0.22033412303331071</v>
      </c>
      <c r="AV267" s="43">
        <f>LINEST($B267:$K267)*(AV$6-$AL$6+1)+INDEX(LINEST($B267:$K267,,TRUE,TRUE),1,2)</f>
        <v>0.1435552725485667</v>
      </c>
      <c r="AW267" s="43">
        <f t="shared" ref="AW267:BF267" si="170">LINEST($B267:$K267)*(AW$6-$AL$6+1)+INDEX(LINEST($B267:$K267,,TRUE,TRUE),1,2)</f>
        <v>0.12177386585865468</v>
      </c>
      <c r="AX267" s="43">
        <f t="shared" si="170"/>
        <v>9.9992459168742664E-2</v>
      </c>
      <c r="AY267" s="43">
        <f t="shared" si="170"/>
        <v>7.8211052478830589E-2</v>
      </c>
      <c r="AZ267" s="43">
        <f t="shared" si="170"/>
        <v>5.642964578891857E-2</v>
      </c>
      <c r="BA267" s="43">
        <f t="shared" si="170"/>
        <v>3.464823909900655E-2</v>
      </c>
      <c r="BB267" s="43">
        <f t="shared" si="170"/>
        <v>1.2866832409094531E-2</v>
      </c>
      <c r="BC267" s="43">
        <f t="shared" si="170"/>
        <v>-8.9145742808174888E-3</v>
      </c>
      <c r="BD267" s="43">
        <f t="shared" si="170"/>
        <v>-3.0695980970729564E-2</v>
      </c>
      <c r="BE267" s="43">
        <f t="shared" si="170"/>
        <v>-5.2477387660641583E-2</v>
      </c>
      <c r="BF267" s="43">
        <f t="shared" si="170"/>
        <v>-7.4258794350553603E-2</v>
      </c>
    </row>
    <row r="268" spans="1:58">
      <c r="A268" s="53" t="s">
        <v>56</v>
      </c>
      <c r="B268" s="70">
        <f t="shared" ref="B268:V268" si="171">B15+B38+B61+B84+B107+B130+B153+B176+B199+B222+B245</f>
        <v>9.0966890785688093E-2</v>
      </c>
      <c r="C268" s="70">
        <f t="shared" si="171"/>
        <v>0.11828397946370378</v>
      </c>
      <c r="D268" s="70">
        <f t="shared" si="171"/>
        <v>0.13828586536501711</v>
      </c>
      <c r="E268" s="43">
        <f t="shared" si="171"/>
        <v>0.1233111354280291</v>
      </c>
      <c r="F268" s="43">
        <f t="shared" si="171"/>
        <v>0.19152965589227058</v>
      </c>
      <c r="G268" s="43">
        <f t="shared" si="171"/>
        <v>0.12286054841973909</v>
      </c>
      <c r="H268" s="43">
        <f t="shared" si="171"/>
        <v>0.15444482771364859</v>
      </c>
      <c r="I268" s="43">
        <f t="shared" si="171"/>
        <v>0.13782172511353888</v>
      </c>
      <c r="J268" s="43">
        <f t="shared" si="171"/>
        <v>0.10719271753944229</v>
      </c>
      <c r="K268" s="43">
        <f t="shared" si="171"/>
        <v>0.17481775451067791</v>
      </c>
      <c r="L268" s="43">
        <f t="shared" si="171"/>
        <v>0.15699435075291107</v>
      </c>
      <c r="M268" s="43">
        <f t="shared" si="171"/>
        <v>0.15936164795028648</v>
      </c>
      <c r="N268" s="43">
        <f t="shared" si="171"/>
        <v>0.15674300877670705</v>
      </c>
      <c r="O268" s="43">
        <f t="shared" si="171"/>
        <v>0.1558269593995539</v>
      </c>
      <c r="P268" s="43">
        <f t="shared" si="171"/>
        <v>0.15625035633588791</v>
      </c>
      <c r="Q268" s="43">
        <f t="shared" si="171"/>
        <v>0.15810602196294785</v>
      </c>
      <c r="R268" s="43">
        <f t="shared" si="171"/>
        <v>0.15974477232736706</v>
      </c>
      <c r="S268" s="43">
        <f t="shared" si="171"/>
        <v>0.16379987612158337</v>
      </c>
      <c r="T268" s="43">
        <f t="shared" si="171"/>
        <v>0.16652000452887195</v>
      </c>
      <c r="U268" s="43">
        <f t="shared" si="171"/>
        <v>0.16910301182936704</v>
      </c>
      <c r="V268" s="43">
        <f t="shared" si="171"/>
        <v>0.17205323149779517</v>
      </c>
      <c r="AL268" s="43">
        <f t="shared" si="160"/>
        <v>9.0966890785688093E-2</v>
      </c>
      <c r="AM268" s="43">
        <f t="shared" si="161"/>
        <v>0.11828397946370378</v>
      </c>
      <c r="AN268" s="43">
        <f t="shared" si="162"/>
        <v>0.13828586536501711</v>
      </c>
      <c r="AO268" s="43">
        <f t="shared" si="163"/>
        <v>0.1233111354280291</v>
      </c>
      <c r="AP268" s="43">
        <f t="shared" si="164"/>
        <v>0.19152965589227058</v>
      </c>
      <c r="AQ268" s="43">
        <f t="shared" si="165"/>
        <v>0.12286054841973909</v>
      </c>
      <c r="AR268" s="43">
        <f t="shared" si="166"/>
        <v>0.15444482771364859</v>
      </c>
      <c r="AS268" s="43">
        <f t="shared" si="167"/>
        <v>0.13782172511353888</v>
      </c>
      <c r="AT268" s="43">
        <f t="shared" si="168"/>
        <v>0.10719271753944229</v>
      </c>
      <c r="AU268" s="43">
        <f t="shared" si="169"/>
        <v>0.17481775451067791</v>
      </c>
      <c r="AV268" s="43">
        <f t="shared" ref="AV268:BF279" si="172">LINEST($B268:$K268)*(AV$6-$AL$6+1)+INDEX(LINEST($B268:$K268,,TRUE,TRUE),1,2)</f>
        <v>0.15926585029590934</v>
      </c>
      <c r="AW268" s="43">
        <f t="shared" si="172"/>
        <v>0.16350482125458821</v>
      </c>
      <c r="AX268" s="43">
        <f t="shared" si="172"/>
        <v>0.16774379221326707</v>
      </c>
      <c r="AY268" s="43">
        <f t="shared" si="172"/>
        <v>0.17198276317194594</v>
      </c>
      <c r="AZ268" s="43">
        <f t="shared" si="172"/>
        <v>0.17622173413062481</v>
      </c>
      <c r="BA268" s="43">
        <f t="shared" si="172"/>
        <v>0.18046070508930367</v>
      </c>
      <c r="BB268" s="43">
        <f t="shared" si="172"/>
        <v>0.18469967604798254</v>
      </c>
      <c r="BC268" s="43">
        <f t="shared" si="172"/>
        <v>0.18893864700666144</v>
      </c>
      <c r="BD268" s="43">
        <f t="shared" si="172"/>
        <v>0.1931776179653403</v>
      </c>
      <c r="BE268" s="43">
        <f t="shared" si="172"/>
        <v>0.19741658892401917</v>
      </c>
      <c r="BF268" s="43">
        <f t="shared" si="172"/>
        <v>0.20165555988269807</v>
      </c>
    </row>
    <row r="269" spans="1:58">
      <c r="A269" s="53" t="s">
        <v>51</v>
      </c>
      <c r="B269" s="70">
        <f t="shared" ref="B269:V269" si="173">B16+B39+B62+B85+B108+B131+B154+B177+B200+B223+B246</f>
        <v>8.1623829733123515E-2</v>
      </c>
      <c r="C269" s="70">
        <f t="shared" si="173"/>
        <v>2.0784257625609974E-2</v>
      </c>
      <c r="D269" s="70">
        <f t="shared" si="173"/>
        <v>1.9152913095618666E-2</v>
      </c>
      <c r="E269" s="43">
        <f t="shared" si="173"/>
        <v>5.6252683219650906E-2</v>
      </c>
      <c r="F269" s="43">
        <f t="shared" si="173"/>
        <v>1.0797313640866659E-2</v>
      </c>
      <c r="G269" s="43">
        <f t="shared" si="173"/>
        <v>3.0770233609178032E-2</v>
      </c>
      <c r="H269" s="43">
        <f t="shared" si="173"/>
        <v>3.1747009473593449E-2</v>
      </c>
      <c r="I269" s="43">
        <f t="shared" si="173"/>
        <v>3.4411744283175949E-2</v>
      </c>
      <c r="J269" s="43">
        <f t="shared" si="173"/>
        <v>3.1875894660962717E-2</v>
      </c>
      <c r="K269" s="43">
        <f t="shared" si="173"/>
        <v>9.8492342312579695E-2</v>
      </c>
      <c r="L269" s="43">
        <f t="shared" si="173"/>
        <v>3.7693341129941424E-2</v>
      </c>
      <c r="M269" s="43">
        <f t="shared" si="173"/>
        <v>3.7744672711254548E-2</v>
      </c>
      <c r="N269" s="43">
        <f t="shared" si="173"/>
        <v>3.7448035159569001E-2</v>
      </c>
      <c r="O269" s="43">
        <f t="shared" si="173"/>
        <v>3.7782537407119024E-2</v>
      </c>
      <c r="P269" s="43">
        <f t="shared" si="173"/>
        <v>3.8086586314388333E-2</v>
      </c>
      <c r="Q269" s="43">
        <f t="shared" si="173"/>
        <v>3.7660626312571555E-2</v>
      </c>
      <c r="R269" s="43">
        <f t="shared" si="173"/>
        <v>3.7740909633802118E-2</v>
      </c>
      <c r="S269" s="43">
        <f t="shared" si="173"/>
        <v>3.8021947667384495E-2</v>
      </c>
      <c r="T269" s="43">
        <f t="shared" si="173"/>
        <v>3.805784543640825E-2</v>
      </c>
      <c r="U269" s="43">
        <f t="shared" si="173"/>
        <v>3.8520656766973652E-2</v>
      </c>
      <c r="V269" s="43">
        <f t="shared" si="173"/>
        <v>3.8970623841352699E-2</v>
      </c>
      <c r="AL269" s="43">
        <f t="shared" si="160"/>
        <v>8.1623829733123515E-2</v>
      </c>
      <c r="AM269" s="43">
        <f t="shared" si="161"/>
        <v>2.0784257625609974E-2</v>
      </c>
      <c r="AN269" s="43">
        <f t="shared" si="162"/>
        <v>1.9152913095618666E-2</v>
      </c>
      <c r="AO269" s="43">
        <f t="shared" si="163"/>
        <v>5.6252683219650906E-2</v>
      </c>
      <c r="AP269" s="43">
        <f t="shared" si="164"/>
        <v>1.0797313640866659E-2</v>
      </c>
      <c r="AQ269" s="43">
        <f t="shared" si="165"/>
        <v>3.0770233609178032E-2</v>
      </c>
      <c r="AR269" s="43">
        <f t="shared" si="166"/>
        <v>3.1747009473593449E-2</v>
      </c>
      <c r="AS269" s="43">
        <f t="shared" si="167"/>
        <v>3.4411744283175949E-2</v>
      </c>
      <c r="AT269" s="43">
        <f t="shared" si="168"/>
        <v>3.1875894660962717E-2</v>
      </c>
      <c r="AU269" s="43">
        <f t="shared" si="169"/>
        <v>9.8492342312579695E-2</v>
      </c>
      <c r="AV269" s="43">
        <f t="shared" si="172"/>
        <v>4.9997759736452645E-2</v>
      </c>
      <c r="AW269" s="43">
        <f t="shared" si="172"/>
        <v>5.1526293840273858E-2</v>
      </c>
      <c r="AX269" s="43">
        <f t="shared" si="172"/>
        <v>5.3054827944095072E-2</v>
      </c>
      <c r="AY269" s="43">
        <f t="shared" si="172"/>
        <v>5.4583362047916292E-2</v>
      </c>
      <c r="AZ269" s="43">
        <f t="shared" si="172"/>
        <v>5.6111896151737506E-2</v>
      </c>
      <c r="BA269" s="43">
        <f t="shared" si="172"/>
        <v>5.7640430255558719E-2</v>
      </c>
      <c r="BB269" s="43">
        <f t="shared" si="172"/>
        <v>5.9168964359379933E-2</v>
      </c>
      <c r="BC269" s="43">
        <f t="shared" si="172"/>
        <v>6.0697498463201147E-2</v>
      </c>
      <c r="BD269" s="43">
        <f t="shared" si="172"/>
        <v>6.2226032567022367E-2</v>
      </c>
      <c r="BE269" s="43">
        <f t="shared" si="172"/>
        <v>6.3754566670843588E-2</v>
      </c>
      <c r="BF269" s="43">
        <f t="shared" si="172"/>
        <v>6.5283100774664787E-2</v>
      </c>
    </row>
    <row r="270" spans="1:58">
      <c r="A270" s="53" t="s">
        <v>54</v>
      </c>
      <c r="B270" s="70">
        <f t="shared" ref="B270:V270" si="174">B17+B40+B63+B86+B109+B132+B155+B178+B201+B224+B247</f>
        <v>0.30855626023238453</v>
      </c>
      <c r="C270" s="70">
        <f t="shared" si="174"/>
        <v>0.44337100440290567</v>
      </c>
      <c r="D270" s="70">
        <f t="shared" si="174"/>
        <v>0.39085720425191922</v>
      </c>
      <c r="E270" s="43">
        <f t="shared" si="174"/>
        <v>0.36765728542941578</v>
      </c>
      <c r="F270" s="43">
        <f t="shared" si="174"/>
        <v>0.35842706109935707</v>
      </c>
      <c r="G270" s="43">
        <f t="shared" si="174"/>
        <v>0.22112787976235571</v>
      </c>
      <c r="H270" s="43">
        <f t="shared" si="174"/>
        <v>0.29434664235644853</v>
      </c>
      <c r="I270" s="43">
        <f t="shared" si="174"/>
        <v>0.32339907840341997</v>
      </c>
      <c r="J270" s="43">
        <f t="shared" si="174"/>
        <v>0.19464332565362813</v>
      </c>
      <c r="K270" s="43">
        <f t="shared" si="174"/>
        <v>0.38104018622830327</v>
      </c>
      <c r="L270" s="43">
        <f t="shared" si="174"/>
        <v>0.32797292576527654</v>
      </c>
      <c r="M270" s="43">
        <f t="shared" si="174"/>
        <v>0.33072771201342488</v>
      </c>
      <c r="N270" s="43">
        <f t="shared" si="174"/>
        <v>0.32456958067010933</v>
      </c>
      <c r="O270" s="43">
        <f t="shared" si="174"/>
        <v>0.3186185591229368</v>
      </c>
      <c r="P270" s="43">
        <f t="shared" si="174"/>
        <v>0.31711749031165354</v>
      </c>
      <c r="Q270" s="43">
        <f t="shared" si="174"/>
        <v>0.31667874046220368</v>
      </c>
      <c r="R270" s="43">
        <f t="shared" si="174"/>
        <v>0.31780006843744013</v>
      </c>
      <c r="S270" s="43">
        <f t="shared" si="174"/>
        <v>0.31980893679030764</v>
      </c>
      <c r="T270" s="43">
        <f t="shared" si="174"/>
        <v>0.32098079056030043</v>
      </c>
      <c r="U270" s="43">
        <f t="shared" si="174"/>
        <v>0.3226369905983783</v>
      </c>
      <c r="V270" s="43">
        <f t="shared" si="174"/>
        <v>0.32442378308844783</v>
      </c>
      <c r="AL270" s="43">
        <f t="shared" si="160"/>
        <v>0.30855626023238453</v>
      </c>
      <c r="AM270" s="43">
        <f t="shared" si="161"/>
        <v>0.44337100440290567</v>
      </c>
      <c r="AN270" s="43">
        <f t="shared" si="162"/>
        <v>0.39085720425191922</v>
      </c>
      <c r="AO270" s="43">
        <f t="shared" si="163"/>
        <v>0.36765728542941578</v>
      </c>
      <c r="AP270" s="43">
        <f t="shared" si="164"/>
        <v>0.35842706109935707</v>
      </c>
      <c r="AQ270" s="43">
        <f t="shared" si="165"/>
        <v>0.22112787976235571</v>
      </c>
      <c r="AR270" s="43">
        <f t="shared" si="166"/>
        <v>0.29434664235644853</v>
      </c>
      <c r="AS270" s="43">
        <f t="shared" si="167"/>
        <v>0.32339907840341997</v>
      </c>
      <c r="AT270" s="43">
        <f t="shared" si="168"/>
        <v>0.19464332565362813</v>
      </c>
      <c r="AU270" s="43">
        <f t="shared" si="169"/>
        <v>0.38104018622830327</v>
      </c>
      <c r="AV270" s="43">
        <f t="shared" si="172"/>
        <v>0.26890058754601137</v>
      </c>
      <c r="AW270" s="43">
        <f t="shared" si="172"/>
        <v>0.2580929502303746</v>
      </c>
      <c r="AX270" s="43">
        <f t="shared" si="172"/>
        <v>0.24728531291473776</v>
      </c>
      <c r="AY270" s="43">
        <f t="shared" si="172"/>
        <v>0.23647767559910093</v>
      </c>
      <c r="AZ270" s="43">
        <f t="shared" si="172"/>
        <v>0.22567003828346413</v>
      </c>
      <c r="BA270" s="43">
        <f t="shared" si="172"/>
        <v>0.21486240096782733</v>
      </c>
      <c r="BB270" s="43">
        <f t="shared" si="172"/>
        <v>0.20405476365219052</v>
      </c>
      <c r="BC270" s="43">
        <f t="shared" si="172"/>
        <v>0.19324712633655372</v>
      </c>
      <c r="BD270" s="43">
        <f t="shared" si="172"/>
        <v>0.18243948902091689</v>
      </c>
      <c r="BE270" s="43">
        <f t="shared" si="172"/>
        <v>0.17163185170528009</v>
      </c>
      <c r="BF270" s="43">
        <f t="shared" si="172"/>
        <v>0.16082421438964328</v>
      </c>
    </row>
    <row r="271" spans="1:58">
      <c r="A271" s="53" t="s">
        <v>49</v>
      </c>
      <c r="B271" s="70">
        <f t="shared" ref="B271:V271" si="175">B18+B41+B64+B87+B110+B133+B156+B179+B202+B225+B248</f>
        <v>0.13726574793762819</v>
      </c>
      <c r="C271" s="70">
        <f t="shared" si="175"/>
        <v>9.4222179835646167E-2</v>
      </c>
      <c r="D271" s="70">
        <f t="shared" si="175"/>
        <v>9.3922270752017589E-2</v>
      </c>
      <c r="E271" s="43">
        <f t="shared" si="175"/>
        <v>0.10754925093767516</v>
      </c>
      <c r="F271" s="43">
        <f t="shared" si="175"/>
        <v>8.5944116479731991E-2</v>
      </c>
      <c r="G271" s="43">
        <f t="shared" si="175"/>
        <v>5.6117729589461214E-2</v>
      </c>
      <c r="H271" s="43">
        <f t="shared" si="175"/>
        <v>4.1978243997388261E-2</v>
      </c>
      <c r="I271" s="43">
        <f t="shared" si="175"/>
        <v>8.4400621012173355E-2</v>
      </c>
      <c r="J271" s="43">
        <f t="shared" si="175"/>
        <v>0.11496815525476496</v>
      </c>
      <c r="K271" s="43">
        <f t="shared" si="175"/>
        <v>6.1431226856344216E-2</v>
      </c>
      <c r="L271" s="43">
        <f t="shared" si="175"/>
        <v>8.7016127498252771E-2</v>
      </c>
      <c r="M271" s="43">
        <f t="shared" si="175"/>
        <v>8.8196347009683776E-2</v>
      </c>
      <c r="N271" s="43">
        <f t="shared" si="175"/>
        <v>8.795941721007125E-2</v>
      </c>
      <c r="O271" s="43">
        <f t="shared" si="175"/>
        <v>8.8227519994970943E-2</v>
      </c>
      <c r="P271" s="43">
        <f t="shared" si="175"/>
        <v>8.7489818522682616E-2</v>
      </c>
      <c r="Q271" s="43">
        <f t="shared" si="175"/>
        <v>8.4513587158386375E-2</v>
      </c>
      <c r="R271" s="43">
        <f t="shared" si="175"/>
        <v>8.1269840139766986E-2</v>
      </c>
      <c r="S271" s="43">
        <f t="shared" si="175"/>
        <v>7.9291546228090592E-2</v>
      </c>
      <c r="T271" s="43">
        <f t="shared" si="175"/>
        <v>8.0001858467595444E-2</v>
      </c>
      <c r="U271" s="43">
        <f t="shared" si="175"/>
        <v>8.0560613051380112E-2</v>
      </c>
      <c r="V271" s="43">
        <f t="shared" si="175"/>
        <v>8.1466328475621436E-2</v>
      </c>
      <c r="AL271" s="43">
        <f t="shared" si="160"/>
        <v>0.13726574793762819</v>
      </c>
      <c r="AM271" s="43">
        <f t="shared" si="161"/>
        <v>9.4222179835646167E-2</v>
      </c>
      <c r="AN271" s="43">
        <f t="shared" si="162"/>
        <v>9.3922270752017589E-2</v>
      </c>
      <c r="AO271" s="43">
        <f t="shared" si="163"/>
        <v>0.10754925093767516</v>
      </c>
      <c r="AP271" s="43">
        <f t="shared" si="164"/>
        <v>8.5944116479731991E-2</v>
      </c>
      <c r="AQ271" s="43">
        <f t="shared" si="165"/>
        <v>5.6117729589461214E-2</v>
      </c>
      <c r="AR271" s="43">
        <f t="shared" si="166"/>
        <v>4.1978243997388261E-2</v>
      </c>
      <c r="AS271" s="43">
        <f t="shared" si="167"/>
        <v>8.4400621012173355E-2</v>
      </c>
      <c r="AT271" s="43">
        <f t="shared" si="168"/>
        <v>0.11496815525476496</v>
      </c>
      <c r="AU271" s="43">
        <f t="shared" si="169"/>
        <v>6.1431226856344216E-2</v>
      </c>
      <c r="AV271" s="43">
        <f t="shared" si="172"/>
        <v>6.0732070325013876E-2</v>
      </c>
      <c r="AW271" s="43">
        <f t="shared" si="172"/>
        <v>5.5814273244964921E-2</v>
      </c>
      <c r="AX271" s="43">
        <f t="shared" si="172"/>
        <v>5.0896476164915966E-2</v>
      </c>
      <c r="AY271" s="43">
        <f t="shared" si="172"/>
        <v>4.5978679084867025E-2</v>
      </c>
      <c r="AZ271" s="43">
        <f t="shared" si="172"/>
        <v>4.1060882004818069E-2</v>
      </c>
      <c r="BA271" s="43">
        <f t="shared" si="172"/>
        <v>3.6143084924769114E-2</v>
      </c>
      <c r="BB271" s="43">
        <f t="shared" si="172"/>
        <v>3.1225287844720159E-2</v>
      </c>
      <c r="BC271" s="43">
        <f t="shared" si="172"/>
        <v>2.6307490764671204E-2</v>
      </c>
      <c r="BD271" s="43">
        <f t="shared" si="172"/>
        <v>2.1389693684622263E-2</v>
      </c>
      <c r="BE271" s="43">
        <f t="shared" si="172"/>
        <v>1.6471896604573308E-2</v>
      </c>
      <c r="BF271" s="43">
        <f t="shared" si="172"/>
        <v>1.1554099524524353E-2</v>
      </c>
    </row>
    <row r="272" spans="1:58">
      <c r="A272" s="53" t="s">
        <v>59</v>
      </c>
      <c r="B272" s="70">
        <f t="shared" ref="B272:V272" si="176">B19+B42+B65+B88+B111+B134+B157+B180+B203+B226+B249</f>
        <v>6.1236946259119712E-2</v>
      </c>
      <c r="C272" s="70">
        <f t="shared" si="176"/>
        <v>5.6242747921733234E-2</v>
      </c>
      <c r="D272" s="70">
        <f t="shared" si="176"/>
        <v>0.10048880324050063</v>
      </c>
      <c r="E272" s="43">
        <f t="shared" si="176"/>
        <v>0.1023599472680212</v>
      </c>
      <c r="F272" s="43">
        <f t="shared" si="176"/>
        <v>0.16556297599589986</v>
      </c>
      <c r="G272" s="43">
        <f t="shared" si="176"/>
        <v>7.9438295019276059E-2</v>
      </c>
      <c r="H272" s="43">
        <f t="shared" si="176"/>
        <v>9.2422973156098778E-2</v>
      </c>
      <c r="I272" s="43">
        <f t="shared" si="176"/>
        <v>9.2083622740545018E-2</v>
      </c>
      <c r="J272" s="43">
        <f t="shared" si="176"/>
        <v>0.13584757920491297</v>
      </c>
      <c r="K272" s="43">
        <f t="shared" si="176"/>
        <v>9.6217923106119818E-2</v>
      </c>
      <c r="L272" s="43">
        <f t="shared" si="176"/>
        <v>0.12573857238831065</v>
      </c>
      <c r="M272" s="43">
        <f t="shared" si="176"/>
        <v>0.12769277094412421</v>
      </c>
      <c r="N272" s="43">
        <f t="shared" si="176"/>
        <v>0.12415352486896933</v>
      </c>
      <c r="O272" s="43">
        <f t="shared" si="176"/>
        <v>0.12341978294455942</v>
      </c>
      <c r="P272" s="43">
        <f t="shared" si="176"/>
        <v>0.12490508543967392</v>
      </c>
      <c r="Q272" s="43">
        <f t="shared" si="176"/>
        <v>0.12703814278103009</v>
      </c>
      <c r="R272" s="43">
        <f t="shared" si="176"/>
        <v>0.12934316865857276</v>
      </c>
      <c r="S272" s="43">
        <f t="shared" si="176"/>
        <v>0.13242167563945928</v>
      </c>
      <c r="T272" s="43">
        <f t="shared" si="176"/>
        <v>0.13496818889557238</v>
      </c>
      <c r="U272" s="43">
        <f t="shared" si="176"/>
        <v>0.13761582468104847</v>
      </c>
      <c r="V272" s="43">
        <f t="shared" si="176"/>
        <v>0.1403981095986617</v>
      </c>
      <c r="AL272" s="43">
        <f t="shared" si="160"/>
        <v>6.1236946259119712E-2</v>
      </c>
      <c r="AM272" s="43">
        <f t="shared" si="161"/>
        <v>5.6242747921733234E-2</v>
      </c>
      <c r="AN272" s="43">
        <f t="shared" si="162"/>
        <v>0.10048880324050063</v>
      </c>
      <c r="AO272" s="43">
        <f t="shared" si="163"/>
        <v>0.1023599472680212</v>
      </c>
      <c r="AP272" s="43">
        <f t="shared" si="164"/>
        <v>0.16556297599589986</v>
      </c>
      <c r="AQ272" s="43">
        <f t="shared" si="165"/>
        <v>7.9438295019276059E-2</v>
      </c>
      <c r="AR272" s="43">
        <f t="shared" si="166"/>
        <v>9.2422973156098778E-2</v>
      </c>
      <c r="AS272" s="43">
        <f t="shared" si="167"/>
        <v>9.2083622740545018E-2</v>
      </c>
      <c r="AT272" s="43">
        <f t="shared" si="168"/>
        <v>0.13584757920491297</v>
      </c>
      <c r="AU272" s="43">
        <f t="shared" si="169"/>
        <v>9.6217923106119818E-2</v>
      </c>
      <c r="AV272" s="43">
        <f t="shared" si="172"/>
        <v>0.1219935515509924</v>
      </c>
      <c r="AW272" s="43">
        <f t="shared" si="172"/>
        <v>0.12632143703458687</v>
      </c>
      <c r="AX272" s="43">
        <f t="shared" si="172"/>
        <v>0.13064932251818137</v>
      </c>
      <c r="AY272" s="43">
        <f t="shared" si="172"/>
        <v>0.13497720800177584</v>
      </c>
      <c r="AZ272" s="43">
        <f t="shared" si="172"/>
        <v>0.13930509348537035</v>
      </c>
      <c r="BA272" s="43">
        <f t="shared" si="172"/>
        <v>0.14363297896896482</v>
      </c>
      <c r="BB272" s="43">
        <f t="shared" si="172"/>
        <v>0.14796086445255929</v>
      </c>
      <c r="BC272" s="43">
        <f t="shared" si="172"/>
        <v>0.15228874993615379</v>
      </c>
      <c r="BD272" s="43">
        <f t="shared" si="172"/>
        <v>0.15661663541974827</v>
      </c>
      <c r="BE272" s="43">
        <f t="shared" si="172"/>
        <v>0.16094452090334277</v>
      </c>
      <c r="BF272" s="43">
        <f t="shared" si="172"/>
        <v>0.16527240638693724</v>
      </c>
    </row>
    <row r="273" spans="1:58">
      <c r="A273" s="53" t="s">
        <v>57</v>
      </c>
      <c r="B273" s="70">
        <f t="shared" ref="B273:V273" si="177">B20+B43+B66+B89+B112+B135+B158+B181+B204+B227+B250</f>
        <v>0.33033554273361637</v>
      </c>
      <c r="C273" s="70">
        <f t="shared" si="177"/>
        <v>0.26027689030883921</v>
      </c>
      <c r="D273" s="70">
        <f t="shared" si="177"/>
        <v>0.26054092259044126</v>
      </c>
      <c r="E273" s="43">
        <f t="shared" si="177"/>
        <v>0.2644804442347708</v>
      </c>
      <c r="F273" s="43">
        <f t="shared" si="177"/>
        <v>0.38897517711657043</v>
      </c>
      <c r="G273" s="43">
        <f t="shared" si="177"/>
        <v>0.22557595247111698</v>
      </c>
      <c r="H273" s="43">
        <f t="shared" si="177"/>
        <v>0.35614366846118772</v>
      </c>
      <c r="I273" s="43">
        <f t="shared" si="177"/>
        <v>0.26006548817562469</v>
      </c>
      <c r="J273" s="43">
        <f t="shared" si="177"/>
        <v>0.28083930395871837</v>
      </c>
      <c r="K273" s="43">
        <f t="shared" si="177"/>
        <v>0.38087219667342825</v>
      </c>
      <c r="L273" s="43">
        <f t="shared" si="177"/>
        <v>0.32931579527685828</v>
      </c>
      <c r="M273" s="43">
        <f t="shared" si="177"/>
        <v>0.33397829538241414</v>
      </c>
      <c r="N273" s="43">
        <f t="shared" si="177"/>
        <v>0.32685234458394119</v>
      </c>
      <c r="O273" s="43">
        <f t="shared" si="177"/>
        <v>0.32180695695658734</v>
      </c>
      <c r="P273" s="43">
        <f t="shared" si="177"/>
        <v>0.31988403644371721</v>
      </c>
      <c r="Q273" s="43">
        <f t="shared" si="177"/>
        <v>0.32029527560383708</v>
      </c>
      <c r="R273" s="43">
        <f t="shared" si="177"/>
        <v>0.3216172762670092</v>
      </c>
      <c r="S273" s="43">
        <f t="shared" si="177"/>
        <v>0.32402770423024435</v>
      </c>
      <c r="T273" s="43">
        <f t="shared" si="177"/>
        <v>0.32767262885426285</v>
      </c>
      <c r="U273" s="43">
        <f t="shared" si="177"/>
        <v>0.33086689098395589</v>
      </c>
      <c r="V273" s="43">
        <f t="shared" si="177"/>
        <v>0.33470576283794956</v>
      </c>
      <c r="AL273" s="43">
        <f t="shared" si="160"/>
        <v>0.33033554273361637</v>
      </c>
      <c r="AM273" s="43">
        <f t="shared" si="161"/>
        <v>0.26027689030883921</v>
      </c>
      <c r="AN273" s="43">
        <f t="shared" si="162"/>
        <v>0.26054092259044126</v>
      </c>
      <c r="AO273" s="43">
        <f t="shared" si="163"/>
        <v>0.2644804442347708</v>
      </c>
      <c r="AP273" s="43">
        <f t="shared" si="164"/>
        <v>0.38897517711657043</v>
      </c>
      <c r="AQ273" s="43">
        <f t="shared" si="165"/>
        <v>0.22557595247111698</v>
      </c>
      <c r="AR273" s="43">
        <f t="shared" si="166"/>
        <v>0.35614366846118772</v>
      </c>
      <c r="AS273" s="43">
        <f t="shared" si="167"/>
        <v>0.26006548817562469</v>
      </c>
      <c r="AT273" s="43">
        <f t="shared" si="168"/>
        <v>0.28083930395871837</v>
      </c>
      <c r="AU273" s="43">
        <f t="shared" si="169"/>
        <v>0.38087219667342825</v>
      </c>
      <c r="AV273" s="43">
        <f t="shared" si="172"/>
        <v>0.32440989390467057</v>
      </c>
      <c r="AW273" s="43">
        <f t="shared" si="172"/>
        <v>0.32870068212871406</v>
      </c>
      <c r="AX273" s="43">
        <f t="shared" si="172"/>
        <v>0.33299147035275756</v>
      </c>
      <c r="AY273" s="43">
        <f t="shared" si="172"/>
        <v>0.33728225857680105</v>
      </c>
      <c r="AZ273" s="43">
        <f t="shared" si="172"/>
        <v>0.34157304680084455</v>
      </c>
      <c r="BA273" s="43">
        <f t="shared" si="172"/>
        <v>0.34586383502488804</v>
      </c>
      <c r="BB273" s="43">
        <f t="shared" si="172"/>
        <v>0.35015462324893154</v>
      </c>
      <c r="BC273" s="43">
        <f t="shared" si="172"/>
        <v>0.35444541147297504</v>
      </c>
      <c r="BD273" s="43">
        <f t="shared" si="172"/>
        <v>0.35873619969701848</v>
      </c>
      <c r="BE273" s="43">
        <f t="shared" si="172"/>
        <v>0.36302698792106197</v>
      </c>
      <c r="BF273" s="43">
        <f t="shared" si="172"/>
        <v>0.36731777614510547</v>
      </c>
    </row>
    <row r="274" spans="1:58">
      <c r="A274" s="53" t="s">
        <v>55</v>
      </c>
      <c r="B274" s="70">
        <f t="shared" ref="B274:V274" si="178">B21+B44+B67+B90+B113+B136+B159+B182+B205+B228+B251</f>
        <v>4.3062642061259204E-2</v>
      </c>
      <c r="C274" s="70">
        <f t="shared" si="178"/>
        <v>3.6602927852749045E-2</v>
      </c>
      <c r="D274" s="70">
        <f t="shared" si="178"/>
        <v>4.4186633198488014E-2</v>
      </c>
      <c r="E274" s="43">
        <f t="shared" si="178"/>
        <v>4.1760013401120094E-2</v>
      </c>
      <c r="F274" s="43">
        <f t="shared" si="178"/>
        <v>7.9146965345467099E-2</v>
      </c>
      <c r="G274" s="43">
        <f t="shared" si="178"/>
        <v>3.6248843749417982E-2</v>
      </c>
      <c r="H274" s="43">
        <f t="shared" si="178"/>
        <v>5.8079657028814985E-2</v>
      </c>
      <c r="I274" s="43">
        <f t="shared" si="178"/>
        <v>9.3194665390735343E-2</v>
      </c>
      <c r="J274" s="43">
        <f t="shared" si="178"/>
        <v>7.8563350810670257E-2</v>
      </c>
      <c r="K274" s="43">
        <f t="shared" si="178"/>
        <v>6.7200318180785701E-2</v>
      </c>
      <c r="L274" s="43">
        <f t="shared" si="178"/>
        <v>7.0390133736315572E-2</v>
      </c>
      <c r="M274" s="43">
        <f t="shared" si="178"/>
        <v>7.1265686323040228E-2</v>
      </c>
      <c r="N274" s="43">
        <f t="shared" si="178"/>
        <v>6.9997817146096236E-2</v>
      </c>
      <c r="O274" s="43">
        <f t="shared" si="178"/>
        <v>7.1508481219876879E-2</v>
      </c>
      <c r="P274" s="43">
        <f t="shared" si="178"/>
        <v>7.2224329918281219E-2</v>
      </c>
      <c r="Q274" s="43">
        <f t="shared" si="178"/>
        <v>7.2869317192611652E-2</v>
      </c>
      <c r="R274" s="43">
        <f t="shared" si="178"/>
        <v>7.3755933968051829E-2</v>
      </c>
      <c r="S274" s="43">
        <f t="shared" si="178"/>
        <v>7.4926854586459452E-2</v>
      </c>
      <c r="T274" s="43">
        <f t="shared" si="178"/>
        <v>7.765801049897865E-2</v>
      </c>
      <c r="U274" s="43">
        <f t="shared" si="178"/>
        <v>7.8593838381738654E-2</v>
      </c>
      <c r="V274" s="43">
        <f t="shared" si="178"/>
        <v>7.9707968003153828E-2</v>
      </c>
      <c r="AL274" s="43">
        <f t="shared" si="160"/>
        <v>4.3062642061259204E-2</v>
      </c>
      <c r="AM274" s="43">
        <f t="shared" si="161"/>
        <v>3.6602927852749045E-2</v>
      </c>
      <c r="AN274" s="43">
        <f t="shared" si="162"/>
        <v>4.4186633198488014E-2</v>
      </c>
      <c r="AO274" s="43">
        <f t="shared" si="163"/>
        <v>4.1760013401120094E-2</v>
      </c>
      <c r="AP274" s="43">
        <f t="shared" si="164"/>
        <v>7.9146965345467099E-2</v>
      </c>
      <c r="AQ274" s="43">
        <f t="shared" si="165"/>
        <v>3.6248843749417982E-2</v>
      </c>
      <c r="AR274" s="43">
        <f t="shared" si="166"/>
        <v>5.8079657028814985E-2</v>
      </c>
      <c r="AS274" s="43">
        <f t="shared" si="167"/>
        <v>9.3194665390735343E-2</v>
      </c>
      <c r="AT274" s="43">
        <f t="shared" si="168"/>
        <v>7.8563350810670257E-2</v>
      </c>
      <c r="AU274" s="43">
        <f t="shared" si="169"/>
        <v>6.7200318180785701E-2</v>
      </c>
      <c r="AV274" s="43">
        <f t="shared" si="172"/>
        <v>8.3206702236266097E-2</v>
      </c>
      <c r="AW274" s="43">
        <f t="shared" si="172"/>
        <v>8.7825265969777966E-2</v>
      </c>
      <c r="AX274" s="43">
        <f t="shared" si="172"/>
        <v>9.2443829703289848E-2</v>
      </c>
      <c r="AY274" s="43">
        <f t="shared" si="172"/>
        <v>9.7062393436801717E-2</v>
      </c>
      <c r="AZ274" s="43">
        <f t="shared" si="172"/>
        <v>0.1016809571703136</v>
      </c>
      <c r="BA274" s="43">
        <f t="shared" si="172"/>
        <v>0.10629952090382547</v>
      </c>
      <c r="BB274" s="43">
        <f t="shared" si="172"/>
        <v>0.11091808463733734</v>
      </c>
      <c r="BC274" s="43">
        <f t="shared" si="172"/>
        <v>0.11553664837084922</v>
      </c>
      <c r="BD274" s="43">
        <f t="shared" si="172"/>
        <v>0.12015521210436109</v>
      </c>
      <c r="BE274" s="43">
        <f t="shared" si="172"/>
        <v>0.12477377583787297</v>
      </c>
      <c r="BF274" s="43">
        <f t="shared" si="172"/>
        <v>0.12939233957138485</v>
      </c>
    </row>
    <row r="275" spans="1:58">
      <c r="A275" s="53" t="s">
        <v>47</v>
      </c>
      <c r="B275" s="70">
        <f t="shared" ref="B275:V275" si="179">B22+B45+B68+B91+B114+B137+B160+B183+B206+B229+B252</f>
        <v>0.30445535898780901</v>
      </c>
      <c r="C275" s="70">
        <f t="shared" si="179"/>
        <v>0.46031185923418039</v>
      </c>
      <c r="D275" s="70">
        <f t="shared" si="179"/>
        <v>0.31434035262721893</v>
      </c>
      <c r="E275" s="43">
        <f t="shared" si="179"/>
        <v>0.41357815068475334</v>
      </c>
      <c r="F275" s="43">
        <f t="shared" si="179"/>
        <v>0.45488722979371066</v>
      </c>
      <c r="G275" s="43">
        <f t="shared" si="179"/>
        <v>0.22424432428405588</v>
      </c>
      <c r="H275" s="43">
        <f t="shared" si="179"/>
        <v>0.26584886600224211</v>
      </c>
      <c r="I275" s="43">
        <f t="shared" si="179"/>
        <v>0.22458470553587911</v>
      </c>
      <c r="J275" s="43">
        <f t="shared" si="179"/>
        <v>0.28144067529558209</v>
      </c>
      <c r="K275" s="43">
        <f t="shared" si="179"/>
        <v>0.29514220028240734</v>
      </c>
      <c r="L275" s="43">
        <f t="shared" si="179"/>
        <v>0.30525333655965581</v>
      </c>
      <c r="M275" s="43">
        <f t="shared" si="179"/>
        <v>0.30548102759264628</v>
      </c>
      <c r="N275" s="43">
        <f t="shared" si="179"/>
        <v>0.30439374125920649</v>
      </c>
      <c r="O275" s="43">
        <f t="shared" si="179"/>
        <v>0.30480378702187483</v>
      </c>
      <c r="P275" s="43">
        <f t="shared" si="179"/>
        <v>0.30324299067346738</v>
      </c>
      <c r="Q275" s="43">
        <f t="shared" si="179"/>
        <v>0.29339252029955248</v>
      </c>
      <c r="R275" s="43">
        <f t="shared" si="179"/>
        <v>0.28317244255468471</v>
      </c>
      <c r="S275" s="43">
        <f t="shared" si="179"/>
        <v>0.2768876006465868</v>
      </c>
      <c r="T275" s="43">
        <f t="shared" si="179"/>
        <v>0.27694560478641983</v>
      </c>
      <c r="U275" s="43">
        <f t="shared" si="179"/>
        <v>0.27723352157205078</v>
      </c>
      <c r="V275" s="43">
        <f t="shared" si="179"/>
        <v>0.27789143770223768</v>
      </c>
      <c r="AL275" s="43">
        <f t="shared" si="160"/>
        <v>0.30445535898780901</v>
      </c>
      <c r="AM275" s="43">
        <f t="shared" si="161"/>
        <v>0.46031185923418039</v>
      </c>
      <c r="AN275" s="43">
        <f t="shared" si="162"/>
        <v>0.31434035262721893</v>
      </c>
      <c r="AO275" s="43">
        <f t="shared" si="163"/>
        <v>0.41357815068475334</v>
      </c>
      <c r="AP275" s="43">
        <f t="shared" si="164"/>
        <v>0.45488722979371066</v>
      </c>
      <c r="AQ275" s="43">
        <f t="shared" si="165"/>
        <v>0.22424432428405588</v>
      </c>
      <c r="AR275" s="43">
        <f t="shared" si="166"/>
        <v>0.26584886600224211</v>
      </c>
      <c r="AS275" s="43">
        <f t="shared" si="167"/>
        <v>0.22458470553587911</v>
      </c>
      <c r="AT275" s="43">
        <f t="shared" si="168"/>
        <v>0.28144067529558209</v>
      </c>
      <c r="AU275" s="43">
        <f t="shared" si="169"/>
        <v>0.29514220028240734</v>
      </c>
      <c r="AV275" s="43">
        <f t="shared" si="172"/>
        <v>0.24193251524169415</v>
      </c>
      <c r="AW275" s="43">
        <f t="shared" si="172"/>
        <v>0.22703235941785965</v>
      </c>
      <c r="AX275" s="43">
        <f t="shared" si="172"/>
        <v>0.21213220359402518</v>
      </c>
      <c r="AY275" s="43">
        <f t="shared" si="172"/>
        <v>0.19723204777019068</v>
      </c>
      <c r="AZ275" s="43">
        <f t="shared" si="172"/>
        <v>0.18233189194635621</v>
      </c>
      <c r="BA275" s="43">
        <f t="shared" si="172"/>
        <v>0.16743173612252171</v>
      </c>
      <c r="BB275" s="43">
        <f t="shared" si="172"/>
        <v>0.15253158029868724</v>
      </c>
      <c r="BC275" s="43">
        <f t="shared" si="172"/>
        <v>0.13763142447485271</v>
      </c>
      <c r="BD275" s="43">
        <f t="shared" si="172"/>
        <v>0.12273126865101824</v>
      </c>
      <c r="BE275" s="43">
        <f t="shared" si="172"/>
        <v>0.10783111282718377</v>
      </c>
      <c r="BF275" s="43">
        <f t="shared" si="172"/>
        <v>9.2930957003349246E-2</v>
      </c>
    </row>
    <row r="276" spans="1:58">
      <c r="A276" s="53" t="s">
        <v>52</v>
      </c>
      <c r="B276" s="70">
        <f t="shared" ref="B276:V276" si="180">B23+B46+B69+B92+B115+B138+B161+B184+B207+B230+B253</f>
        <v>0.16910654395752858</v>
      </c>
      <c r="C276" s="70">
        <f t="shared" si="180"/>
        <v>0.18883855482968528</v>
      </c>
      <c r="D276" s="70">
        <f t="shared" si="180"/>
        <v>0.13695233470566207</v>
      </c>
      <c r="E276" s="43">
        <f t="shared" si="180"/>
        <v>0.15626059106356491</v>
      </c>
      <c r="F276" s="43">
        <f t="shared" si="180"/>
        <v>0.12915837205886488</v>
      </c>
      <c r="G276" s="43">
        <f t="shared" si="180"/>
        <v>0.12369242803310146</v>
      </c>
      <c r="H276" s="43">
        <f t="shared" si="180"/>
        <v>8.1159991622830233E-2</v>
      </c>
      <c r="I276" s="43">
        <f t="shared" si="180"/>
        <v>6.8547589858738489E-2</v>
      </c>
      <c r="J276" s="43">
        <f t="shared" si="180"/>
        <v>0.19319342026175523</v>
      </c>
      <c r="K276" s="43">
        <f t="shared" si="180"/>
        <v>9.0811164145313331E-2</v>
      </c>
      <c r="L276" s="43">
        <f t="shared" si="180"/>
        <v>0.12714767195828477</v>
      </c>
      <c r="M276" s="43">
        <f t="shared" si="180"/>
        <v>0.12736981918814547</v>
      </c>
      <c r="N276" s="43">
        <f t="shared" si="180"/>
        <v>0.12769487834201937</v>
      </c>
      <c r="O276" s="43">
        <f t="shared" si="180"/>
        <v>0.12788516124025939</v>
      </c>
      <c r="P276" s="43">
        <f t="shared" si="180"/>
        <v>0.12795849073251575</v>
      </c>
      <c r="Q276" s="43">
        <f t="shared" si="180"/>
        <v>0.12333137455704857</v>
      </c>
      <c r="R276" s="43">
        <f t="shared" si="180"/>
        <v>0.11871613907486758</v>
      </c>
      <c r="S276" s="43">
        <f t="shared" si="180"/>
        <v>0.11703407501885382</v>
      </c>
      <c r="T276" s="43">
        <f t="shared" si="180"/>
        <v>0.11654061013183234</v>
      </c>
      <c r="U276" s="43">
        <f t="shared" si="180"/>
        <v>0.11655405067409912</v>
      </c>
      <c r="V276" s="43">
        <f t="shared" si="180"/>
        <v>0.11622326336845139</v>
      </c>
      <c r="AL276" s="43">
        <f t="shared" si="160"/>
        <v>0.16910654395752858</v>
      </c>
      <c r="AM276" s="43">
        <f t="shared" si="161"/>
        <v>0.18883855482968528</v>
      </c>
      <c r="AN276" s="43">
        <f t="shared" si="162"/>
        <v>0.13695233470566207</v>
      </c>
      <c r="AO276" s="43">
        <f t="shared" si="163"/>
        <v>0.15626059106356491</v>
      </c>
      <c r="AP276" s="43">
        <f t="shared" si="164"/>
        <v>0.12915837205886488</v>
      </c>
      <c r="AQ276" s="43">
        <f t="shared" si="165"/>
        <v>0.12369242803310146</v>
      </c>
      <c r="AR276" s="43">
        <f t="shared" si="166"/>
        <v>8.1159991622830233E-2</v>
      </c>
      <c r="AS276" s="43">
        <f t="shared" si="167"/>
        <v>6.8547589858738489E-2</v>
      </c>
      <c r="AT276" s="43">
        <f t="shared" si="168"/>
        <v>0.19319342026175523</v>
      </c>
      <c r="AU276" s="43">
        <f t="shared" si="169"/>
        <v>9.0811164145313331E-2</v>
      </c>
      <c r="AV276" s="43">
        <f t="shared" si="172"/>
        <v>9.2206571491436656E-2</v>
      </c>
      <c r="AW276" s="43">
        <f t="shared" si="172"/>
        <v>8.4649202843751603E-2</v>
      </c>
      <c r="AX276" s="43">
        <f t="shared" si="172"/>
        <v>7.709183419606655E-2</v>
      </c>
      <c r="AY276" s="43">
        <f t="shared" si="172"/>
        <v>6.9534465548381511E-2</v>
      </c>
      <c r="AZ276" s="43">
        <f t="shared" si="172"/>
        <v>6.1977096900696457E-2</v>
      </c>
      <c r="BA276" s="43">
        <f t="shared" si="172"/>
        <v>5.4419728253011404E-2</v>
      </c>
      <c r="BB276" s="43">
        <f t="shared" si="172"/>
        <v>4.6862359605326365E-2</v>
      </c>
      <c r="BC276" s="43">
        <f t="shared" si="172"/>
        <v>3.9304990957641311E-2</v>
      </c>
      <c r="BD276" s="43">
        <f t="shared" si="172"/>
        <v>3.1747622309956258E-2</v>
      </c>
      <c r="BE276" s="43">
        <f t="shared" si="172"/>
        <v>2.4190253662271205E-2</v>
      </c>
      <c r="BF276" s="43">
        <f t="shared" si="172"/>
        <v>1.6632885014586152E-2</v>
      </c>
    </row>
    <row r="277" spans="1:58">
      <c r="A277" s="53" t="s">
        <v>53</v>
      </c>
      <c r="B277" s="70">
        <f t="shared" ref="B277:V277" si="181">B24+B47+B70+B93+B116+B139+B162+B185+B208+B231+B254</f>
        <v>0.14053057396722449</v>
      </c>
      <c r="C277" s="70">
        <f t="shared" si="181"/>
        <v>0.2071082288239314</v>
      </c>
      <c r="D277" s="70">
        <f t="shared" si="181"/>
        <v>9.833050598851123E-2</v>
      </c>
      <c r="E277" s="43">
        <f t="shared" si="181"/>
        <v>0.12668139255597377</v>
      </c>
      <c r="F277" s="43">
        <f t="shared" si="181"/>
        <v>4.6836277723782516E-2</v>
      </c>
      <c r="G277" s="43">
        <f t="shared" si="181"/>
        <v>6.9430907431664829E-2</v>
      </c>
      <c r="H277" s="43">
        <f t="shared" si="181"/>
        <v>0.20326340039175603</v>
      </c>
      <c r="I277" s="43">
        <f t="shared" si="181"/>
        <v>5.7859788366505752E-2</v>
      </c>
      <c r="J277" s="43">
        <f t="shared" si="181"/>
        <v>9.486145703410799E-2</v>
      </c>
      <c r="K277" s="43">
        <f t="shared" si="181"/>
        <v>0.12915237370878585</v>
      </c>
      <c r="L277" s="43">
        <f t="shared" si="181"/>
        <v>0.10158917404427195</v>
      </c>
      <c r="M277" s="43">
        <f t="shared" si="181"/>
        <v>0.1030204165294504</v>
      </c>
      <c r="N277" s="43">
        <f t="shared" si="181"/>
        <v>0.10348145656109453</v>
      </c>
      <c r="O277" s="43">
        <f t="shared" si="181"/>
        <v>0.10404461600562409</v>
      </c>
      <c r="P277" s="43">
        <f t="shared" si="181"/>
        <v>0.10468021892248158</v>
      </c>
      <c r="Q277" s="43">
        <f t="shared" si="181"/>
        <v>0.10316059101598375</v>
      </c>
      <c r="R277" s="43">
        <f t="shared" si="181"/>
        <v>0.10178519484542012</v>
      </c>
      <c r="S277" s="43">
        <f t="shared" si="181"/>
        <v>0.10154291545025376</v>
      </c>
      <c r="T277" s="43">
        <f t="shared" si="181"/>
        <v>0.10195865457769573</v>
      </c>
      <c r="U277" s="43">
        <f t="shared" si="181"/>
        <v>0.10210703745602573</v>
      </c>
      <c r="V277" s="43">
        <f t="shared" si="181"/>
        <v>0.10261321849109603</v>
      </c>
      <c r="AL277" s="43">
        <f t="shared" si="160"/>
        <v>0.14053057396722449</v>
      </c>
      <c r="AM277" s="43">
        <f t="shared" si="161"/>
        <v>0.2071082288239314</v>
      </c>
      <c r="AN277" s="43">
        <f t="shared" si="162"/>
        <v>9.833050598851123E-2</v>
      </c>
      <c r="AO277" s="43">
        <f t="shared" si="163"/>
        <v>0.12668139255597377</v>
      </c>
      <c r="AP277" s="43">
        <f t="shared" si="164"/>
        <v>4.6836277723782516E-2</v>
      </c>
      <c r="AQ277" s="43">
        <f t="shared" si="165"/>
        <v>6.9430907431664829E-2</v>
      </c>
      <c r="AR277" s="43">
        <f t="shared" si="166"/>
        <v>0.20326340039175603</v>
      </c>
      <c r="AS277" s="43">
        <f t="shared" si="167"/>
        <v>5.7859788366505752E-2</v>
      </c>
      <c r="AT277" s="43">
        <f t="shared" si="168"/>
        <v>9.486145703410799E-2</v>
      </c>
      <c r="AU277" s="43">
        <f t="shared" si="169"/>
        <v>0.12915237370878585</v>
      </c>
      <c r="AV277" s="43">
        <f t="shared" si="172"/>
        <v>8.9467352607574047E-2</v>
      </c>
      <c r="AW277" s="43">
        <f t="shared" si="172"/>
        <v>8.438769115454671E-2</v>
      </c>
      <c r="AX277" s="43">
        <f t="shared" si="172"/>
        <v>7.9308029701519372E-2</v>
      </c>
      <c r="AY277" s="43">
        <f t="shared" si="172"/>
        <v>7.4228368248492049E-2</v>
      </c>
      <c r="AZ277" s="43">
        <f t="shared" si="172"/>
        <v>6.9148706795464712E-2</v>
      </c>
      <c r="BA277" s="43">
        <f t="shared" si="172"/>
        <v>6.4069045342437375E-2</v>
      </c>
      <c r="BB277" s="43">
        <f t="shared" si="172"/>
        <v>5.8989383889410038E-2</v>
      </c>
      <c r="BC277" s="43">
        <f t="shared" si="172"/>
        <v>5.3909722436382701E-2</v>
      </c>
      <c r="BD277" s="43">
        <f t="shared" si="172"/>
        <v>4.8830060983355378E-2</v>
      </c>
      <c r="BE277" s="43">
        <f t="shared" si="172"/>
        <v>4.3750399530328041E-2</v>
      </c>
      <c r="BF277" s="43">
        <f t="shared" si="172"/>
        <v>3.8670738077300704E-2</v>
      </c>
    </row>
    <row r="278" spans="1:58">
      <c r="A278" s="53" t="s">
        <v>58</v>
      </c>
      <c r="B278" s="70">
        <f t="shared" ref="B278:V278" si="182">B25+B48+B71+B94+B117+B140+B163+B186+B209+B232+B255</f>
        <v>0.10281817748319101</v>
      </c>
      <c r="C278" s="70">
        <f t="shared" si="182"/>
        <v>0.14041295121834915</v>
      </c>
      <c r="D278" s="70">
        <f t="shared" si="182"/>
        <v>0.12446075485630044</v>
      </c>
      <c r="E278" s="43">
        <f t="shared" si="182"/>
        <v>0.20135118483390654</v>
      </c>
      <c r="F278" s="43">
        <f t="shared" si="182"/>
        <v>0.19854244078665709</v>
      </c>
      <c r="G278" s="43">
        <f t="shared" si="182"/>
        <v>0.12100744346012249</v>
      </c>
      <c r="H278" s="43">
        <f t="shared" si="182"/>
        <v>0.23740344695896407</v>
      </c>
      <c r="I278" s="43">
        <f t="shared" si="182"/>
        <v>0.16598145073350609</v>
      </c>
      <c r="J278" s="43">
        <f t="shared" si="182"/>
        <v>0.13152263902422426</v>
      </c>
      <c r="K278" s="43">
        <f t="shared" si="182"/>
        <v>0.22603760371602835</v>
      </c>
      <c r="L278" s="43">
        <f t="shared" si="182"/>
        <v>0.19046582918639171</v>
      </c>
      <c r="M278" s="43">
        <f t="shared" si="182"/>
        <v>0.19385907675576702</v>
      </c>
      <c r="N278" s="43">
        <f t="shared" si="182"/>
        <v>0.18579981168723203</v>
      </c>
      <c r="O278" s="43">
        <f t="shared" si="182"/>
        <v>0.17978686002031555</v>
      </c>
      <c r="P278" s="43">
        <f t="shared" si="182"/>
        <v>0.17902379376544028</v>
      </c>
      <c r="Q278" s="43">
        <f t="shared" si="182"/>
        <v>0.18194675350693104</v>
      </c>
      <c r="R278" s="43">
        <f t="shared" si="182"/>
        <v>0.18443639706658208</v>
      </c>
      <c r="S278" s="43">
        <f t="shared" si="182"/>
        <v>0.18695768319758183</v>
      </c>
      <c r="T278" s="43">
        <f t="shared" si="182"/>
        <v>0.19008955381124781</v>
      </c>
      <c r="U278" s="43">
        <f t="shared" si="182"/>
        <v>0.19384472033511904</v>
      </c>
      <c r="V278" s="43">
        <f t="shared" si="182"/>
        <v>0.19737012204089233</v>
      </c>
      <c r="AL278" s="43">
        <f t="shared" si="160"/>
        <v>0.10281817748319101</v>
      </c>
      <c r="AM278" s="43">
        <f t="shared" si="161"/>
        <v>0.14041295121834915</v>
      </c>
      <c r="AN278" s="43">
        <f t="shared" si="162"/>
        <v>0.12446075485630044</v>
      </c>
      <c r="AO278" s="43">
        <f t="shared" si="163"/>
        <v>0.20135118483390654</v>
      </c>
      <c r="AP278" s="43">
        <f t="shared" si="164"/>
        <v>0.19854244078665709</v>
      </c>
      <c r="AQ278" s="43">
        <f t="shared" si="165"/>
        <v>0.12100744346012249</v>
      </c>
      <c r="AR278" s="43">
        <f t="shared" si="166"/>
        <v>0.23740344695896407</v>
      </c>
      <c r="AS278" s="43">
        <f t="shared" si="167"/>
        <v>0.16598145073350609</v>
      </c>
      <c r="AT278" s="43">
        <f t="shared" si="168"/>
        <v>0.13152263902422426</v>
      </c>
      <c r="AU278" s="43">
        <f t="shared" si="169"/>
        <v>0.22603760371602835</v>
      </c>
      <c r="AV278" s="43">
        <f t="shared" si="172"/>
        <v>0.20778607327950255</v>
      </c>
      <c r="AW278" s="43">
        <f t="shared" si="172"/>
        <v>0.21557375763811665</v>
      </c>
      <c r="AX278" s="43">
        <f t="shared" si="172"/>
        <v>0.22336144199673078</v>
      </c>
      <c r="AY278" s="43">
        <f t="shared" si="172"/>
        <v>0.2311491263553449</v>
      </c>
      <c r="AZ278" s="43">
        <f t="shared" si="172"/>
        <v>0.238936810713959</v>
      </c>
      <c r="BA278" s="43">
        <f t="shared" si="172"/>
        <v>0.2467244950725731</v>
      </c>
      <c r="BB278" s="43">
        <f t="shared" si="172"/>
        <v>0.2545121794311872</v>
      </c>
      <c r="BC278" s="43">
        <f t="shared" si="172"/>
        <v>0.26229986378980136</v>
      </c>
      <c r="BD278" s="43">
        <f t="shared" si="172"/>
        <v>0.27008754814841546</v>
      </c>
      <c r="BE278" s="43">
        <f t="shared" si="172"/>
        <v>0.27787523250702956</v>
      </c>
      <c r="BF278" s="43">
        <f t="shared" si="172"/>
        <v>0.28566291686564366</v>
      </c>
    </row>
    <row r="279" spans="1:58">
      <c r="A279" s="53" t="s">
        <v>60</v>
      </c>
      <c r="B279" s="70">
        <f t="shared" ref="B279:V279" si="183">B26+B49+B72+B95+B118+B141+B164+B187+B210+B233+B256</f>
        <v>0.12137713985980644</v>
      </c>
      <c r="C279" s="70">
        <f t="shared" si="183"/>
        <v>7.2970610207747172E-2</v>
      </c>
      <c r="D279" s="70">
        <f t="shared" si="183"/>
        <v>0.15611156785179897</v>
      </c>
      <c r="E279" s="43">
        <f t="shared" si="183"/>
        <v>0.15248906095970685</v>
      </c>
      <c r="F279" s="43">
        <f t="shared" si="183"/>
        <v>0.15964711066387077</v>
      </c>
      <c r="G279" s="43">
        <f t="shared" si="183"/>
        <v>0.16160192698083567</v>
      </c>
      <c r="H279" s="43">
        <f t="shared" si="183"/>
        <v>0.17127924309807438</v>
      </c>
      <c r="I279" s="43">
        <f t="shared" si="183"/>
        <v>0.16435469510033007</v>
      </c>
      <c r="J279" s="43">
        <f t="shared" si="183"/>
        <v>0.20030557515986025</v>
      </c>
      <c r="K279" s="43">
        <f t="shared" si="183"/>
        <v>0.23252560409101564</v>
      </c>
      <c r="L279" s="43">
        <f t="shared" si="183"/>
        <v>0.19787922877666964</v>
      </c>
      <c r="M279" s="43">
        <f t="shared" si="183"/>
        <v>0.20386435609661144</v>
      </c>
      <c r="N279" s="43">
        <f t="shared" si="183"/>
        <v>0.20109445890679917</v>
      </c>
      <c r="O279" s="43">
        <f t="shared" si="183"/>
        <v>0.20243886675015821</v>
      </c>
      <c r="P279" s="43">
        <f t="shared" si="183"/>
        <v>0.20582520677562449</v>
      </c>
      <c r="Q279" s="43">
        <f t="shared" si="183"/>
        <v>0.20968350387062029</v>
      </c>
      <c r="R279" s="43">
        <f t="shared" si="183"/>
        <v>0.2135308407740526</v>
      </c>
      <c r="S279" s="43">
        <f t="shared" si="183"/>
        <v>0.2180112475610429</v>
      </c>
      <c r="T279" s="43">
        <f t="shared" si="183"/>
        <v>0.22309306976589574</v>
      </c>
      <c r="U279" s="43">
        <f t="shared" si="183"/>
        <v>0.22774729377508648</v>
      </c>
      <c r="V279" s="43">
        <f t="shared" si="183"/>
        <v>0.2327229288080675</v>
      </c>
      <c r="AL279" s="43">
        <f t="shared" si="160"/>
        <v>0.12137713985980644</v>
      </c>
      <c r="AM279" s="43">
        <f t="shared" si="161"/>
        <v>7.2970610207747172E-2</v>
      </c>
      <c r="AN279" s="43">
        <f t="shared" si="162"/>
        <v>0.15611156785179897</v>
      </c>
      <c r="AO279" s="43">
        <f t="shared" si="163"/>
        <v>0.15248906095970685</v>
      </c>
      <c r="AP279" s="43">
        <f t="shared" si="164"/>
        <v>0.15964711066387077</v>
      </c>
      <c r="AQ279" s="43">
        <f t="shared" si="165"/>
        <v>0.16160192698083567</v>
      </c>
      <c r="AR279" s="43">
        <f t="shared" si="166"/>
        <v>0.17127924309807438</v>
      </c>
      <c r="AS279" s="43">
        <f t="shared" si="167"/>
        <v>0.16435469510033007</v>
      </c>
      <c r="AT279" s="43">
        <f t="shared" si="168"/>
        <v>0.20030557515986025</v>
      </c>
      <c r="AU279" s="43">
        <f t="shared" si="169"/>
        <v>0.23252560409101564</v>
      </c>
      <c r="AV279" s="43">
        <f t="shared" si="172"/>
        <v>0.2256403177879846</v>
      </c>
      <c r="AW279" s="43">
        <f t="shared" si="172"/>
        <v>0.2377083294953809</v>
      </c>
      <c r="AX279" s="43">
        <f t="shared" si="172"/>
        <v>0.24977634120277725</v>
      </c>
      <c r="AY279" s="43">
        <f t="shared" si="172"/>
        <v>0.26184435291017361</v>
      </c>
      <c r="AZ279" s="43">
        <f t="shared" si="172"/>
        <v>0.27391236461756996</v>
      </c>
      <c r="BA279" s="43">
        <f t="shared" si="172"/>
        <v>0.28598037632496631</v>
      </c>
      <c r="BB279" s="43">
        <f t="shared" si="172"/>
        <v>0.29804838803236267</v>
      </c>
      <c r="BC279" s="43">
        <f t="shared" si="172"/>
        <v>0.31011639973975902</v>
      </c>
      <c r="BD279" s="43">
        <f t="shared" si="172"/>
        <v>0.32218441144715537</v>
      </c>
      <c r="BE279" s="43">
        <f t="shared" si="172"/>
        <v>0.33425242315455173</v>
      </c>
      <c r="BF279" s="43">
        <f t="shared" si="172"/>
        <v>0.34632043486194808</v>
      </c>
    </row>
    <row r="280" spans="1:58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</row>
    <row r="321" ht="23.25" customHeight="1"/>
    <row r="346" ht="23.25" customHeight="1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7030A0"/>
  </sheetPr>
  <dimension ref="A2:AL145"/>
  <sheetViews>
    <sheetView zoomScale="70" zoomScaleNormal="70" workbookViewId="0">
      <selection activeCell="B9" sqref="B9"/>
    </sheetView>
  </sheetViews>
  <sheetFormatPr defaultRowHeight="15"/>
  <cols>
    <col min="1" max="1" width="17.42578125" customWidth="1"/>
    <col min="2" max="2" width="51.85546875" customWidth="1"/>
    <col min="13" max="23" width="10.7109375" customWidth="1"/>
  </cols>
  <sheetData>
    <row r="2" spans="1:38" ht="24.75" customHeight="1">
      <c r="A2" s="37" t="s">
        <v>156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</row>
    <row r="5" spans="1:38" ht="18">
      <c r="A5" s="18" t="s">
        <v>39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</row>
    <row r="6" spans="1:38">
      <c r="M6" s="159" t="s">
        <v>32</v>
      </c>
      <c r="N6" s="160"/>
      <c r="O6" s="160"/>
      <c r="P6" s="160"/>
      <c r="Q6" s="160"/>
      <c r="R6" s="160"/>
      <c r="S6" s="160"/>
      <c r="T6" s="160"/>
      <c r="U6" s="160"/>
      <c r="V6" s="160"/>
      <c r="W6" s="160"/>
    </row>
    <row r="7" spans="1:38">
      <c r="C7" s="60">
        <v>2008</v>
      </c>
      <c r="D7" s="60">
        <v>2009</v>
      </c>
      <c r="E7" s="60">
        <v>2010</v>
      </c>
      <c r="F7" s="60">
        <v>2011</v>
      </c>
      <c r="G7" s="60">
        <v>2012</v>
      </c>
      <c r="H7" s="60">
        <v>2013</v>
      </c>
      <c r="I7" s="60">
        <v>2014</v>
      </c>
      <c r="J7" s="60">
        <v>2015</v>
      </c>
      <c r="K7" s="60">
        <v>2016</v>
      </c>
      <c r="L7" s="60">
        <v>2017</v>
      </c>
      <c r="M7" s="161">
        <v>2018</v>
      </c>
      <c r="N7" s="161">
        <v>2019</v>
      </c>
      <c r="O7" s="161">
        <v>2020</v>
      </c>
      <c r="P7" s="161">
        <v>2021</v>
      </c>
      <c r="Q7" s="161">
        <v>2022</v>
      </c>
      <c r="R7" s="161">
        <v>2023</v>
      </c>
      <c r="S7" s="161">
        <v>2024</v>
      </c>
      <c r="T7" s="161">
        <v>2025</v>
      </c>
      <c r="U7" s="161">
        <v>2026</v>
      </c>
      <c r="V7" s="161">
        <v>2027</v>
      </c>
      <c r="W7" s="161">
        <v>2028</v>
      </c>
    </row>
    <row r="8" spans="1:38">
      <c r="B8" s="95" t="s">
        <v>181</v>
      </c>
      <c r="C8" s="162">
        <f t="shared" ref="C8:M8" si="0">SUM(C17:C27)</f>
        <v>289.15152989048414</v>
      </c>
      <c r="D8" s="162">
        <f t="shared" si="0"/>
        <v>236.26547136521879</v>
      </c>
      <c r="E8" s="162">
        <f t="shared" si="0"/>
        <v>184.27541621482686</v>
      </c>
      <c r="F8" s="162">
        <f t="shared" si="0"/>
        <v>217.64337803658623</v>
      </c>
      <c r="G8" s="162">
        <f t="shared" si="0"/>
        <v>300.93107754346431</v>
      </c>
      <c r="H8" s="162">
        <f t="shared" si="0"/>
        <v>115.76913343824947</v>
      </c>
      <c r="I8" s="162">
        <f t="shared" si="0"/>
        <v>190.36031616620025</v>
      </c>
      <c r="J8" s="162">
        <f t="shared" si="0"/>
        <v>231.79519167526993</v>
      </c>
      <c r="K8" s="162">
        <f t="shared" si="0"/>
        <v>171.90068221081259</v>
      </c>
      <c r="L8" s="162">
        <f t="shared" si="0"/>
        <v>196.19547193731114</v>
      </c>
      <c r="M8" s="135">
        <f t="shared" si="0"/>
        <v>208.81749430586478</v>
      </c>
      <c r="N8" s="135">
        <f t="shared" ref="N8:W8" si="1">SUM(N17:N27)</f>
        <v>210.84082374758037</v>
      </c>
      <c r="O8" s="135">
        <f t="shared" si="1"/>
        <v>205.45314214801948</v>
      </c>
      <c r="P8" s="135">
        <f t="shared" si="1"/>
        <v>201.14631854164119</v>
      </c>
      <c r="Q8" s="135">
        <f t="shared" si="1"/>
        <v>199.79252712410099</v>
      </c>
      <c r="R8" s="135">
        <f t="shared" si="1"/>
        <v>197.40089778897743</v>
      </c>
      <c r="S8" s="135">
        <f t="shared" si="1"/>
        <v>195.03915360091554</v>
      </c>
      <c r="T8" s="135">
        <f t="shared" si="1"/>
        <v>195.40511068264735</v>
      </c>
      <c r="U8" s="135">
        <f t="shared" si="1"/>
        <v>197.27077280609325</v>
      </c>
      <c r="V8" s="135">
        <f t="shared" si="1"/>
        <v>198.52411897396007</v>
      </c>
      <c r="W8" s="135">
        <f t="shared" si="1"/>
        <v>200.10687609979703</v>
      </c>
    </row>
    <row r="9" spans="1:38">
      <c r="B9" s="60" t="s">
        <v>183</v>
      </c>
      <c r="C9" s="136">
        <f>'Historical Fault Information'!AL263</f>
        <v>292.52157483252495</v>
      </c>
      <c r="D9" s="136">
        <f>'Historical Fault Information'!AM263</f>
        <v>236.26547136521876</v>
      </c>
      <c r="E9" s="136">
        <f>'Historical Fault Information'!AN263</f>
        <v>184.27541621482686</v>
      </c>
      <c r="F9" s="136">
        <f>'Historical Fault Information'!AO263</f>
        <v>217.64337803658623</v>
      </c>
      <c r="G9" s="136">
        <f>'Historical Fault Information'!AP263</f>
        <v>300.93107754346426</v>
      </c>
      <c r="H9" s="136">
        <f>'Historical Fault Information'!AQ263</f>
        <v>115.76913343824945</v>
      </c>
      <c r="I9" s="136">
        <f>'Historical Fault Information'!AR263</f>
        <v>190.36031616620025</v>
      </c>
      <c r="J9" s="136">
        <f>'Historical Fault Information'!AS263</f>
        <v>231.79519167526996</v>
      </c>
      <c r="K9" s="136">
        <f>'Historical Fault Information'!AT263</f>
        <v>171.90068221081253</v>
      </c>
      <c r="L9" s="136">
        <f>'Historical Fault Information'!AU263</f>
        <v>196.19547193731114</v>
      </c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</row>
    <row r="10" spans="1:38">
      <c r="B10" s="1" t="s">
        <v>179</v>
      </c>
      <c r="C10" s="41"/>
      <c r="D10" s="41"/>
      <c r="E10" s="137">
        <v>160.25344499633701</v>
      </c>
      <c r="F10" s="137">
        <v>185.47986891106748</v>
      </c>
      <c r="G10" s="137">
        <v>179.49089350399362</v>
      </c>
      <c r="H10" s="137">
        <v>115.78459378294804</v>
      </c>
      <c r="I10" s="137">
        <v>170.8535057162598</v>
      </c>
      <c r="J10" s="137">
        <v>171.65</v>
      </c>
      <c r="K10" s="137">
        <v>171.4</v>
      </c>
      <c r="L10" s="137">
        <v>158.52000000000001</v>
      </c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38">
      <c r="B11" s="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218"/>
      <c r="P11" s="41"/>
      <c r="Q11" s="41"/>
      <c r="R11" s="41"/>
      <c r="S11" s="41"/>
      <c r="T11" s="41"/>
      <c r="U11" s="41"/>
      <c r="V11" s="41"/>
      <c r="W11" s="41"/>
      <c r="Y11" s="48"/>
      <c r="AE11" s="216"/>
      <c r="AG11" s="218"/>
    </row>
    <row r="12" spans="1:38" s="217" customFormat="1">
      <c r="B12" s="20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218"/>
      <c r="P12" s="218"/>
      <c r="Q12" s="218"/>
      <c r="R12" s="218"/>
      <c r="S12" s="218"/>
      <c r="T12" s="218"/>
      <c r="U12" s="218"/>
      <c r="V12" s="218"/>
      <c r="W12" s="218"/>
      <c r="Y12" s="48"/>
      <c r="AE12" s="215"/>
      <c r="AG12" s="215"/>
    </row>
    <row r="13" spans="1:38">
      <c r="B13" s="159" t="s">
        <v>180</v>
      </c>
      <c r="E13" s="40"/>
      <c r="F13" s="40"/>
      <c r="G13" s="40"/>
      <c r="H13" s="40"/>
      <c r="I13" s="40"/>
      <c r="J13" s="40"/>
      <c r="K13" s="80"/>
      <c r="L13" s="106"/>
      <c r="M13" s="135">
        <f t="shared" ref="M13:T13" si="2">M8</f>
        <v>208.81749430586478</v>
      </c>
      <c r="N13" s="135">
        <f t="shared" si="2"/>
        <v>210.84082374758037</v>
      </c>
      <c r="O13" s="135">
        <f t="shared" si="2"/>
        <v>205.45314214801948</v>
      </c>
      <c r="P13" s="135">
        <f t="shared" si="2"/>
        <v>201.14631854164119</v>
      </c>
      <c r="Q13" s="135">
        <f t="shared" si="2"/>
        <v>199.79252712410099</v>
      </c>
      <c r="R13" s="135">
        <f t="shared" si="2"/>
        <v>197.40089778897743</v>
      </c>
      <c r="S13" s="135">
        <f t="shared" si="2"/>
        <v>195.03915360091554</v>
      </c>
      <c r="T13" s="135">
        <f t="shared" si="2"/>
        <v>195.40511068264735</v>
      </c>
      <c r="U13" s="135">
        <f t="shared" ref="U13:W13" si="3">U8</f>
        <v>197.27077280609325</v>
      </c>
      <c r="V13" s="135">
        <f t="shared" si="3"/>
        <v>198.52411897396007</v>
      </c>
      <c r="W13" s="135">
        <f t="shared" si="3"/>
        <v>200.10687609979703</v>
      </c>
    </row>
    <row r="14" spans="1:38">
      <c r="B14" s="1"/>
      <c r="E14" s="40"/>
      <c r="F14" s="40"/>
      <c r="G14" s="40"/>
      <c r="H14" s="40"/>
      <c r="I14" s="40"/>
      <c r="J14" s="40"/>
      <c r="K14" s="40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</row>
    <row r="15" spans="1:38">
      <c r="B15" s="44"/>
      <c r="C15" s="1"/>
      <c r="D15" s="1"/>
      <c r="E15" s="1"/>
      <c r="F15" s="1"/>
      <c r="G15" s="1"/>
      <c r="H15" s="1"/>
      <c r="I15" s="1"/>
      <c r="J15" s="1"/>
      <c r="K15" s="127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38">
      <c r="A16" s="1" t="s">
        <v>178</v>
      </c>
      <c r="B16" s="1" t="s">
        <v>41</v>
      </c>
      <c r="C16" s="60">
        <v>2008</v>
      </c>
      <c r="D16" s="60">
        <v>2009</v>
      </c>
      <c r="E16" s="60">
        <v>2010</v>
      </c>
      <c r="F16" s="60">
        <v>2011</v>
      </c>
      <c r="G16" s="60">
        <v>2012</v>
      </c>
      <c r="H16" s="60">
        <v>2013</v>
      </c>
      <c r="I16" s="60">
        <v>2014</v>
      </c>
      <c r="J16" s="60">
        <v>2015</v>
      </c>
      <c r="K16" s="157">
        <v>2016</v>
      </c>
      <c r="L16" s="158">
        <v>2017</v>
      </c>
      <c r="M16" s="159">
        <v>2018</v>
      </c>
      <c r="N16" s="159">
        <v>2019</v>
      </c>
      <c r="O16" s="159">
        <v>2020</v>
      </c>
      <c r="P16" s="159">
        <v>2021</v>
      </c>
      <c r="Q16" s="159">
        <v>2022</v>
      </c>
      <c r="R16" s="159">
        <v>2023</v>
      </c>
      <c r="S16" s="159">
        <v>2024</v>
      </c>
      <c r="T16" s="159">
        <v>2025</v>
      </c>
      <c r="U16" s="159">
        <v>2026</v>
      </c>
      <c r="V16" s="159">
        <v>2027</v>
      </c>
      <c r="W16" s="159">
        <v>2028</v>
      </c>
    </row>
    <row r="17" spans="1:23">
      <c r="A17" s="242" t="s">
        <v>176</v>
      </c>
      <c r="B17" s="147" t="s">
        <v>0</v>
      </c>
      <c r="C17" s="151">
        <f>SAIDI!B10</f>
        <v>1.2639931333746606</v>
      </c>
      <c r="D17" s="139">
        <f>SAIDI!C10</f>
        <v>1.5166404399726614</v>
      </c>
      <c r="E17" s="139">
        <f>SAIDI!D10</f>
        <v>1.2990674238789408</v>
      </c>
      <c r="F17" s="139">
        <f>SAIDI!E10</f>
        <v>4.6808125854906129</v>
      </c>
      <c r="G17" s="139">
        <f>SAIDI!F10</f>
        <v>3.5281266462153962</v>
      </c>
      <c r="H17" s="139">
        <f>SAIDI!G10</f>
        <v>2.067686062859702</v>
      </c>
      <c r="I17" s="139">
        <f>SAIDI!H10</f>
        <v>4.4908252785814353</v>
      </c>
      <c r="J17" s="139">
        <f>SAIDI!I10</f>
        <v>2.2979208028654567</v>
      </c>
      <c r="K17" s="139">
        <f>SAIDI!J10</f>
        <v>3.6057848070135092</v>
      </c>
      <c r="L17" s="169">
        <f>SAIDI!K10</f>
        <v>0.79129899428514527</v>
      </c>
      <c r="M17" s="163">
        <f>SAIDI!L11</f>
        <v>3.0159195503851675</v>
      </c>
      <c r="N17" s="163">
        <f>SAIDI!M11</f>
        <v>3.0349389361062937</v>
      </c>
      <c r="O17" s="163">
        <f>SAIDI!N11</f>
        <v>2.9230345786781022</v>
      </c>
      <c r="P17" s="163">
        <f>SAIDI!O11</f>
        <v>2.8499994587465953</v>
      </c>
      <c r="Q17" s="163">
        <f>SAIDI!P11</f>
        <v>2.7713928937695491</v>
      </c>
      <c r="R17" s="163">
        <f>SAIDI!Q11</f>
        <v>2.6901726298676998</v>
      </c>
      <c r="S17" s="163">
        <f>SAIDI!R11</f>
        <v>2.5996998946263608</v>
      </c>
      <c r="T17" s="163">
        <f>SAIDI!S11</f>
        <v>2.5239213359464352</v>
      </c>
      <c r="U17" s="163">
        <f>SAIDI!T11</f>
        <v>2.4802901119783685</v>
      </c>
      <c r="V17" s="163">
        <f>SAIDI!U11</f>
        <v>2.4410724360707907</v>
      </c>
      <c r="W17" s="166">
        <f>SAIDI!V11</f>
        <v>2.3756905136268403</v>
      </c>
    </row>
    <row r="18" spans="1:23">
      <c r="A18" s="243"/>
      <c r="B18" s="148" t="s">
        <v>1</v>
      </c>
      <c r="C18" s="152">
        <f>SAIDI!B33</f>
        <v>21.785491074976552</v>
      </c>
      <c r="D18" s="141">
        <f>SAIDI!C33</f>
        <v>14.639047573633425</v>
      </c>
      <c r="E18" s="141">
        <f>SAIDI!D33</f>
        <v>16.071686226345228</v>
      </c>
      <c r="F18" s="141">
        <f>SAIDI!E33</f>
        <v>23.073088986175392</v>
      </c>
      <c r="G18" s="141">
        <f>SAIDI!F33</f>
        <v>27.783552147376469</v>
      </c>
      <c r="H18" s="141">
        <f>SAIDI!G33</f>
        <v>17.465237138462861</v>
      </c>
      <c r="I18" s="141">
        <f>SAIDI!H33</f>
        <v>23.391930546116328</v>
      </c>
      <c r="J18" s="141">
        <f>SAIDI!I33</f>
        <v>19.811629463785724</v>
      </c>
      <c r="K18" s="141">
        <f>SAIDI!J33</f>
        <v>16.380194468130572</v>
      </c>
      <c r="L18" s="170">
        <f>SAIDI!K33</f>
        <v>17.834011679269299</v>
      </c>
      <c r="M18" s="164">
        <f>SAIDI!L34</f>
        <v>19.780227233648951</v>
      </c>
      <c r="N18" s="164">
        <f>SAIDI!M34</f>
        <v>19.805029139886344</v>
      </c>
      <c r="O18" s="164">
        <f>SAIDI!N34</f>
        <v>19.758427364559871</v>
      </c>
      <c r="P18" s="164">
        <f>SAIDI!O34</f>
        <v>19.566036984112117</v>
      </c>
      <c r="Q18" s="164">
        <f>SAIDI!P34</f>
        <v>19.185449247315201</v>
      </c>
      <c r="R18" s="164">
        <f>SAIDI!Q34</f>
        <v>18.647527266114711</v>
      </c>
      <c r="S18" s="164">
        <f>SAIDI!R34</f>
        <v>18.224960652875755</v>
      </c>
      <c r="T18" s="164">
        <f>SAIDI!S34</f>
        <v>18.140799383212222</v>
      </c>
      <c r="U18" s="164">
        <f>SAIDI!T34</f>
        <v>18.058506698331865</v>
      </c>
      <c r="V18" s="164">
        <f>SAIDI!U34</f>
        <v>17.941546024767693</v>
      </c>
      <c r="W18" s="167">
        <f>SAIDI!V34</f>
        <v>17.79313013225849</v>
      </c>
    </row>
    <row r="19" spans="1:23">
      <c r="A19" s="243"/>
      <c r="B19" s="149" t="s">
        <v>2</v>
      </c>
      <c r="C19" s="152">
        <f>SAIDI!B56</f>
        <v>12.157277510212516</v>
      </c>
      <c r="D19" s="141">
        <f>SAIDI!C56</f>
        <v>9.9913181695357114</v>
      </c>
      <c r="E19" s="141">
        <f>SAIDI!D56</f>
        <v>16.262330550228867</v>
      </c>
      <c r="F19" s="141">
        <f>SAIDI!E56</f>
        <v>33.163181147263472</v>
      </c>
      <c r="G19" s="141">
        <f>SAIDI!F56</f>
        <v>35.727525514587697</v>
      </c>
      <c r="H19" s="141">
        <f>SAIDI!G56</f>
        <v>11.477896072855884</v>
      </c>
      <c r="I19" s="141">
        <f>SAIDI!H56</f>
        <v>29.308981442940116</v>
      </c>
      <c r="J19" s="141">
        <f>SAIDI!I56</f>
        <v>25.781106658440077</v>
      </c>
      <c r="K19" s="141">
        <f>SAIDI!J56</f>
        <v>21.172245303595641</v>
      </c>
      <c r="L19" s="170">
        <f>SAIDI!K56</f>
        <v>19.919304284894324</v>
      </c>
      <c r="M19" s="164">
        <f>SAIDI!L57</f>
        <v>23.918993581679935</v>
      </c>
      <c r="N19" s="164">
        <f>SAIDI!M57</f>
        <v>23.892624472652908</v>
      </c>
      <c r="O19" s="164">
        <f>SAIDI!N57</f>
        <v>23.705364637846419</v>
      </c>
      <c r="P19" s="164">
        <f>SAIDI!O57</f>
        <v>23.376803370539328</v>
      </c>
      <c r="Q19" s="164">
        <f>SAIDI!P57</f>
        <v>22.824271708643369</v>
      </c>
      <c r="R19" s="164">
        <f>SAIDI!Q57</f>
        <v>22.1978595206424</v>
      </c>
      <c r="S19" s="164">
        <f>SAIDI!R57</f>
        <v>21.571807464736519</v>
      </c>
      <c r="T19" s="164">
        <f>SAIDI!S57</f>
        <v>20.994654165843837</v>
      </c>
      <c r="U19" s="164">
        <f>SAIDI!T57</f>
        <v>20.548070196026281</v>
      </c>
      <c r="V19" s="164">
        <f>SAIDI!U57</f>
        <v>20.094148198481737</v>
      </c>
      <c r="W19" s="167">
        <f>SAIDI!V57</f>
        <v>20.079536179122339</v>
      </c>
    </row>
    <row r="20" spans="1:23">
      <c r="A20" s="243"/>
      <c r="B20" s="149" t="s">
        <v>81</v>
      </c>
      <c r="C20" s="152">
        <f>SAIDI!B79</f>
        <v>2.0792141528777837</v>
      </c>
      <c r="D20" s="141">
        <f>SAIDI!C79</f>
        <v>3.7463449525535304</v>
      </c>
      <c r="E20" s="141">
        <f>SAIDI!D79</f>
        <v>1.2509117989549794</v>
      </c>
      <c r="F20" s="141">
        <f>SAIDI!E79</f>
        <v>2.3297784124870997</v>
      </c>
      <c r="G20" s="141">
        <f>SAIDI!F79</f>
        <v>4.8179681533536289</v>
      </c>
      <c r="H20" s="141">
        <f>SAIDI!G79</f>
        <v>2.5609109466597961</v>
      </c>
      <c r="I20" s="141">
        <f>SAIDI!H79</f>
        <v>1.1590277375377649</v>
      </c>
      <c r="J20" s="141">
        <f>SAIDI!I79</f>
        <v>4.2521609029691056</v>
      </c>
      <c r="K20" s="141">
        <f>SAIDI!J79</f>
        <v>4.0459278006575676</v>
      </c>
      <c r="L20" s="170">
        <f>SAIDI!K79</f>
        <v>2.3464015372713432</v>
      </c>
      <c r="M20" s="164">
        <f>SAIDI!L80</f>
        <v>6.250629754237579</v>
      </c>
      <c r="N20" s="164">
        <f>SAIDI!M80</f>
        <v>6.5064910877917956</v>
      </c>
      <c r="O20" s="164">
        <f>SAIDI!N80</f>
        <v>6.8230140882026022</v>
      </c>
      <c r="P20" s="164">
        <f>SAIDI!O80</f>
        <v>7.1270233384373842</v>
      </c>
      <c r="Q20" s="164">
        <f>SAIDI!P80</f>
        <v>7.4560930813576061</v>
      </c>
      <c r="R20" s="164">
        <f>SAIDI!Q80</f>
        <v>7.7567227418898943</v>
      </c>
      <c r="S20" s="164">
        <f>SAIDI!R80</f>
        <v>8.0796228323895889</v>
      </c>
      <c r="T20" s="164">
        <f>SAIDI!S80</f>
        <v>8.4870138519306444</v>
      </c>
      <c r="U20" s="164">
        <f>SAIDI!T80</f>
        <v>8.7530528842219706</v>
      </c>
      <c r="V20" s="164">
        <f>SAIDI!U80</f>
        <v>9.0057132028233848</v>
      </c>
      <c r="W20" s="167">
        <f>SAIDI!V80</f>
        <v>9.1939609924789227</v>
      </c>
    </row>
    <row r="21" spans="1:23">
      <c r="A21" s="243"/>
      <c r="B21" s="149" t="s">
        <v>82</v>
      </c>
      <c r="C21" s="152">
        <f>SAIDI!B102</f>
        <v>1.3150700173255132</v>
      </c>
      <c r="D21" s="141">
        <f>SAIDI!C102</f>
        <v>1.0692670831147773</v>
      </c>
      <c r="E21" s="141">
        <f>SAIDI!D102</f>
        <v>1.1134507001825975</v>
      </c>
      <c r="F21" s="141">
        <f>SAIDI!E102</f>
        <v>1.9544475200059239</v>
      </c>
      <c r="G21" s="141">
        <f>SAIDI!F102</f>
        <v>1.5529577593145056</v>
      </c>
      <c r="H21" s="141">
        <f>SAIDI!G102</f>
        <v>1.2722041322596209</v>
      </c>
      <c r="I21" s="141">
        <f>SAIDI!H102</f>
        <v>1.424880291866111</v>
      </c>
      <c r="J21" s="141">
        <f>SAIDI!I102</f>
        <v>5.5630077724902298</v>
      </c>
      <c r="K21" s="141">
        <f>SAIDI!J102</f>
        <v>5.5066538358420498</v>
      </c>
      <c r="L21" s="170">
        <f>SAIDI!K102</f>
        <v>5.3584165106935178</v>
      </c>
      <c r="M21" s="164">
        <f>SAIDI!L103</f>
        <v>5.2629558218330139</v>
      </c>
      <c r="N21" s="164">
        <f>SAIDI!M103</f>
        <v>5.4869224404421182</v>
      </c>
      <c r="O21" s="164">
        <f>SAIDI!N103</f>
        <v>5.6655485272233692</v>
      </c>
      <c r="P21" s="164">
        <f>SAIDI!O103</f>
        <v>5.8708523737234009</v>
      </c>
      <c r="Q21" s="164">
        <f>SAIDI!P103</f>
        <v>6.0472492681099945</v>
      </c>
      <c r="R21" s="164">
        <f>SAIDI!Q103</f>
        <v>6.2280727170676808</v>
      </c>
      <c r="S21" s="164">
        <f>SAIDI!R103</f>
        <v>6.3282725185075268</v>
      </c>
      <c r="T21" s="164">
        <f>SAIDI!S103</f>
        <v>6.6130818331407069</v>
      </c>
      <c r="U21" s="164">
        <f>SAIDI!T103</f>
        <v>6.862239629885849</v>
      </c>
      <c r="V21" s="164">
        <f>SAIDI!U103</f>
        <v>6.9340825941172151</v>
      </c>
      <c r="W21" s="167">
        <f>SAIDI!V103</f>
        <v>7.0056932409054324</v>
      </c>
    </row>
    <row r="22" spans="1:23">
      <c r="A22" s="243"/>
      <c r="B22" s="149" t="s">
        <v>97</v>
      </c>
      <c r="C22" s="152">
        <f>SAIDI!B125</f>
        <v>19.648540047367003</v>
      </c>
      <c r="D22" s="141">
        <f>SAIDI!C125</f>
        <v>13.426897461573933</v>
      </c>
      <c r="E22" s="141">
        <f>SAIDI!D125</f>
        <v>23.902993544595052</v>
      </c>
      <c r="F22" s="141">
        <f>SAIDI!E125</f>
        <v>12.774456972334098</v>
      </c>
      <c r="G22" s="141">
        <f>SAIDI!F125</f>
        <v>6.7689777583523325</v>
      </c>
      <c r="H22" s="141">
        <f>SAIDI!G125</f>
        <v>10.263433211003534</v>
      </c>
      <c r="I22" s="141">
        <f>SAIDI!H125</f>
        <v>17.405511847233775</v>
      </c>
      <c r="J22" s="141">
        <f>SAIDI!I125</f>
        <v>2.537821859899692</v>
      </c>
      <c r="K22" s="141">
        <f>SAIDI!J125</f>
        <v>11.848931050192414</v>
      </c>
      <c r="L22" s="170">
        <f>SAIDI!K125</f>
        <v>11.65648798382867</v>
      </c>
      <c r="M22" s="164">
        <f>SAIDI!L126</f>
        <v>9.6075235537086492</v>
      </c>
      <c r="N22" s="164">
        <f>SAIDI!M126</f>
        <v>9.5380846974172933</v>
      </c>
      <c r="O22" s="164">
        <f>SAIDI!N126</f>
        <v>9.46362523506256</v>
      </c>
      <c r="P22" s="164">
        <f>SAIDI!O126</f>
        <v>9.3944244338552405</v>
      </c>
      <c r="Q22" s="164">
        <f>SAIDI!P126</f>
        <v>9.3250470298819508</v>
      </c>
      <c r="R22" s="164">
        <f>SAIDI!Q126</f>
        <v>9.2508140485191959</v>
      </c>
      <c r="S22" s="164">
        <f>SAIDI!R126</f>
        <v>9.213210005957972</v>
      </c>
      <c r="T22" s="164">
        <f>SAIDI!S126</f>
        <v>9.1535434098500428</v>
      </c>
      <c r="U22" s="164">
        <f>SAIDI!T126</f>
        <v>9.115863753545046</v>
      </c>
      <c r="V22" s="164">
        <f>SAIDI!U126</f>
        <v>9.1163690983033696</v>
      </c>
      <c r="W22" s="167">
        <f>SAIDI!V126</f>
        <v>9.1149388388371175</v>
      </c>
    </row>
    <row r="23" spans="1:23">
      <c r="A23" s="244"/>
      <c r="B23" s="150" t="s">
        <v>98</v>
      </c>
      <c r="C23" s="153">
        <f>SAIDI!B148</f>
        <v>9.0443787452513718</v>
      </c>
      <c r="D23" s="145">
        <f>SAIDI!C148</f>
        <v>15.630063738813917</v>
      </c>
      <c r="E23" s="145">
        <f>SAIDI!D148</f>
        <v>10.753556476761435</v>
      </c>
      <c r="F23" s="145">
        <f>SAIDI!E148</f>
        <v>10.057857583166298</v>
      </c>
      <c r="G23" s="145">
        <f>SAIDI!F148</f>
        <v>11.295653675765546</v>
      </c>
      <c r="H23" s="145">
        <f>SAIDI!G148</f>
        <v>9.5540152983683981</v>
      </c>
      <c r="I23" s="145">
        <f>SAIDI!H148</f>
        <v>11.070426680557576</v>
      </c>
      <c r="J23" s="145">
        <f>SAIDI!I148</f>
        <v>21.542098307645631</v>
      </c>
      <c r="K23" s="145">
        <f>SAIDI!J148</f>
        <v>7.7417096040687703</v>
      </c>
      <c r="L23" s="171">
        <f>SAIDI!K148</f>
        <v>12.816821092560716</v>
      </c>
      <c r="M23" s="165">
        <f>SAIDI!L149</f>
        <v>12.873952028770583</v>
      </c>
      <c r="N23" s="165">
        <f>SAIDI!M149</f>
        <v>12.853687328825707</v>
      </c>
      <c r="O23" s="165">
        <f>SAIDI!N149</f>
        <v>12.826790367130318</v>
      </c>
      <c r="P23" s="165">
        <f>SAIDI!O149</f>
        <v>12.8034813414588</v>
      </c>
      <c r="Q23" s="165">
        <f>SAIDI!P149</f>
        <v>12.783055687971755</v>
      </c>
      <c r="R23" s="165">
        <f>SAIDI!Q149</f>
        <v>12.756557986658938</v>
      </c>
      <c r="S23" s="165">
        <f>SAIDI!R149</f>
        <v>12.746247552205455</v>
      </c>
      <c r="T23" s="165">
        <f>SAIDI!S149</f>
        <v>12.731671028509897</v>
      </c>
      <c r="U23" s="165">
        <f>SAIDI!T149</f>
        <v>12.712425177129116</v>
      </c>
      <c r="V23" s="165">
        <f>SAIDI!U149</f>
        <v>12.71083988993629</v>
      </c>
      <c r="W23" s="168">
        <f>SAIDI!V149</f>
        <v>12.713374682118415</v>
      </c>
    </row>
    <row r="24" spans="1:23">
      <c r="A24" s="242" t="s">
        <v>177</v>
      </c>
      <c r="B24" s="147" t="s">
        <v>42</v>
      </c>
      <c r="C24" s="151">
        <f>SAIDI!B171</f>
        <v>12.227088201166682</v>
      </c>
      <c r="D24" s="139">
        <f>SAIDI!C171</f>
        <v>12.498052866657137</v>
      </c>
      <c r="E24" s="139">
        <f>SAIDI!D171</f>
        <v>14.116398477078485</v>
      </c>
      <c r="F24" s="139">
        <f>SAIDI!E171</f>
        <v>39.41293338285098</v>
      </c>
      <c r="G24" s="139">
        <f>SAIDI!F171</f>
        <v>104.07889318643875</v>
      </c>
      <c r="H24" s="139">
        <f>SAIDI!G171</f>
        <v>13.490908950422032</v>
      </c>
      <c r="I24" s="139">
        <f>SAIDI!H171</f>
        <v>34.333571531143093</v>
      </c>
      <c r="J24" s="139">
        <f>SAIDI!I171</f>
        <v>60.067459340529552</v>
      </c>
      <c r="K24" s="139">
        <f>SAIDI!J171</f>
        <v>13.267940123490392</v>
      </c>
      <c r="L24" s="169">
        <f>SAIDI!K171</f>
        <v>22.936284594844157</v>
      </c>
      <c r="M24" s="163">
        <f>SAIDI!L172</f>
        <v>29.61478681002199</v>
      </c>
      <c r="N24" s="163">
        <f>SAIDI!M172</f>
        <v>29.708340456496412</v>
      </c>
      <c r="O24" s="163">
        <f>SAIDI!N172</f>
        <v>23.861922748519277</v>
      </c>
      <c r="P24" s="163">
        <f>SAIDI!O172</f>
        <v>18.042802118012769</v>
      </c>
      <c r="Q24" s="163">
        <f>SAIDI!P172</f>
        <v>15.744638527273001</v>
      </c>
      <c r="R24" s="163">
        <f>SAIDI!Q172</f>
        <v>12.744488550285793</v>
      </c>
      <c r="S24" s="163">
        <f>SAIDI!R172</f>
        <v>9.6758367974109696</v>
      </c>
      <c r="T24" s="163">
        <f>SAIDI!S172</f>
        <v>8.4527066083197404</v>
      </c>
      <c r="U24" s="163">
        <f>SAIDI!T172</f>
        <v>8.4703908597148203</v>
      </c>
      <c r="V24" s="163">
        <f>SAIDI!U172</f>
        <v>8.4692253837713807</v>
      </c>
      <c r="W24" s="166">
        <f>SAIDI!V172</f>
        <v>8.4665243293703085</v>
      </c>
    </row>
    <row r="25" spans="1:23">
      <c r="A25" s="243"/>
      <c r="B25" s="149" t="s">
        <v>85</v>
      </c>
      <c r="C25" s="152">
        <f>SAIDI!B194</f>
        <v>158.11653235420388</v>
      </c>
      <c r="D25" s="141">
        <f>SAIDI!C194</f>
        <v>103.74442801964631</v>
      </c>
      <c r="E25" s="141">
        <f>SAIDI!D194</f>
        <v>17.038950998014979</v>
      </c>
      <c r="F25" s="141">
        <f>SAIDI!E194</f>
        <v>36.911755761537016</v>
      </c>
      <c r="G25" s="141">
        <f>SAIDI!F194</f>
        <v>43.858351562553253</v>
      </c>
      <c r="H25" s="141">
        <f>SAIDI!G194</f>
        <v>6.5270441627198288</v>
      </c>
      <c r="I25" s="141">
        <f>SAIDI!H194</f>
        <v>24.430218529502941</v>
      </c>
      <c r="J25" s="141">
        <f>SAIDI!I194</f>
        <v>40.488705402868284</v>
      </c>
      <c r="K25" s="141">
        <f>SAIDI!J194</f>
        <v>9.4636222435901303</v>
      </c>
      <c r="L25" s="170">
        <f>SAIDI!K194</f>
        <v>28.348484090738893</v>
      </c>
      <c r="M25" s="164">
        <f>SAIDI!L195</f>
        <v>29.296678574342273</v>
      </c>
      <c r="N25" s="164">
        <f>SAIDI!M195</f>
        <v>28.873044875578213</v>
      </c>
      <c r="O25" s="164">
        <f>SAIDI!N195</f>
        <v>28.442430883189502</v>
      </c>
      <c r="P25" s="164">
        <f>SAIDI!O195</f>
        <v>28.043525882464841</v>
      </c>
      <c r="Q25" s="164">
        <f>SAIDI!P195</f>
        <v>27.60653375115368</v>
      </c>
      <c r="R25" s="164">
        <f>SAIDI!Q195</f>
        <v>27.173879242612923</v>
      </c>
      <c r="S25" s="164">
        <f>SAIDI!R195</f>
        <v>26.945777185782614</v>
      </c>
      <c r="T25" s="164">
        <f>SAIDI!S195</f>
        <v>26.804670843436813</v>
      </c>
      <c r="U25" s="164">
        <f>SAIDI!T195</f>
        <v>26.843650623097684</v>
      </c>
      <c r="V25" s="164">
        <f>SAIDI!U195</f>
        <v>26.815010928235488</v>
      </c>
      <c r="W25" s="167">
        <f>SAIDI!V195</f>
        <v>26.800093098661446</v>
      </c>
    </row>
    <row r="26" spans="1:23">
      <c r="A26" s="243"/>
      <c r="B26" s="149" t="s">
        <v>65</v>
      </c>
      <c r="C26" s="152">
        <f>SAIDI!B217</f>
        <v>11.471266669845667</v>
      </c>
      <c r="D26" s="141">
        <f>SAIDI!C217</f>
        <v>23.456541573283747</v>
      </c>
      <c r="E26" s="141">
        <f>SAIDI!D217</f>
        <v>23.88834998754422</v>
      </c>
      <c r="F26" s="141">
        <f>SAIDI!E217</f>
        <v>26.283265385849315</v>
      </c>
      <c r="G26" s="141">
        <f>SAIDI!F217</f>
        <v>26.573188721213057</v>
      </c>
      <c r="H26" s="141">
        <f>SAIDI!G217</f>
        <v>18.529451234559101</v>
      </c>
      <c r="I26" s="141">
        <f>SAIDI!H217</f>
        <v>19.767095400665873</v>
      </c>
      <c r="J26" s="141">
        <f>SAIDI!I217</f>
        <v>29.97522786000965</v>
      </c>
      <c r="K26" s="141">
        <f>SAIDI!J217</f>
        <v>37.520070715683843</v>
      </c>
      <c r="L26" s="170">
        <f>SAIDI!K217</f>
        <v>44.727729579995462</v>
      </c>
      <c r="M26" s="164">
        <f>SAIDI!L218</f>
        <v>36.888032408989908</v>
      </c>
      <c r="N26" s="164">
        <f>SAIDI!M218</f>
        <v>38.689434255342327</v>
      </c>
      <c r="O26" s="164">
        <f>SAIDI!N218</f>
        <v>39.386929803650823</v>
      </c>
      <c r="P26" s="164">
        <f>SAIDI!O218</f>
        <v>41.323275216959807</v>
      </c>
      <c r="Q26" s="164">
        <f>SAIDI!P218</f>
        <v>43.15569335792204</v>
      </c>
      <c r="R26" s="164">
        <f>SAIDI!Q218</f>
        <v>44.911039533817871</v>
      </c>
      <c r="S26" s="164">
        <f>SAIDI!R218</f>
        <v>46.541084275555292</v>
      </c>
      <c r="T26" s="164">
        <f>SAIDI!S218</f>
        <v>48.267531058126742</v>
      </c>
      <c r="U26" s="164">
        <f>SAIDI!T218</f>
        <v>50.102092218458509</v>
      </c>
      <c r="V26" s="164">
        <f>SAIDI!U218</f>
        <v>51.669196826467811</v>
      </c>
      <c r="W26" s="167">
        <f>SAIDI!V218</f>
        <v>53.234822872095862</v>
      </c>
    </row>
    <row r="27" spans="1:23">
      <c r="A27" s="244"/>
      <c r="B27" s="150" t="s">
        <v>99</v>
      </c>
      <c r="C27" s="153">
        <f>SAIDI!B240</f>
        <v>40.042677983882513</v>
      </c>
      <c r="D27" s="145">
        <f>SAIDI!C240</f>
        <v>36.54686948643365</v>
      </c>
      <c r="E27" s="145">
        <f>SAIDI!D240</f>
        <v>58.577720031242066</v>
      </c>
      <c r="F27" s="145">
        <f>SAIDI!E240</f>
        <v>27.001800299426009</v>
      </c>
      <c r="G27" s="145">
        <f>SAIDI!F240</f>
        <v>34.945882418293657</v>
      </c>
      <c r="H27" s="145">
        <f>SAIDI!G240</f>
        <v>22.560346228078696</v>
      </c>
      <c r="I27" s="145">
        <f>SAIDI!H240</f>
        <v>23.57784688005524</v>
      </c>
      <c r="J27" s="145">
        <f>SAIDI!I240</f>
        <v>19.478053303766522</v>
      </c>
      <c r="K27" s="145">
        <f>SAIDI!J240</f>
        <v>41.347602258547667</v>
      </c>
      <c r="L27" s="171">
        <f>SAIDI!K240</f>
        <v>29.460231588929606</v>
      </c>
      <c r="M27" s="165">
        <f>SAIDI!L241</f>
        <v>32.307794988246719</v>
      </c>
      <c r="N27" s="165">
        <f>SAIDI!M241</f>
        <v>32.452226057040967</v>
      </c>
      <c r="O27" s="165">
        <f>SAIDI!N241</f>
        <v>32.596053913956652</v>
      </c>
      <c r="P27" s="165">
        <f>SAIDI!O241</f>
        <v>32.748094023330914</v>
      </c>
      <c r="Q27" s="165">
        <f>SAIDI!P241</f>
        <v>32.893102570702865</v>
      </c>
      <c r="R27" s="165">
        <f>SAIDI!Q241</f>
        <v>33.043763551500312</v>
      </c>
      <c r="S27" s="165">
        <f>SAIDI!R241</f>
        <v>33.112634420867494</v>
      </c>
      <c r="T27" s="165">
        <f>SAIDI!S241</f>
        <v>33.235517164330282</v>
      </c>
      <c r="U27" s="165">
        <f>SAIDI!T241</f>
        <v>33.324190653703724</v>
      </c>
      <c r="V27" s="165">
        <f>SAIDI!U241</f>
        <v>33.326914390984918</v>
      </c>
      <c r="W27" s="168">
        <f>SAIDI!V241</f>
        <v>33.32911122032187</v>
      </c>
    </row>
    <row r="28" spans="1:23">
      <c r="K28" s="127"/>
    </row>
    <row r="29" spans="1:23">
      <c r="K29" s="127"/>
    </row>
    <row r="30" spans="1:23">
      <c r="A30" s="159" t="s">
        <v>175</v>
      </c>
      <c r="B30" s="1" t="s">
        <v>41</v>
      </c>
      <c r="L30" s="1"/>
      <c r="M30" s="159">
        <v>2018</v>
      </c>
      <c r="N30" s="159">
        <v>2019</v>
      </c>
      <c r="O30" s="159">
        <v>2020</v>
      </c>
      <c r="P30" s="159">
        <v>2021</v>
      </c>
      <c r="Q30" s="159">
        <v>2022</v>
      </c>
      <c r="R30" s="159">
        <v>2023</v>
      </c>
      <c r="S30" s="159">
        <v>2024</v>
      </c>
      <c r="T30" s="159">
        <v>2025</v>
      </c>
      <c r="U30" s="159">
        <v>2026</v>
      </c>
      <c r="V30" s="159">
        <v>2027</v>
      </c>
      <c r="W30" s="159">
        <v>2028</v>
      </c>
    </row>
    <row r="31" spans="1:23">
      <c r="A31" s="242" t="s">
        <v>176</v>
      </c>
      <c r="B31" s="147" t="s">
        <v>0</v>
      </c>
      <c r="C31" s="138"/>
      <c r="D31" s="138"/>
      <c r="E31" s="138"/>
      <c r="F31" s="138"/>
      <c r="G31" s="138"/>
      <c r="H31" s="138"/>
      <c r="I31" s="138"/>
      <c r="J31" s="138"/>
      <c r="K31" s="138"/>
      <c r="L31" s="172"/>
      <c r="M31" s="139">
        <f>SAIDI!L11</f>
        <v>3.0159195503851675</v>
      </c>
      <c r="N31" s="139">
        <f>SAIDI!M11</f>
        <v>3.0349389361062937</v>
      </c>
      <c r="O31" s="139">
        <f>SAIDI!N11</f>
        <v>2.9230345786781022</v>
      </c>
      <c r="P31" s="139">
        <f>SAIDI!O11</f>
        <v>2.8499994587465953</v>
      </c>
      <c r="Q31" s="139">
        <f>SAIDI!P11</f>
        <v>2.7713928937695491</v>
      </c>
      <c r="R31" s="139">
        <f>SAIDI!Q11</f>
        <v>2.6901726298676998</v>
      </c>
      <c r="S31" s="139">
        <f>SAIDI!R11</f>
        <v>2.5996998946263608</v>
      </c>
      <c r="T31" s="139">
        <f>SAIDI!S11</f>
        <v>2.5239213359464352</v>
      </c>
      <c r="U31" s="139">
        <f>SAIDI!T11</f>
        <v>2.4802901119783685</v>
      </c>
      <c r="V31" s="139">
        <f>SAIDI!U11</f>
        <v>2.4410724360707907</v>
      </c>
      <c r="W31" s="140">
        <f>SAIDI!V11</f>
        <v>2.3756905136268403</v>
      </c>
    </row>
    <row r="32" spans="1:23">
      <c r="A32" s="243"/>
      <c r="B32" s="148" t="s">
        <v>1</v>
      </c>
      <c r="C32" s="143"/>
      <c r="D32" s="143"/>
      <c r="E32" s="143"/>
      <c r="F32" s="143"/>
      <c r="G32" s="143"/>
      <c r="H32" s="143"/>
      <c r="I32" s="143"/>
      <c r="J32" s="143"/>
      <c r="K32" s="143"/>
      <c r="L32" s="173"/>
      <c r="M32" s="141">
        <f>SAIDI!L34</f>
        <v>19.780227233648951</v>
      </c>
      <c r="N32" s="141">
        <f>SAIDI!M34</f>
        <v>19.805029139886344</v>
      </c>
      <c r="O32" s="141">
        <f>SAIDI!N34</f>
        <v>19.758427364559871</v>
      </c>
      <c r="P32" s="141">
        <f>SAIDI!O34</f>
        <v>19.566036984112117</v>
      </c>
      <c r="Q32" s="141">
        <f>SAIDI!P34</f>
        <v>19.185449247315201</v>
      </c>
      <c r="R32" s="141">
        <f>SAIDI!Q34</f>
        <v>18.647527266114711</v>
      </c>
      <c r="S32" s="141">
        <f>SAIDI!R34</f>
        <v>18.224960652875755</v>
      </c>
      <c r="T32" s="141">
        <f>SAIDI!S34</f>
        <v>18.140799383212222</v>
      </c>
      <c r="U32" s="141">
        <f>SAIDI!T34</f>
        <v>18.058506698331865</v>
      </c>
      <c r="V32" s="141">
        <f>SAIDI!U34</f>
        <v>17.941546024767693</v>
      </c>
      <c r="W32" s="142">
        <f>SAIDI!V34</f>
        <v>17.79313013225849</v>
      </c>
    </row>
    <row r="33" spans="1:25">
      <c r="A33" s="243"/>
      <c r="B33" s="149" t="s">
        <v>2</v>
      </c>
      <c r="C33" s="143"/>
      <c r="D33" s="143"/>
      <c r="E33" s="143"/>
      <c r="F33" s="143"/>
      <c r="G33" s="143"/>
      <c r="H33" s="143"/>
      <c r="I33" s="143"/>
      <c r="J33" s="143"/>
      <c r="K33" s="143"/>
      <c r="L33" s="173"/>
      <c r="M33" s="141">
        <f>SAIDI!L57</f>
        <v>23.918993581679935</v>
      </c>
      <c r="N33" s="141">
        <f>SAIDI!M57</f>
        <v>23.892624472652908</v>
      </c>
      <c r="O33" s="141">
        <f>SAIDI!N57</f>
        <v>23.705364637846419</v>
      </c>
      <c r="P33" s="141">
        <f>SAIDI!O57</f>
        <v>23.376803370539328</v>
      </c>
      <c r="Q33" s="141">
        <f>SAIDI!P57</f>
        <v>22.824271708643369</v>
      </c>
      <c r="R33" s="141">
        <f>SAIDI!Q57</f>
        <v>22.1978595206424</v>
      </c>
      <c r="S33" s="141">
        <f>SAIDI!R57</f>
        <v>21.571807464736519</v>
      </c>
      <c r="T33" s="141">
        <f>SAIDI!S57</f>
        <v>20.994654165843837</v>
      </c>
      <c r="U33" s="141">
        <f>SAIDI!T57</f>
        <v>20.548070196026281</v>
      </c>
      <c r="V33" s="141">
        <f>SAIDI!U57</f>
        <v>20.094148198481737</v>
      </c>
      <c r="W33" s="142">
        <f>SAIDI!V57</f>
        <v>20.079536179122339</v>
      </c>
    </row>
    <row r="34" spans="1:25">
      <c r="A34" s="243"/>
      <c r="B34" s="149" t="s">
        <v>81</v>
      </c>
      <c r="C34" s="143"/>
      <c r="D34" s="143"/>
      <c r="E34" s="143"/>
      <c r="F34" s="143"/>
      <c r="G34" s="143"/>
      <c r="H34" s="143"/>
      <c r="I34" s="143"/>
      <c r="J34" s="143"/>
      <c r="K34" s="143"/>
      <c r="L34" s="173"/>
      <c r="M34" s="141">
        <f>SAIDI!L80</f>
        <v>6.250629754237579</v>
      </c>
      <c r="N34" s="141">
        <f>SAIDI!M80</f>
        <v>6.5064910877917956</v>
      </c>
      <c r="O34" s="141">
        <f>SAIDI!N80</f>
        <v>6.8230140882026022</v>
      </c>
      <c r="P34" s="141">
        <f>SAIDI!O80</f>
        <v>7.1270233384373842</v>
      </c>
      <c r="Q34" s="141">
        <f>SAIDI!P80</f>
        <v>7.4560930813576061</v>
      </c>
      <c r="R34" s="141">
        <f>SAIDI!Q80</f>
        <v>7.7567227418898943</v>
      </c>
      <c r="S34" s="141">
        <f>SAIDI!R80</f>
        <v>8.0796228323895889</v>
      </c>
      <c r="T34" s="141">
        <f>SAIDI!S80</f>
        <v>8.4870138519306444</v>
      </c>
      <c r="U34" s="141">
        <f>SAIDI!T80</f>
        <v>8.7530528842219706</v>
      </c>
      <c r="V34" s="141">
        <f>SAIDI!U80</f>
        <v>9.0057132028233848</v>
      </c>
      <c r="W34" s="142">
        <f>SAIDI!V80</f>
        <v>9.1939609924789227</v>
      </c>
    </row>
    <row r="35" spans="1:25">
      <c r="A35" s="243"/>
      <c r="B35" s="149" t="s">
        <v>82</v>
      </c>
      <c r="C35" s="143"/>
      <c r="D35" s="143"/>
      <c r="E35" s="143"/>
      <c r="F35" s="143"/>
      <c r="G35" s="143"/>
      <c r="H35" s="143"/>
      <c r="I35" s="143"/>
      <c r="J35" s="143"/>
      <c r="K35" s="143"/>
      <c r="L35" s="173"/>
      <c r="M35" s="141">
        <f>SAIDI!L103</f>
        <v>5.2629558218330139</v>
      </c>
      <c r="N35" s="141">
        <f>SAIDI!M103</f>
        <v>5.4869224404421182</v>
      </c>
      <c r="O35" s="141">
        <f>SAIDI!N103</f>
        <v>5.6655485272233692</v>
      </c>
      <c r="P35" s="141">
        <f>SAIDI!O103</f>
        <v>5.8708523737234009</v>
      </c>
      <c r="Q35" s="141">
        <f>SAIDI!P103</f>
        <v>6.0472492681099945</v>
      </c>
      <c r="R35" s="141">
        <f>SAIDI!Q103</f>
        <v>6.2280727170676808</v>
      </c>
      <c r="S35" s="141">
        <f>SAIDI!R103</f>
        <v>6.3282725185075268</v>
      </c>
      <c r="T35" s="141">
        <f>SAIDI!S103</f>
        <v>6.6130818331407069</v>
      </c>
      <c r="U35" s="141">
        <f>SAIDI!T103</f>
        <v>6.862239629885849</v>
      </c>
      <c r="V35" s="141">
        <f>SAIDI!U103</f>
        <v>6.9340825941172151</v>
      </c>
      <c r="W35" s="142">
        <f>SAIDI!V103</f>
        <v>7.0056932409054324</v>
      </c>
    </row>
    <row r="36" spans="1:25">
      <c r="A36" s="243"/>
      <c r="B36" s="149" t="s">
        <v>97</v>
      </c>
      <c r="C36" s="143"/>
      <c r="D36" s="143"/>
      <c r="E36" s="143"/>
      <c r="F36" s="143"/>
      <c r="G36" s="143"/>
      <c r="H36" s="143"/>
      <c r="I36" s="143"/>
      <c r="J36" s="143"/>
      <c r="K36" s="143"/>
      <c r="L36" s="173"/>
      <c r="M36" s="141">
        <f>SAIDI!L126</f>
        <v>9.6075235537086492</v>
      </c>
      <c r="N36" s="141">
        <f>SAIDI!M126</f>
        <v>9.5380846974172933</v>
      </c>
      <c r="O36" s="141">
        <f>SAIDI!N126</f>
        <v>9.46362523506256</v>
      </c>
      <c r="P36" s="141">
        <f>SAIDI!O126</f>
        <v>9.3944244338552405</v>
      </c>
      <c r="Q36" s="141">
        <f>SAIDI!P126</f>
        <v>9.3250470298819508</v>
      </c>
      <c r="R36" s="141">
        <f>SAIDI!Q126</f>
        <v>9.2508140485191959</v>
      </c>
      <c r="S36" s="141">
        <f>SAIDI!R126</f>
        <v>9.213210005957972</v>
      </c>
      <c r="T36" s="141">
        <f>SAIDI!S126</f>
        <v>9.1535434098500428</v>
      </c>
      <c r="U36" s="141">
        <f>SAIDI!T126</f>
        <v>9.115863753545046</v>
      </c>
      <c r="V36" s="141">
        <f>SAIDI!U126</f>
        <v>9.1163690983033696</v>
      </c>
      <c r="W36" s="142">
        <f>SAIDI!V126</f>
        <v>9.1149388388371175</v>
      </c>
    </row>
    <row r="37" spans="1:25">
      <c r="A37" s="244"/>
      <c r="B37" s="150" t="s">
        <v>98</v>
      </c>
      <c r="C37" s="144"/>
      <c r="D37" s="144"/>
      <c r="E37" s="144"/>
      <c r="F37" s="144"/>
      <c r="G37" s="144"/>
      <c r="H37" s="144"/>
      <c r="I37" s="144"/>
      <c r="J37" s="144"/>
      <c r="K37" s="144"/>
      <c r="L37" s="174"/>
      <c r="M37" s="145">
        <f>SAIDI!L149</f>
        <v>12.873952028770583</v>
      </c>
      <c r="N37" s="145">
        <f>SAIDI!M149</f>
        <v>12.853687328825707</v>
      </c>
      <c r="O37" s="145">
        <f>SAIDI!N149</f>
        <v>12.826790367130318</v>
      </c>
      <c r="P37" s="145">
        <f>SAIDI!O149</f>
        <v>12.8034813414588</v>
      </c>
      <c r="Q37" s="145">
        <f>SAIDI!P149</f>
        <v>12.783055687971755</v>
      </c>
      <c r="R37" s="145">
        <f>SAIDI!Q149</f>
        <v>12.756557986658938</v>
      </c>
      <c r="S37" s="145">
        <f>SAIDI!R149</f>
        <v>12.746247552205455</v>
      </c>
      <c r="T37" s="145">
        <f>SAIDI!S149</f>
        <v>12.731671028509897</v>
      </c>
      <c r="U37" s="145">
        <f>SAIDI!T149</f>
        <v>12.712425177129116</v>
      </c>
      <c r="V37" s="145">
        <f>SAIDI!U149</f>
        <v>12.71083988993629</v>
      </c>
      <c r="W37" s="146">
        <f>SAIDI!V149</f>
        <v>12.713374682118415</v>
      </c>
    </row>
    <row r="38" spans="1:25">
      <c r="A38" s="242" t="s">
        <v>177</v>
      </c>
      <c r="B38" s="147" t="s">
        <v>42</v>
      </c>
      <c r="C38" s="138"/>
      <c r="D38" s="138"/>
      <c r="E38" s="138"/>
      <c r="F38" s="138"/>
      <c r="G38" s="138"/>
      <c r="H38" s="138"/>
      <c r="I38" s="138"/>
      <c r="J38" s="138"/>
      <c r="K38" s="138"/>
      <c r="L38" s="172"/>
      <c r="M38" s="139">
        <f>SAIDI!L172</f>
        <v>29.61478681002199</v>
      </c>
      <c r="N38" s="139">
        <f>SAIDI!M172</f>
        <v>29.708340456496412</v>
      </c>
      <c r="O38" s="139">
        <f>SAIDI!N172</f>
        <v>23.861922748519277</v>
      </c>
      <c r="P38" s="139">
        <f>SAIDI!O172</f>
        <v>18.042802118012769</v>
      </c>
      <c r="Q38" s="139">
        <f>SAIDI!P172</f>
        <v>15.744638527273001</v>
      </c>
      <c r="R38" s="139">
        <f>SAIDI!Q172</f>
        <v>12.744488550285793</v>
      </c>
      <c r="S38" s="139">
        <f>SAIDI!R172</f>
        <v>9.6758367974109696</v>
      </c>
      <c r="T38" s="139">
        <f>SAIDI!S172</f>
        <v>8.4527066083197404</v>
      </c>
      <c r="U38" s="139">
        <f>SAIDI!T172</f>
        <v>8.4703908597148203</v>
      </c>
      <c r="V38" s="139">
        <f>SAIDI!U172</f>
        <v>8.4692253837713807</v>
      </c>
      <c r="W38" s="140">
        <f>SAIDI!V172</f>
        <v>8.4665243293703085</v>
      </c>
    </row>
    <row r="39" spans="1:25">
      <c r="A39" s="243"/>
      <c r="B39" s="149" t="s">
        <v>85</v>
      </c>
      <c r="C39" s="143"/>
      <c r="D39" s="143"/>
      <c r="E39" s="143"/>
      <c r="F39" s="143"/>
      <c r="G39" s="143"/>
      <c r="H39" s="143"/>
      <c r="I39" s="143"/>
      <c r="J39" s="143"/>
      <c r="K39" s="143"/>
      <c r="L39" s="173"/>
      <c r="M39" s="141">
        <f>SAIDI!L195</f>
        <v>29.296678574342273</v>
      </c>
      <c r="N39" s="141">
        <f>SAIDI!M195</f>
        <v>28.873044875578213</v>
      </c>
      <c r="O39" s="141">
        <f>SAIDI!N195</f>
        <v>28.442430883189502</v>
      </c>
      <c r="P39" s="141">
        <f>SAIDI!O195</f>
        <v>28.043525882464841</v>
      </c>
      <c r="Q39" s="141">
        <f>SAIDI!P195</f>
        <v>27.60653375115368</v>
      </c>
      <c r="R39" s="141">
        <f>SAIDI!Q195</f>
        <v>27.173879242612923</v>
      </c>
      <c r="S39" s="141">
        <f>SAIDI!R195</f>
        <v>26.945777185782614</v>
      </c>
      <c r="T39" s="141">
        <f>SAIDI!S195</f>
        <v>26.804670843436813</v>
      </c>
      <c r="U39" s="141">
        <f>SAIDI!T195</f>
        <v>26.843650623097684</v>
      </c>
      <c r="V39" s="141">
        <f>SAIDI!U195</f>
        <v>26.815010928235488</v>
      </c>
      <c r="W39" s="142">
        <f>SAIDI!V195</f>
        <v>26.800093098661446</v>
      </c>
    </row>
    <row r="40" spans="1:25">
      <c r="A40" s="243"/>
      <c r="B40" s="149" t="s">
        <v>65</v>
      </c>
      <c r="C40" s="143"/>
      <c r="D40" s="143"/>
      <c r="E40" s="143"/>
      <c r="F40" s="143"/>
      <c r="G40" s="143"/>
      <c r="H40" s="143"/>
      <c r="I40" s="143"/>
      <c r="J40" s="143"/>
      <c r="K40" s="143"/>
      <c r="L40" s="173"/>
      <c r="M40" s="141">
        <f>SAIDI!L218</f>
        <v>36.888032408989908</v>
      </c>
      <c r="N40" s="141">
        <f>SAIDI!M218</f>
        <v>38.689434255342327</v>
      </c>
      <c r="O40" s="141">
        <f>SAIDI!N218</f>
        <v>39.386929803650823</v>
      </c>
      <c r="P40" s="141">
        <f>SAIDI!O218</f>
        <v>41.323275216959807</v>
      </c>
      <c r="Q40" s="141">
        <f>SAIDI!P218</f>
        <v>43.15569335792204</v>
      </c>
      <c r="R40" s="141">
        <f>SAIDI!Q218</f>
        <v>44.911039533817871</v>
      </c>
      <c r="S40" s="141">
        <f>SAIDI!R218</f>
        <v>46.541084275555292</v>
      </c>
      <c r="T40" s="141">
        <f>SAIDI!S218</f>
        <v>48.267531058126742</v>
      </c>
      <c r="U40" s="141">
        <f>SAIDI!T218</f>
        <v>50.102092218458509</v>
      </c>
      <c r="V40" s="141">
        <f>SAIDI!U218</f>
        <v>51.669196826467811</v>
      </c>
      <c r="W40" s="142">
        <f>SAIDI!V218</f>
        <v>53.234822872095862</v>
      </c>
    </row>
    <row r="41" spans="1:25">
      <c r="A41" s="244"/>
      <c r="B41" s="150" t="s">
        <v>99</v>
      </c>
      <c r="C41" s="144"/>
      <c r="D41" s="144"/>
      <c r="E41" s="144"/>
      <c r="F41" s="144"/>
      <c r="G41" s="144"/>
      <c r="H41" s="144"/>
      <c r="I41" s="144"/>
      <c r="J41" s="144"/>
      <c r="K41" s="144"/>
      <c r="L41" s="174"/>
      <c r="M41" s="145">
        <f>SAIDI!L241</f>
        <v>32.307794988246719</v>
      </c>
      <c r="N41" s="145">
        <f>SAIDI!M241</f>
        <v>32.452226057040967</v>
      </c>
      <c r="O41" s="145">
        <f>SAIDI!N241</f>
        <v>32.596053913956652</v>
      </c>
      <c r="P41" s="145">
        <f>SAIDI!O241</f>
        <v>32.748094023330914</v>
      </c>
      <c r="Q41" s="145">
        <f>SAIDI!P241</f>
        <v>32.893102570702865</v>
      </c>
      <c r="R41" s="145">
        <f>SAIDI!Q241</f>
        <v>33.043763551500312</v>
      </c>
      <c r="S41" s="145">
        <f>SAIDI!R241</f>
        <v>33.112634420867494</v>
      </c>
      <c r="T41" s="145">
        <f>SAIDI!S241</f>
        <v>33.235517164330282</v>
      </c>
      <c r="U41" s="145">
        <f>SAIDI!T241</f>
        <v>33.324190653703724</v>
      </c>
      <c r="V41" s="145">
        <f>SAIDI!U241</f>
        <v>33.326914390984918</v>
      </c>
      <c r="W41" s="146">
        <f>SAIDI!V241</f>
        <v>33.32911122032187</v>
      </c>
    </row>
    <row r="42" spans="1:25">
      <c r="B42" s="44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Y42" s="48"/>
    </row>
    <row r="43" spans="1:25" s="94" customFormat="1">
      <c r="B43" s="44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Y43" s="48"/>
    </row>
    <row r="44" spans="1:25">
      <c r="A44" s="95" t="s">
        <v>182</v>
      </c>
      <c r="B44" s="44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Y44" s="48"/>
    </row>
    <row r="45" spans="1:25">
      <c r="A45" t="s">
        <v>152</v>
      </c>
      <c r="L45" s="40"/>
      <c r="M45" s="96">
        <f>M8+((MAX($C$9:$L$9)-MIN($C$9:$L$9))/2)-M46</f>
        <v>185.16194410521481</v>
      </c>
      <c r="N45" s="96">
        <f t="shared" ref="N45:W45" si="4">N8+((MAX($C$9:$L$9)-MIN($C$9:$L$9))/2)-N46</f>
        <v>185.16194410521476</v>
      </c>
      <c r="O45" s="96">
        <f t="shared" si="4"/>
        <v>185.16194410521476</v>
      </c>
      <c r="P45" s="96">
        <f t="shared" si="4"/>
        <v>185.16194410521479</v>
      </c>
      <c r="Q45" s="96">
        <f t="shared" si="4"/>
        <v>185.16194410521479</v>
      </c>
      <c r="R45" s="96">
        <f t="shared" si="4"/>
        <v>185.16194410521481</v>
      </c>
      <c r="S45" s="96">
        <f t="shared" si="4"/>
        <v>185.16194410521476</v>
      </c>
      <c r="T45" s="96">
        <f t="shared" si="4"/>
        <v>185.16194410521479</v>
      </c>
      <c r="U45" s="96">
        <f t="shared" si="4"/>
        <v>185.16194410521476</v>
      </c>
      <c r="V45" s="96">
        <f t="shared" si="4"/>
        <v>185.16194410521481</v>
      </c>
      <c r="W45" s="96">
        <f t="shared" si="4"/>
        <v>185.16194410521476</v>
      </c>
      <c r="Y45" s="48"/>
    </row>
    <row r="46" spans="1:25">
      <c r="A46" t="s">
        <v>105</v>
      </c>
      <c r="K46" s="40"/>
      <c r="L46" s="96">
        <f>AVERAGE(C9:L9)</f>
        <v>213.76577134204641</v>
      </c>
      <c r="M46" s="96">
        <f>M8-((MAX($C$9:$L$9)-MIN($C$9:$L$9))/2)</f>
        <v>116.23652225325739</v>
      </c>
      <c r="N46" s="96">
        <f t="shared" ref="N46:W46" si="5">N8-((MAX($C$9:$L$9)-MIN($C$9:$L$9))/2)</f>
        <v>118.25985169497298</v>
      </c>
      <c r="O46" s="96">
        <f t="shared" si="5"/>
        <v>112.87217009541209</v>
      </c>
      <c r="P46" s="96">
        <f t="shared" si="5"/>
        <v>108.5653464890338</v>
      </c>
      <c r="Q46" s="96">
        <f t="shared" si="5"/>
        <v>107.21155507149359</v>
      </c>
      <c r="R46" s="96">
        <f t="shared" si="5"/>
        <v>104.81992573637004</v>
      </c>
      <c r="S46" s="96">
        <f t="shared" si="5"/>
        <v>102.45818154830815</v>
      </c>
      <c r="T46" s="96">
        <f t="shared" si="5"/>
        <v>102.82413863003995</v>
      </c>
      <c r="U46" s="96">
        <f t="shared" si="5"/>
        <v>104.68980075348586</v>
      </c>
      <c r="V46" s="96">
        <f t="shared" si="5"/>
        <v>105.94314692135268</v>
      </c>
      <c r="W46" s="96">
        <f t="shared" si="5"/>
        <v>107.52590404718964</v>
      </c>
      <c r="Y46" s="48"/>
    </row>
    <row r="47" spans="1:25">
      <c r="B47" s="48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Y47" s="48"/>
    </row>
    <row r="48" spans="1:25" ht="16.5" customHeight="1"/>
    <row r="50" spans="1:38" ht="18">
      <c r="A50" s="18" t="s">
        <v>40</v>
      </c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</row>
    <row r="51" spans="1:38">
      <c r="B51" s="94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159" t="s">
        <v>32</v>
      </c>
      <c r="N51" s="160"/>
      <c r="O51" s="160"/>
      <c r="P51" s="160"/>
      <c r="Q51" s="160"/>
      <c r="R51" s="160"/>
      <c r="S51" s="160"/>
      <c r="T51" s="160"/>
      <c r="U51" s="160"/>
      <c r="V51" s="160"/>
      <c r="W51" s="160"/>
    </row>
    <row r="52" spans="1:38">
      <c r="B52" s="94"/>
      <c r="C52" s="60">
        <v>2008</v>
      </c>
      <c r="D52" s="60">
        <v>2009</v>
      </c>
      <c r="E52" s="60">
        <v>2010</v>
      </c>
      <c r="F52" s="60">
        <v>2011</v>
      </c>
      <c r="G52" s="60">
        <v>2012</v>
      </c>
      <c r="H52" s="60">
        <v>2013</v>
      </c>
      <c r="I52" s="60">
        <v>2014</v>
      </c>
      <c r="J52" s="60">
        <v>2015</v>
      </c>
      <c r="K52" s="60">
        <v>2016</v>
      </c>
      <c r="L52" s="60">
        <v>2017</v>
      </c>
      <c r="M52" s="161">
        <v>2018</v>
      </c>
      <c r="N52" s="161">
        <v>2019</v>
      </c>
      <c r="O52" s="161">
        <v>2020</v>
      </c>
      <c r="P52" s="161">
        <v>2021</v>
      </c>
      <c r="Q52" s="161">
        <v>2022</v>
      </c>
      <c r="R52" s="161">
        <v>2023</v>
      </c>
      <c r="S52" s="161">
        <v>2024</v>
      </c>
      <c r="T52" s="161">
        <v>2025</v>
      </c>
      <c r="U52" s="161">
        <v>2026</v>
      </c>
      <c r="V52" s="161">
        <v>2027</v>
      </c>
      <c r="W52" s="161">
        <v>2028</v>
      </c>
    </row>
    <row r="53" spans="1:38">
      <c r="B53" s="95" t="s">
        <v>181</v>
      </c>
      <c r="C53" s="80">
        <f t="shared" ref="C53:L53" si="6">SUM(C62:C72)</f>
        <v>2.2908874159553676</v>
      </c>
      <c r="D53" s="80">
        <f t="shared" si="6"/>
        <v>2.4441943636450336</v>
      </c>
      <c r="E53" s="80">
        <f t="shared" si="6"/>
        <v>2.2671411620150219</v>
      </c>
      <c r="F53" s="80">
        <f t="shared" si="6"/>
        <v>2.3540208801839273</v>
      </c>
      <c r="G53" s="80">
        <f t="shared" si="6"/>
        <v>2.4934544215858772</v>
      </c>
      <c r="H53" s="80">
        <f t="shared" si="6"/>
        <v>1.6382844655794291</v>
      </c>
      <c r="I53" s="80">
        <f t="shared" si="6"/>
        <v>2.1397539822354723</v>
      </c>
      <c r="J53" s="80">
        <f t="shared" si="6"/>
        <v>2.0952796935802129</v>
      </c>
      <c r="K53" s="80">
        <f t="shared" si="6"/>
        <v>1.9539511481219427</v>
      </c>
      <c r="L53" s="80">
        <f t="shared" si="6"/>
        <v>2.4540750168451</v>
      </c>
      <c r="M53" s="76">
        <f t="shared" ref="M53:W53" si="7">SUM(M76:M86)</f>
        <v>2.29447933675889</v>
      </c>
      <c r="N53" s="76">
        <f t="shared" si="7"/>
        <v>2.3217724159082307</v>
      </c>
      <c r="O53" s="76">
        <f t="shared" si="7"/>
        <v>2.2904597566089948</v>
      </c>
      <c r="P53" s="76">
        <f t="shared" si="7"/>
        <v>2.2780350763631176</v>
      </c>
      <c r="Q53" s="76">
        <f t="shared" si="7"/>
        <v>2.2803849140983297</v>
      </c>
      <c r="R53" s="76">
        <f t="shared" si="7"/>
        <v>2.2650525991489863</v>
      </c>
      <c r="S53" s="76">
        <f t="shared" si="7"/>
        <v>2.2517413425804471</v>
      </c>
      <c r="T53" s="76">
        <f t="shared" si="7"/>
        <v>2.2599137661870823</v>
      </c>
      <c r="U53" s="76">
        <f t="shared" si="7"/>
        <v>2.2833807442250453</v>
      </c>
      <c r="V53" s="76">
        <f t="shared" si="7"/>
        <v>2.3061305312622316</v>
      </c>
      <c r="W53" s="76">
        <f t="shared" si="7"/>
        <v>2.3305192968345838</v>
      </c>
    </row>
    <row r="54" spans="1:38">
      <c r="B54" s="60" t="s">
        <v>183</v>
      </c>
      <c r="C54" s="105">
        <f>'Historical Fault Information'!AX263</f>
        <v>2.3175875809237132</v>
      </c>
      <c r="D54" s="105">
        <f>'Historical Fault Information'!AY263</f>
        <v>2.4441943636450336</v>
      </c>
      <c r="E54" s="105">
        <f>'Historical Fault Information'!AZ263</f>
        <v>2.2671411620150219</v>
      </c>
      <c r="F54" s="105">
        <f>'Historical Fault Information'!BA263</f>
        <v>2.3540208801839269</v>
      </c>
      <c r="G54" s="105">
        <f>'Historical Fault Information'!BB263</f>
        <v>2.4934544215858772</v>
      </c>
      <c r="H54" s="105">
        <f>'Historical Fault Information'!BC263</f>
        <v>1.6382844655794293</v>
      </c>
      <c r="I54" s="105">
        <f>'Historical Fault Information'!BD263</f>
        <v>2.1397539822354723</v>
      </c>
      <c r="J54" s="105">
        <f>'Historical Fault Information'!BE263</f>
        <v>2.0952796935802125</v>
      </c>
      <c r="K54" s="105">
        <f>'Historical Fault Information'!BF263</f>
        <v>1.9539511481219427</v>
      </c>
      <c r="L54" s="105">
        <f>'Historical Fault Information'!BG263</f>
        <v>2.4540750168451</v>
      </c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</row>
    <row r="55" spans="1:38">
      <c r="B55" s="95" t="s">
        <v>44</v>
      </c>
      <c r="C55" s="96"/>
      <c r="D55" s="96"/>
      <c r="E55" s="125">
        <v>2.2688786545033772</v>
      </c>
      <c r="F55" s="125">
        <v>2.3524072515295797</v>
      </c>
      <c r="G55" s="125">
        <v>2.4345860983254548</v>
      </c>
      <c r="H55" s="125">
        <v>1.6639535389027877</v>
      </c>
      <c r="I55" s="125">
        <v>2.1392187057272709</v>
      </c>
      <c r="J55" s="125">
        <v>2.09</v>
      </c>
      <c r="K55" s="125">
        <v>1.96</v>
      </c>
      <c r="L55" s="125">
        <v>2.2565</v>
      </c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</row>
    <row r="56" spans="1:38">
      <c r="B56" s="200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221"/>
      <c r="P56" s="96"/>
      <c r="Q56" s="96"/>
      <c r="R56" s="96"/>
      <c r="S56" s="96"/>
      <c r="T56" s="96"/>
      <c r="U56" s="96"/>
      <c r="V56" s="96"/>
      <c r="W56" s="96"/>
      <c r="Y56" s="48"/>
    </row>
    <row r="57" spans="1:38" s="217" customFormat="1">
      <c r="B57" s="200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221"/>
      <c r="P57" s="221"/>
      <c r="Q57" s="221"/>
      <c r="R57" s="221"/>
      <c r="S57" s="221"/>
      <c r="T57" s="221"/>
      <c r="U57" s="221"/>
      <c r="V57" s="221"/>
      <c r="W57" s="221"/>
      <c r="Y57" s="48"/>
      <c r="AI57" s="221"/>
    </row>
    <row r="58" spans="1:38">
      <c r="B58" s="159" t="s">
        <v>32</v>
      </c>
      <c r="C58" s="96"/>
      <c r="D58" s="96"/>
      <c r="E58" s="96"/>
      <c r="F58" s="96"/>
      <c r="G58" s="96"/>
      <c r="H58" s="96"/>
      <c r="I58" s="96"/>
      <c r="J58" s="96"/>
      <c r="K58" s="80"/>
      <c r="L58" s="76"/>
      <c r="M58" s="76">
        <f t="shared" ref="M58:T58" si="8">M53</f>
        <v>2.29447933675889</v>
      </c>
      <c r="N58" s="76">
        <f t="shared" si="8"/>
        <v>2.3217724159082307</v>
      </c>
      <c r="O58" s="76">
        <f t="shared" si="8"/>
        <v>2.2904597566089948</v>
      </c>
      <c r="P58" s="76">
        <f t="shared" si="8"/>
        <v>2.2780350763631176</v>
      </c>
      <c r="Q58" s="76">
        <f t="shared" si="8"/>
        <v>2.2803849140983297</v>
      </c>
      <c r="R58" s="76">
        <f t="shared" si="8"/>
        <v>2.2650525991489863</v>
      </c>
      <c r="S58" s="76">
        <f t="shared" si="8"/>
        <v>2.2517413425804471</v>
      </c>
      <c r="T58" s="76">
        <f t="shared" si="8"/>
        <v>2.2599137661870823</v>
      </c>
      <c r="U58" s="76">
        <f t="shared" ref="U58:W58" si="9">U53</f>
        <v>2.2833807442250453</v>
      </c>
      <c r="V58" s="76">
        <f t="shared" si="9"/>
        <v>2.3061305312622316</v>
      </c>
      <c r="W58" s="76">
        <f t="shared" si="9"/>
        <v>2.3305192968345838</v>
      </c>
      <c r="Y58" s="94"/>
      <c r="AI58" s="221"/>
    </row>
    <row r="59" spans="1:38">
      <c r="C59" s="1"/>
      <c r="D59" s="1"/>
      <c r="E59" s="1"/>
      <c r="F59" s="1"/>
      <c r="G59" s="1"/>
      <c r="H59" s="1"/>
      <c r="I59" s="1"/>
      <c r="J59" s="1"/>
      <c r="L59" s="43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Y59" s="94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</row>
    <row r="60" spans="1:38">
      <c r="A60" s="1"/>
      <c r="B60" s="44"/>
      <c r="C60" s="1"/>
      <c r="D60" s="1"/>
      <c r="E60" s="1"/>
      <c r="F60" s="1"/>
      <c r="G60" s="1"/>
      <c r="H60" s="1"/>
      <c r="I60" s="1"/>
      <c r="J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Y60" s="94"/>
    </row>
    <row r="61" spans="1:38">
      <c r="A61" s="95" t="s">
        <v>178</v>
      </c>
      <c r="B61" s="95" t="s">
        <v>41</v>
      </c>
      <c r="C61" s="60">
        <v>2008</v>
      </c>
      <c r="D61" s="60">
        <v>2009</v>
      </c>
      <c r="E61" s="60">
        <v>2010</v>
      </c>
      <c r="F61" s="60">
        <v>2011</v>
      </c>
      <c r="G61" s="60">
        <v>2012</v>
      </c>
      <c r="H61" s="60">
        <v>2013</v>
      </c>
      <c r="I61" s="60">
        <v>2014</v>
      </c>
      <c r="J61" s="60">
        <v>2015</v>
      </c>
      <c r="K61" s="157">
        <v>2016</v>
      </c>
      <c r="L61" s="158">
        <v>2017</v>
      </c>
      <c r="M61" s="159">
        <v>2018</v>
      </c>
      <c r="N61" s="159">
        <v>2019</v>
      </c>
      <c r="O61" s="159">
        <v>2020</v>
      </c>
      <c r="P61" s="159">
        <v>2021</v>
      </c>
      <c r="Q61" s="159">
        <v>2022</v>
      </c>
      <c r="R61" s="159">
        <v>2023</v>
      </c>
      <c r="S61" s="159">
        <v>2024</v>
      </c>
      <c r="T61" s="159">
        <v>2025</v>
      </c>
      <c r="U61" s="159">
        <v>2026</v>
      </c>
      <c r="V61" s="159">
        <v>2027</v>
      </c>
      <c r="W61" s="159">
        <v>2028</v>
      </c>
      <c r="Y61" s="94"/>
    </row>
    <row r="62" spans="1:38">
      <c r="A62" s="242" t="s">
        <v>176</v>
      </c>
      <c r="B62" s="147" t="s">
        <v>0</v>
      </c>
      <c r="C62" s="175">
        <f>SAIFI!B10</f>
        <v>7.5501088805175406E-3</v>
      </c>
      <c r="D62" s="154">
        <f>SAIFI!C10</f>
        <v>1.2226407896619143E-2</v>
      </c>
      <c r="E62" s="154">
        <f>SAIFI!D10</f>
        <v>7.6788613796986227E-3</v>
      </c>
      <c r="F62" s="154">
        <f>SAIFI!E10</f>
        <v>2.3361433219844945E-2</v>
      </c>
      <c r="G62" s="154">
        <f>SAIFI!F10</f>
        <v>1.6016275661198742E-2</v>
      </c>
      <c r="H62" s="154">
        <f>SAIFI!G10</f>
        <v>1.9235664044797339E-2</v>
      </c>
      <c r="I62" s="154">
        <f>SAIFI!H10</f>
        <v>1.7613615364714879E-2</v>
      </c>
      <c r="J62" s="154">
        <f>SAIFI!I10</f>
        <v>1.4343573797931539E-2</v>
      </c>
      <c r="K62" s="154">
        <f>SAIFI!J10</f>
        <v>1.993565437205562E-2</v>
      </c>
      <c r="L62" s="176">
        <f>SAIFI!K10</f>
        <v>4.8573781537770396E-3</v>
      </c>
      <c r="M62" s="177">
        <f>SAIFI!L11</f>
        <v>1.3951452655306494E-2</v>
      </c>
      <c r="N62" s="177">
        <f>SAIFI!M11</f>
        <v>1.3967621285610183E-2</v>
      </c>
      <c r="O62" s="177">
        <f>SAIFI!N11</f>
        <v>1.3525300930162912E-2</v>
      </c>
      <c r="P62" s="177">
        <f>SAIFI!O11</f>
        <v>1.3125614488558954E-2</v>
      </c>
      <c r="Q62" s="177">
        <f>SAIFI!P11</f>
        <v>1.2722169550072934E-2</v>
      </c>
      <c r="R62" s="177">
        <f>SAIFI!Q11</f>
        <v>1.2293244542055964E-2</v>
      </c>
      <c r="S62" s="177">
        <f>SAIFI!R11</f>
        <v>1.1832146068679881E-2</v>
      </c>
      <c r="T62" s="177">
        <f>SAIFI!S11</f>
        <v>1.1449224064037781E-2</v>
      </c>
      <c r="U62" s="177">
        <f>SAIFI!T11</f>
        <v>1.1198606473994649E-2</v>
      </c>
      <c r="V62" s="177">
        <f>SAIFI!U11</f>
        <v>1.1003745127382294E-2</v>
      </c>
      <c r="W62" s="178">
        <f>SAIFI!V11</f>
        <v>1.0718945001416387E-2</v>
      </c>
      <c r="Y62" s="94"/>
    </row>
    <row r="63" spans="1:38">
      <c r="A63" s="243"/>
      <c r="B63" s="148" t="s">
        <v>1</v>
      </c>
      <c r="C63" s="179">
        <f>SAIFI!B33</f>
        <v>0.2753071702191916</v>
      </c>
      <c r="D63" s="155">
        <f>SAIFI!C33</f>
        <v>0.21264921399392811</v>
      </c>
      <c r="E63" s="155">
        <f>SAIFI!D33</f>
        <v>0.19034096145875204</v>
      </c>
      <c r="F63" s="155">
        <f>SAIFI!E33</f>
        <v>0.2160634194756085</v>
      </c>
      <c r="G63" s="155">
        <f>SAIFI!F33</f>
        <v>0.23925971992612202</v>
      </c>
      <c r="H63" s="155">
        <f>SAIFI!G33</f>
        <v>0.23206957990079521</v>
      </c>
      <c r="I63" s="155">
        <f>SAIFI!H33</f>
        <v>0.24742217239722566</v>
      </c>
      <c r="J63" s="155">
        <f>SAIFI!I33</f>
        <v>0.20304587133545518</v>
      </c>
      <c r="K63" s="155">
        <f>SAIFI!J33</f>
        <v>0.20313926837085816</v>
      </c>
      <c r="L63" s="180">
        <f>SAIFI!K33</f>
        <v>0.23918544583364529</v>
      </c>
      <c r="M63" s="181">
        <f>SAIFI!L34</f>
        <v>0.21460075881015561</v>
      </c>
      <c r="N63" s="181">
        <f>SAIFI!M34</f>
        <v>0.21484893277369488</v>
      </c>
      <c r="O63" s="181">
        <f>SAIFI!N34</f>
        <v>0.21417221951282459</v>
      </c>
      <c r="P63" s="181">
        <f>SAIFI!O34</f>
        <v>0.21166581307612045</v>
      </c>
      <c r="Q63" s="181">
        <f>SAIFI!P34</f>
        <v>0.20679682702326771</v>
      </c>
      <c r="R63" s="181">
        <f>SAIFI!Q34</f>
        <v>0.20024019194436526</v>
      </c>
      <c r="S63" s="181">
        <f>SAIFI!R34</f>
        <v>0.1951098480893303</v>
      </c>
      <c r="T63" s="181">
        <f>SAIFI!S34</f>
        <v>0.19333648019720454</v>
      </c>
      <c r="U63" s="181">
        <f>SAIFI!T34</f>
        <v>0.1914899673423876</v>
      </c>
      <c r="V63" s="181">
        <f>SAIFI!U34</f>
        <v>0.18957755704563581</v>
      </c>
      <c r="W63" s="182">
        <f>SAIFI!V34</f>
        <v>0.18737834601499787</v>
      </c>
      <c r="Y63" s="94"/>
    </row>
    <row r="64" spans="1:38">
      <c r="A64" s="243"/>
      <c r="B64" s="149" t="s">
        <v>2</v>
      </c>
      <c r="C64" s="179">
        <f>SAIFI!B56</f>
        <v>0.13432835820895514</v>
      </c>
      <c r="D64" s="155">
        <f>SAIFI!C56</f>
        <v>8.6659354982277101E-2</v>
      </c>
      <c r="E64" s="155">
        <f>SAIFI!D56</f>
        <v>0.13738841819142275</v>
      </c>
      <c r="F64" s="155">
        <f>SAIFI!E56</f>
        <v>0.21678580851037105</v>
      </c>
      <c r="G64" s="155">
        <f>SAIFI!F56</f>
        <v>0.17495710763249761</v>
      </c>
      <c r="H64" s="155">
        <f>SAIFI!G56</f>
        <v>0.10372421328399999</v>
      </c>
      <c r="I64" s="155">
        <f>SAIFI!H56</f>
        <v>0.15194399615635737</v>
      </c>
      <c r="J64" s="155">
        <f>SAIFI!I56</f>
        <v>0.18651838457638203</v>
      </c>
      <c r="K64" s="155">
        <f>SAIFI!J56</f>
        <v>0.19429476828921666</v>
      </c>
      <c r="L64" s="180">
        <f>SAIFI!K56</f>
        <v>0.18056150333158652</v>
      </c>
      <c r="M64" s="181">
        <f>SAIFI!L57</f>
        <v>0.16251306190956086</v>
      </c>
      <c r="N64" s="181">
        <f>SAIFI!M57</f>
        <v>0.1623554698856704</v>
      </c>
      <c r="O64" s="181">
        <f>SAIFI!N57</f>
        <v>0.16114047844422563</v>
      </c>
      <c r="P64" s="181">
        <f>SAIFI!O57</f>
        <v>0.15895323073905401</v>
      </c>
      <c r="Q64" s="181">
        <f>SAIFI!P57</f>
        <v>0.15506016725541089</v>
      </c>
      <c r="R64" s="181">
        <f>SAIFI!Q57</f>
        <v>0.15025886786060433</v>
      </c>
      <c r="S64" s="181">
        <f>SAIFI!R57</f>
        <v>0.1453737489649744</v>
      </c>
      <c r="T64" s="181">
        <f>SAIFI!S57</f>
        <v>0.14029821004040305</v>
      </c>
      <c r="U64" s="181">
        <f>SAIFI!T57</f>
        <v>0.13733479387701261</v>
      </c>
      <c r="V64" s="181">
        <f>SAIFI!U57</f>
        <v>0.13487434394418071</v>
      </c>
      <c r="W64" s="182">
        <f>SAIFI!V57</f>
        <v>0.13482487303615098</v>
      </c>
      <c r="Y64" s="94"/>
    </row>
    <row r="65" spans="1:25">
      <c r="A65" s="243"/>
      <c r="B65" s="149" t="s">
        <v>81</v>
      </c>
      <c r="C65" s="179">
        <f>SAIFI!B79</f>
        <v>1.9821022682116576E-2</v>
      </c>
      <c r="D65" s="155">
        <f>SAIFI!C79</f>
        <v>2.1168915804364766E-2</v>
      </c>
      <c r="E65" s="155">
        <f>SAIFI!D79</f>
        <v>1.6103488720553172E-2</v>
      </c>
      <c r="F65" s="155">
        <f>SAIFI!E79</f>
        <v>1.8599947234192237E-2</v>
      </c>
      <c r="G65" s="155">
        <f>SAIFI!F79</f>
        <v>2.9526199501854755E-2</v>
      </c>
      <c r="H65" s="155">
        <f>SAIFI!G79</f>
        <v>2.3146739838963003E-2</v>
      </c>
      <c r="I65" s="155">
        <f>SAIFI!H79</f>
        <v>1.4040998854298842E-2</v>
      </c>
      <c r="J65" s="155">
        <f>SAIFI!I79</f>
        <v>1.8497590059683433E-2</v>
      </c>
      <c r="K65" s="155">
        <f>SAIFI!J79</f>
        <v>2.0174531468277721E-2</v>
      </c>
      <c r="L65" s="180">
        <f>SAIFI!K79</f>
        <v>2.6757505427865529E-2</v>
      </c>
      <c r="M65" s="181">
        <f>SAIFI!L80</f>
        <v>2.8545939364892046E-2</v>
      </c>
      <c r="N65" s="181">
        <f>SAIFI!M80</f>
        <v>2.9004047524973542E-2</v>
      </c>
      <c r="O65" s="181">
        <f>SAIFI!N80</f>
        <v>2.9617867785974489E-2</v>
      </c>
      <c r="P65" s="181">
        <f>SAIFI!O80</f>
        <v>3.0235877135363669E-2</v>
      </c>
      <c r="Q65" s="181">
        <f>SAIFI!P80</f>
        <v>3.0865336542893539E-2</v>
      </c>
      <c r="R65" s="181">
        <f>SAIFI!Q80</f>
        <v>3.1473613145726054E-2</v>
      </c>
      <c r="S65" s="181">
        <f>SAIFI!R80</f>
        <v>3.2309980736405723E-2</v>
      </c>
      <c r="T65" s="181">
        <f>SAIFI!S80</f>
        <v>3.3363069822999497E-2</v>
      </c>
      <c r="U65" s="181">
        <f>SAIFI!T80</f>
        <v>3.3894276130115836E-2</v>
      </c>
      <c r="V65" s="181">
        <f>SAIFI!U80</f>
        <v>3.4707406157345987E-2</v>
      </c>
      <c r="W65" s="182">
        <f>SAIFI!V80</f>
        <v>3.5288440007727143E-2</v>
      </c>
      <c r="Y65" s="94"/>
    </row>
    <row r="66" spans="1:25">
      <c r="A66" s="243"/>
      <c r="B66" s="149" t="s">
        <v>82</v>
      </c>
      <c r="C66" s="179">
        <f>SAIFI!B102</f>
        <v>2.2764770397215195E-2</v>
      </c>
      <c r="D66" s="155">
        <f>SAIFI!C102</f>
        <v>2.6439686551269225E-2</v>
      </c>
      <c r="E66" s="155">
        <f>SAIFI!D102</f>
        <v>2.2474099642969824E-2</v>
      </c>
      <c r="F66" s="155">
        <f>SAIFI!E102</f>
        <v>3.0962222194303807E-2</v>
      </c>
      <c r="G66" s="155">
        <f>SAIFI!F102</f>
        <v>2.7938635007047151E-2</v>
      </c>
      <c r="H66" s="155">
        <f>SAIFI!G102</f>
        <v>2.5841036497166011E-2</v>
      </c>
      <c r="I66" s="155">
        <f>SAIFI!H102</f>
        <v>2.5815234129575124E-2</v>
      </c>
      <c r="J66" s="155">
        <f>SAIFI!I102</f>
        <v>4.281691173326331E-2</v>
      </c>
      <c r="K66" s="155">
        <f>SAIFI!J102</f>
        <v>4.4234595451054376E-2</v>
      </c>
      <c r="L66" s="180">
        <f>SAIFI!K102</f>
        <v>4.7175263906565817E-2</v>
      </c>
      <c r="M66" s="181">
        <f>SAIFI!L103</f>
        <v>5.9030826152087393E-2</v>
      </c>
      <c r="N66" s="181">
        <f>SAIFI!M103</f>
        <v>5.9987819321683164E-2</v>
      </c>
      <c r="O66" s="181">
        <f>SAIFI!N103</f>
        <v>6.0364168656811594E-2</v>
      </c>
      <c r="P66" s="181">
        <f>SAIFI!O103</f>
        <v>6.0974545033571213E-2</v>
      </c>
      <c r="Q66" s="181">
        <f>SAIFI!P103</f>
        <v>6.1305707848011606E-2</v>
      </c>
      <c r="R66" s="181">
        <f>SAIFI!Q103</f>
        <v>6.1655641374424766E-2</v>
      </c>
      <c r="S66" s="181">
        <f>SAIFI!R103</f>
        <v>6.197658469036936E-2</v>
      </c>
      <c r="T66" s="181">
        <f>SAIFI!S103</f>
        <v>6.3728450809477255E-2</v>
      </c>
      <c r="U66" s="181">
        <f>SAIFI!T103</f>
        <v>6.5352780394893617E-2</v>
      </c>
      <c r="V66" s="181">
        <f>SAIFI!U103</f>
        <v>6.6179600482521694E-2</v>
      </c>
      <c r="W66" s="182">
        <f>SAIFI!V103</f>
        <v>6.6971574188141841E-2</v>
      </c>
      <c r="Y66" s="94"/>
    </row>
    <row r="67" spans="1:25">
      <c r="A67" s="243"/>
      <c r="B67" s="149" t="s">
        <v>97</v>
      </c>
      <c r="C67" s="179">
        <f>SAIFI!B125</f>
        <v>0.15148220558549108</v>
      </c>
      <c r="D67" s="155">
        <f>SAIFI!C125</f>
        <v>0.24776755201627651</v>
      </c>
      <c r="E67" s="155">
        <f>SAIFI!D125</f>
        <v>0.21106124708290205</v>
      </c>
      <c r="F67" s="155">
        <f>SAIFI!E125</f>
        <v>0.13724763496111667</v>
      </c>
      <c r="G67" s="155">
        <f>SAIFI!F125</f>
        <v>0.1118857953604365</v>
      </c>
      <c r="H67" s="155">
        <f>SAIFI!G125</f>
        <v>0.1545061180399924</v>
      </c>
      <c r="I67" s="155">
        <f>SAIFI!H125</f>
        <v>0.19333091052443555</v>
      </c>
      <c r="J67" s="155">
        <f>SAIFI!I125</f>
        <v>5.539502861995025E-2</v>
      </c>
      <c r="K67" s="155">
        <f>SAIFI!J125</f>
        <v>0.10157416982649675</v>
      </c>
      <c r="L67" s="180">
        <f>SAIFI!K125</f>
        <v>0.12580369843527733</v>
      </c>
      <c r="M67" s="181">
        <f>SAIFI!L126</f>
        <v>0.10752124697771959</v>
      </c>
      <c r="N67" s="181">
        <f>SAIFI!M126</f>
        <v>0.10756357130813242</v>
      </c>
      <c r="O67" s="181">
        <f>SAIFI!N126</f>
        <v>0.10757003958885189</v>
      </c>
      <c r="P67" s="181">
        <f>SAIFI!O126</f>
        <v>0.10764301825934269</v>
      </c>
      <c r="Q67" s="181">
        <f>SAIFI!P126</f>
        <v>0.10767811422276657</v>
      </c>
      <c r="R67" s="181">
        <f>SAIFI!Q126</f>
        <v>0.10769806428480613</v>
      </c>
      <c r="S67" s="181">
        <f>SAIFI!R126</f>
        <v>0.10768495527733522</v>
      </c>
      <c r="T67" s="181">
        <f>SAIFI!S126</f>
        <v>0.10767970478747979</v>
      </c>
      <c r="U67" s="181">
        <f>SAIFI!T126</f>
        <v>0.10776772056923264</v>
      </c>
      <c r="V67" s="181">
        <f>SAIFI!U126</f>
        <v>0.10775563145029954</v>
      </c>
      <c r="W67" s="182">
        <f>SAIFI!V126</f>
        <v>0.10774531844654793</v>
      </c>
      <c r="Y67" s="94"/>
    </row>
    <row r="68" spans="1:25">
      <c r="A68" s="244"/>
      <c r="B68" s="150" t="s">
        <v>98</v>
      </c>
      <c r="C68" s="183">
        <f>SAIFI!B148</f>
        <v>0.10816842306041684</v>
      </c>
      <c r="D68" s="156">
        <f>SAIFI!C148</f>
        <v>0.16928138858423539</v>
      </c>
      <c r="E68" s="156">
        <f>SAIFI!D148</f>
        <v>0.16868530835789819</v>
      </c>
      <c r="F68" s="156">
        <f>SAIFI!E148</f>
        <v>0.16981167631945926</v>
      </c>
      <c r="G68" s="156">
        <f>SAIFI!F148</f>
        <v>0.13722119961123413</v>
      </c>
      <c r="H68" s="156">
        <f>SAIFI!G148</f>
        <v>0.14464461978756041</v>
      </c>
      <c r="I68" s="156">
        <f>SAIFI!H148</f>
        <v>0.15689946164364996</v>
      </c>
      <c r="J68" s="156">
        <f>SAIFI!I148</f>
        <v>0.1527700568733697</v>
      </c>
      <c r="K68" s="156">
        <f>SAIFI!J148</f>
        <v>0.11385970959802125</v>
      </c>
      <c r="L68" s="184">
        <f>SAIFI!K148</f>
        <v>0.25289211649322452</v>
      </c>
      <c r="M68" s="185">
        <f>SAIFI!L149</f>
        <v>0.15460445281332896</v>
      </c>
      <c r="N68" s="185">
        <f>SAIFI!M149</f>
        <v>0.1546331704213344</v>
      </c>
      <c r="O68" s="185">
        <f>SAIFI!N149</f>
        <v>0.15457890075899142</v>
      </c>
      <c r="P68" s="185">
        <f>SAIFI!O149</f>
        <v>0.15454895901976604</v>
      </c>
      <c r="Q68" s="185">
        <f>SAIFI!P149</f>
        <v>0.1545568426744722</v>
      </c>
      <c r="R68" s="185">
        <f>SAIFI!Q149</f>
        <v>0.15451353085935518</v>
      </c>
      <c r="S68" s="185">
        <f>SAIFI!R149</f>
        <v>0.1545127087651251</v>
      </c>
      <c r="T68" s="185">
        <f>SAIFI!S149</f>
        <v>0.15454284513478797</v>
      </c>
      <c r="U68" s="185">
        <f>SAIFI!T149</f>
        <v>0.15446500271054431</v>
      </c>
      <c r="V68" s="185">
        <f>SAIFI!U149</f>
        <v>0.15444521027673042</v>
      </c>
      <c r="W68" s="186">
        <f>SAIFI!V149</f>
        <v>0.15446878557841653</v>
      </c>
      <c r="Y68" s="94"/>
    </row>
    <row r="69" spans="1:25">
      <c r="A69" s="242" t="s">
        <v>177</v>
      </c>
      <c r="B69" s="147" t="s">
        <v>42</v>
      </c>
      <c r="C69" s="175">
        <f>SAIFI!B171</f>
        <v>0.16169313178516362</v>
      </c>
      <c r="D69" s="154">
        <f>SAIFI!C171</f>
        <v>0.14720645971420843</v>
      </c>
      <c r="E69" s="154">
        <f>SAIFI!D171</f>
        <v>0.14032724168241856</v>
      </c>
      <c r="F69" s="154">
        <f>SAIFI!E171</f>
        <v>0.30742364661984761</v>
      </c>
      <c r="G69" s="154">
        <f>SAIFI!F171</f>
        <v>0.39861306865591423</v>
      </c>
      <c r="H69" s="154">
        <f>SAIFI!G171</f>
        <v>0.16240587033852538</v>
      </c>
      <c r="I69" s="154">
        <f>SAIFI!H171</f>
        <v>0.25890690254148546</v>
      </c>
      <c r="J69" s="154">
        <f>SAIFI!I171</f>
        <v>0.33810332504566382</v>
      </c>
      <c r="K69" s="154">
        <f>SAIFI!J171</f>
        <v>0.12310334609360349</v>
      </c>
      <c r="L69" s="176">
        <f>SAIFI!K171</f>
        <v>0.24004492026652691</v>
      </c>
      <c r="M69" s="177">
        <f>SAIFI!L172</f>
        <v>0.21391033713602339</v>
      </c>
      <c r="N69" s="177">
        <f>SAIFI!M172</f>
        <v>0.21393040579832107</v>
      </c>
      <c r="O69" s="177">
        <f>SAIFI!N172</f>
        <v>0.17772500530212343</v>
      </c>
      <c r="P69" s="177">
        <f>SAIFI!O172</f>
        <v>0.14177309548899755</v>
      </c>
      <c r="Q69" s="177">
        <f>SAIFI!P172</f>
        <v>0.12739077849138711</v>
      </c>
      <c r="R69" s="177">
        <f>SAIFI!Q172</f>
        <v>9.9329254043242915E-2</v>
      </c>
      <c r="S69" s="177">
        <f>SAIFI!R172</f>
        <v>7.1181572346172367E-2</v>
      </c>
      <c r="T69" s="177">
        <f>SAIFI!S172</f>
        <v>5.9859846863753369E-2</v>
      </c>
      <c r="U69" s="177">
        <f>SAIFI!T172</f>
        <v>5.9871553308388933E-2</v>
      </c>
      <c r="V69" s="177">
        <f>SAIFI!U172</f>
        <v>5.9882877345478987E-2</v>
      </c>
      <c r="W69" s="178">
        <f>SAIFI!V172</f>
        <v>5.9876100723185409E-2</v>
      </c>
      <c r="Y69" s="94"/>
    </row>
    <row r="70" spans="1:25">
      <c r="A70" s="243"/>
      <c r="B70" s="149" t="s">
        <v>85</v>
      </c>
      <c r="C70" s="179">
        <f>SAIFI!B194</f>
        <v>0.36470045936451978</v>
      </c>
      <c r="D70" s="155">
        <f>SAIFI!C194</f>
        <v>0.53180105860474003</v>
      </c>
      <c r="E70" s="155">
        <f>SAIFI!D194</f>
        <v>0.24987899736611896</v>
      </c>
      <c r="F70" s="155">
        <f>SAIFI!E194</f>
        <v>0.28568601831727336</v>
      </c>
      <c r="G70" s="155">
        <f>SAIFI!F194</f>
        <v>0.24852259623047179</v>
      </c>
      <c r="H70" s="155">
        <f>SAIFI!G194</f>
        <v>8.8030245652808189E-2</v>
      </c>
      <c r="I70" s="155">
        <f>SAIFI!H194</f>
        <v>0.28876904882165255</v>
      </c>
      <c r="J70" s="155">
        <f>SAIFI!I194</f>
        <v>0.21971691600945667</v>
      </c>
      <c r="K70" s="155">
        <f>SAIFI!J194</f>
        <v>5.3251449893261263E-2</v>
      </c>
      <c r="L70" s="180">
        <f>SAIFI!K194</f>
        <v>0.22566444560904389</v>
      </c>
      <c r="M70" s="181">
        <f>SAIFI!L195</f>
        <v>0.23482882257594603</v>
      </c>
      <c r="N70" s="181">
        <f>SAIFI!M195</f>
        <v>0.2347911357001983</v>
      </c>
      <c r="O70" s="181">
        <f>SAIFI!N195</f>
        <v>0.23474684512398175</v>
      </c>
      <c r="P70" s="181">
        <f>SAIFI!O195</f>
        <v>0.2348995392041778</v>
      </c>
      <c r="Q70" s="181">
        <f>SAIFI!P195</f>
        <v>0.23487149863286083</v>
      </c>
      <c r="R70" s="181">
        <f>SAIFI!Q195</f>
        <v>0.23489169457288336</v>
      </c>
      <c r="S70" s="181">
        <f>SAIFI!R195</f>
        <v>0.23479592768508409</v>
      </c>
      <c r="T70" s="181">
        <f>SAIFI!S195</f>
        <v>0.23489832488346807</v>
      </c>
      <c r="U70" s="181">
        <f>SAIFI!T195</f>
        <v>0.23495437616007939</v>
      </c>
      <c r="V70" s="181">
        <f>SAIFI!U195</f>
        <v>0.2349291646673474</v>
      </c>
      <c r="W70" s="182">
        <f>SAIFI!V195</f>
        <v>0.23487285385706705</v>
      </c>
      <c r="Y70" s="94"/>
    </row>
    <row r="71" spans="1:25">
      <c r="A71" s="243"/>
      <c r="B71" s="149" t="s">
        <v>65</v>
      </c>
      <c r="C71" s="179">
        <f>SAIFI!B217</f>
        <v>0.39522515219430038</v>
      </c>
      <c r="D71" s="155">
        <f>SAIFI!C217</f>
        <v>0.46587509735666721</v>
      </c>
      <c r="E71" s="155">
        <f>SAIFI!D217</f>
        <v>0.57310850104728506</v>
      </c>
      <c r="F71" s="155">
        <f>SAIFI!E217</f>
        <v>0.51271090618993154</v>
      </c>
      <c r="G71" s="155">
        <f>SAIFI!F217</f>
        <v>0.52311500154693769</v>
      </c>
      <c r="H71" s="155">
        <f>SAIFI!G217</f>
        <v>0.34057710096162802</v>
      </c>
      <c r="I71" s="155">
        <f>SAIFI!H217</f>
        <v>0.42744200657854192</v>
      </c>
      <c r="J71" s="155">
        <f>SAIFI!I217</f>
        <v>0.57572221848903782</v>
      </c>
      <c r="K71" s="155">
        <f>SAIFI!J217</f>
        <v>0.6493949454815946</v>
      </c>
      <c r="L71" s="180">
        <f>SAIFI!K217</f>
        <v>0.69984876843602617</v>
      </c>
      <c r="M71" s="181">
        <f>SAIFI!L218</f>
        <v>0.67837378502240819</v>
      </c>
      <c r="N71" s="181">
        <f>SAIFI!M218</f>
        <v>0.70417418563332668</v>
      </c>
      <c r="O71" s="181">
        <f>SAIFI!N218</f>
        <v>0.71057213484659543</v>
      </c>
      <c r="P71" s="181">
        <f>SAIFI!O218</f>
        <v>0.73772306781589347</v>
      </c>
      <c r="Q71" s="181">
        <f>SAIFI!P218</f>
        <v>0.76268982562563181</v>
      </c>
      <c r="R71" s="181">
        <f>SAIFI!Q218</f>
        <v>0.78625767096967158</v>
      </c>
      <c r="S71" s="181">
        <f>SAIFI!R218</f>
        <v>0.81060287845078982</v>
      </c>
      <c r="T71" s="181">
        <f>SAIFI!S218</f>
        <v>0.834341022534559</v>
      </c>
      <c r="U71" s="181">
        <f>SAIFI!T218</f>
        <v>0.8606729616658394</v>
      </c>
      <c r="V71" s="181">
        <f>SAIFI!U218</f>
        <v>0.8863863601811619</v>
      </c>
      <c r="W71" s="182">
        <f>SAIFI!V218</f>
        <v>0.9120032860258781</v>
      </c>
      <c r="Y71" s="94"/>
    </row>
    <row r="72" spans="1:25">
      <c r="A72" s="244"/>
      <c r="B72" s="150" t="s">
        <v>99</v>
      </c>
      <c r="C72" s="183">
        <f>SAIFI!B240</f>
        <v>0.64984661357748008</v>
      </c>
      <c r="D72" s="156">
        <f>SAIFI!C240</f>
        <v>0.52311922814044765</v>
      </c>
      <c r="E72" s="156">
        <f>SAIFI!D240</f>
        <v>0.55009403708500282</v>
      </c>
      <c r="F72" s="156">
        <f>SAIFI!E240</f>
        <v>0.43536816714197812</v>
      </c>
      <c r="G72" s="156">
        <f>SAIFI!F240</f>
        <v>0.58639882245216246</v>
      </c>
      <c r="H72" s="156">
        <f>SAIFI!G240</f>
        <v>0.34410327723319312</v>
      </c>
      <c r="I72" s="156">
        <f>SAIFI!H240</f>
        <v>0.35756963522353502</v>
      </c>
      <c r="J72" s="156">
        <f>SAIFI!I240</f>
        <v>0.28834981704001905</v>
      </c>
      <c r="K72" s="156">
        <f>SAIFI!J240</f>
        <v>0.43098870927750266</v>
      </c>
      <c r="L72" s="184">
        <f>SAIFI!K240</f>
        <v>0.41128397095156105</v>
      </c>
      <c r="M72" s="185">
        <f>SAIFI!L241</f>
        <v>0.42659865334146169</v>
      </c>
      <c r="N72" s="185">
        <f>SAIFI!M241</f>
        <v>0.42651605625528549</v>
      </c>
      <c r="O72" s="185">
        <f>SAIFI!N241</f>
        <v>0.42644679565845162</v>
      </c>
      <c r="P72" s="185">
        <f>SAIFI!O241</f>
        <v>0.42649231610227156</v>
      </c>
      <c r="Q72" s="185">
        <f>SAIFI!P241</f>
        <v>0.4264476462315544</v>
      </c>
      <c r="R72" s="185">
        <f>SAIFI!Q241</f>
        <v>0.42644082555185081</v>
      </c>
      <c r="S72" s="185">
        <f>SAIFI!R241</f>
        <v>0.4263609915061804</v>
      </c>
      <c r="T72" s="185">
        <f>SAIFI!S241</f>
        <v>0.42641658704891217</v>
      </c>
      <c r="U72" s="185">
        <f>SAIFI!T241</f>
        <v>0.42637870559255631</v>
      </c>
      <c r="V72" s="185">
        <f>SAIFI!U241</f>
        <v>0.42638863458414666</v>
      </c>
      <c r="W72" s="186">
        <f>SAIFI!V241</f>
        <v>0.42637077395505468</v>
      </c>
      <c r="Y72" s="94"/>
    </row>
    <row r="73" spans="1:25">
      <c r="K73" s="127"/>
      <c r="Y73" s="94"/>
    </row>
    <row r="74" spans="1:25">
      <c r="A74" s="1"/>
      <c r="B74" s="44"/>
      <c r="Y74" s="94"/>
    </row>
    <row r="75" spans="1:25">
      <c r="A75" s="159" t="s">
        <v>175</v>
      </c>
      <c r="B75" s="95" t="s">
        <v>41</v>
      </c>
      <c r="C75" s="94"/>
      <c r="D75" s="94"/>
      <c r="E75" s="94"/>
      <c r="F75" s="94"/>
      <c r="G75" s="94"/>
      <c r="H75" s="94"/>
      <c r="I75" s="94"/>
      <c r="J75" s="94"/>
      <c r="K75" s="94"/>
      <c r="L75" s="95"/>
      <c r="M75" s="159">
        <v>2018</v>
      </c>
      <c r="N75" s="159">
        <v>2019</v>
      </c>
      <c r="O75" s="159">
        <v>2020</v>
      </c>
      <c r="P75" s="159">
        <v>2021</v>
      </c>
      <c r="Q75" s="159">
        <v>2022</v>
      </c>
      <c r="R75" s="159">
        <v>2023</v>
      </c>
      <c r="S75" s="159">
        <v>2024</v>
      </c>
      <c r="T75" s="159">
        <v>2025</v>
      </c>
      <c r="U75" s="159">
        <v>2026</v>
      </c>
      <c r="V75" s="159">
        <v>2027</v>
      </c>
      <c r="W75" s="159">
        <v>2028</v>
      </c>
      <c r="Y75" s="94"/>
    </row>
    <row r="76" spans="1:25" ht="15" customHeight="1">
      <c r="A76" s="242" t="s">
        <v>176</v>
      </c>
      <c r="B76" s="147" t="s">
        <v>0</v>
      </c>
      <c r="C76" s="138"/>
      <c r="D76" s="138"/>
      <c r="E76" s="138"/>
      <c r="F76" s="138"/>
      <c r="G76" s="138"/>
      <c r="H76" s="138"/>
      <c r="I76" s="138"/>
      <c r="J76" s="138"/>
      <c r="K76" s="138"/>
      <c r="L76" s="172"/>
      <c r="M76" s="154">
        <f>SAIFI!L11</f>
        <v>1.3951452655306494E-2</v>
      </c>
      <c r="N76" s="154">
        <f>SAIFI!M11</f>
        <v>1.3967621285610183E-2</v>
      </c>
      <c r="O76" s="154">
        <f>SAIFI!N11</f>
        <v>1.3525300930162912E-2</v>
      </c>
      <c r="P76" s="154">
        <f>SAIFI!O11</f>
        <v>1.3125614488558954E-2</v>
      </c>
      <c r="Q76" s="154">
        <f>SAIFI!P11</f>
        <v>1.2722169550072934E-2</v>
      </c>
      <c r="R76" s="154">
        <f>SAIFI!Q11</f>
        <v>1.2293244542055964E-2</v>
      </c>
      <c r="S76" s="154">
        <f>SAIFI!R11</f>
        <v>1.1832146068679881E-2</v>
      </c>
      <c r="T76" s="154">
        <f>SAIFI!S11</f>
        <v>1.1449224064037781E-2</v>
      </c>
      <c r="U76" s="154">
        <f>SAIFI!T11</f>
        <v>1.1198606473994649E-2</v>
      </c>
      <c r="V76" s="154">
        <f>SAIFI!U11</f>
        <v>1.1003745127382294E-2</v>
      </c>
      <c r="W76" s="172">
        <f>SAIFI!V11</f>
        <v>1.0718945001416387E-2</v>
      </c>
      <c r="Y76" s="94"/>
    </row>
    <row r="77" spans="1:25">
      <c r="A77" s="243"/>
      <c r="B77" s="148" t="s">
        <v>1</v>
      </c>
      <c r="C77" s="143"/>
      <c r="D77" s="143"/>
      <c r="E77" s="143"/>
      <c r="F77" s="143"/>
      <c r="G77" s="143"/>
      <c r="H77" s="143"/>
      <c r="I77" s="143"/>
      <c r="J77" s="143"/>
      <c r="K77" s="143"/>
      <c r="L77" s="173"/>
      <c r="M77" s="155">
        <f>SAIFI!L34</f>
        <v>0.21460075881015561</v>
      </c>
      <c r="N77" s="155">
        <f>SAIFI!M34</f>
        <v>0.21484893277369488</v>
      </c>
      <c r="O77" s="155">
        <f>SAIFI!N34</f>
        <v>0.21417221951282459</v>
      </c>
      <c r="P77" s="155">
        <f>SAIFI!O34</f>
        <v>0.21166581307612045</v>
      </c>
      <c r="Q77" s="155">
        <f>SAIFI!P34</f>
        <v>0.20679682702326771</v>
      </c>
      <c r="R77" s="155">
        <f>SAIFI!Q34</f>
        <v>0.20024019194436526</v>
      </c>
      <c r="S77" s="155">
        <f>SAIFI!R34</f>
        <v>0.1951098480893303</v>
      </c>
      <c r="T77" s="155">
        <f>SAIFI!S34</f>
        <v>0.19333648019720454</v>
      </c>
      <c r="U77" s="155">
        <f>SAIFI!T34</f>
        <v>0.1914899673423876</v>
      </c>
      <c r="V77" s="155">
        <f>SAIFI!U34</f>
        <v>0.18957755704563581</v>
      </c>
      <c r="W77" s="173">
        <f>SAIFI!V34</f>
        <v>0.18737834601499787</v>
      </c>
      <c r="Y77" s="94"/>
    </row>
    <row r="78" spans="1:25">
      <c r="A78" s="243"/>
      <c r="B78" s="149" t="s">
        <v>2</v>
      </c>
      <c r="C78" s="143"/>
      <c r="D78" s="143"/>
      <c r="E78" s="143"/>
      <c r="F78" s="143"/>
      <c r="G78" s="143"/>
      <c r="H78" s="143"/>
      <c r="I78" s="143"/>
      <c r="J78" s="143"/>
      <c r="K78" s="143"/>
      <c r="L78" s="173"/>
      <c r="M78" s="155">
        <f>SAIFI!L57</f>
        <v>0.16251306190956086</v>
      </c>
      <c r="N78" s="155">
        <f>SAIFI!M57</f>
        <v>0.1623554698856704</v>
      </c>
      <c r="O78" s="155">
        <f>SAIFI!N57</f>
        <v>0.16114047844422563</v>
      </c>
      <c r="P78" s="155">
        <f>SAIFI!O57</f>
        <v>0.15895323073905401</v>
      </c>
      <c r="Q78" s="155">
        <f>SAIFI!P57</f>
        <v>0.15506016725541089</v>
      </c>
      <c r="R78" s="155">
        <f>SAIFI!Q57</f>
        <v>0.15025886786060433</v>
      </c>
      <c r="S78" s="155">
        <f>SAIFI!R57</f>
        <v>0.1453737489649744</v>
      </c>
      <c r="T78" s="155">
        <f>SAIFI!S57</f>
        <v>0.14029821004040305</v>
      </c>
      <c r="U78" s="155">
        <f>SAIFI!T57</f>
        <v>0.13733479387701261</v>
      </c>
      <c r="V78" s="155">
        <f>SAIFI!U57</f>
        <v>0.13487434394418071</v>
      </c>
      <c r="W78" s="173">
        <f>SAIFI!V57</f>
        <v>0.13482487303615098</v>
      </c>
      <c r="Y78" s="94"/>
    </row>
    <row r="79" spans="1:25">
      <c r="A79" s="243"/>
      <c r="B79" s="149" t="s">
        <v>81</v>
      </c>
      <c r="C79" s="143"/>
      <c r="D79" s="143"/>
      <c r="E79" s="143"/>
      <c r="F79" s="143"/>
      <c r="G79" s="143"/>
      <c r="H79" s="143"/>
      <c r="I79" s="143"/>
      <c r="J79" s="143"/>
      <c r="K79" s="143"/>
      <c r="L79" s="173"/>
      <c r="M79" s="155">
        <f>SAIFI!L80</f>
        <v>2.8545939364892046E-2</v>
      </c>
      <c r="N79" s="155">
        <f>SAIFI!M80</f>
        <v>2.9004047524973542E-2</v>
      </c>
      <c r="O79" s="155">
        <f>SAIFI!N80</f>
        <v>2.9617867785974489E-2</v>
      </c>
      <c r="P79" s="155">
        <f>SAIFI!O80</f>
        <v>3.0235877135363669E-2</v>
      </c>
      <c r="Q79" s="155">
        <f>SAIFI!P80</f>
        <v>3.0865336542893539E-2</v>
      </c>
      <c r="R79" s="155">
        <f>SAIFI!Q80</f>
        <v>3.1473613145726054E-2</v>
      </c>
      <c r="S79" s="155">
        <f>SAIFI!R80</f>
        <v>3.2309980736405723E-2</v>
      </c>
      <c r="T79" s="155">
        <f>SAIFI!S80</f>
        <v>3.3363069822999497E-2</v>
      </c>
      <c r="U79" s="155">
        <f>SAIFI!T80</f>
        <v>3.3894276130115836E-2</v>
      </c>
      <c r="V79" s="155">
        <f>SAIFI!U80</f>
        <v>3.4707406157345987E-2</v>
      </c>
      <c r="W79" s="173">
        <f>SAIFI!V80</f>
        <v>3.5288440007727143E-2</v>
      </c>
      <c r="Y79" s="94"/>
    </row>
    <row r="80" spans="1:25">
      <c r="A80" s="243"/>
      <c r="B80" s="149" t="s">
        <v>82</v>
      </c>
      <c r="C80" s="143"/>
      <c r="D80" s="143"/>
      <c r="E80" s="143"/>
      <c r="F80" s="143"/>
      <c r="G80" s="143"/>
      <c r="H80" s="143"/>
      <c r="I80" s="143"/>
      <c r="J80" s="143"/>
      <c r="K80" s="143"/>
      <c r="L80" s="173"/>
      <c r="M80" s="155">
        <f>SAIFI!L103</f>
        <v>5.9030826152087393E-2</v>
      </c>
      <c r="N80" s="155">
        <f>SAIFI!M103</f>
        <v>5.9987819321683164E-2</v>
      </c>
      <c r="O80" s="155">
        <f>SAIFI!N103</f>
        <v>6.0364168656811594E-2</v>
      </c>
      <c r="P80" s="155">
        <f>SAIFI!O103</f>
        <v>6.0974545033571213E-2</v>
      </c>
      <c r="Q80" s="155">
        <f>SAIFI!P103</f>
        <v>6.1305707848011606E-2</v>
      </c>
      <c r="R80" s="155">
        <f>SAIFI!Q103</f>
        <v>6.1655641374424766E-2</v>
      </c>
      <c r="S80" s="155">
        <f>SAIFI!R103</f>
        <v>6.197658469036936E-2</v>
      </c>
      <c r="T80" s="155">
        <f>SAIFI!S103</f>
        <v>6.3728450809477255E-2</v>
      </c>
      <c r="U80" s="155">
        <f>SAIFI!T103</f>
        <v>6.5352780394893617E-2</v>
      </c>
      <c r="V80" s="155">
        <f>SAIFI!U103</f>
        <v>6.6179600482521694E-2</v>
      </c>
      <c r="W80" s="173">
        <f>SAIFI!V103</f>
        <v>6.6971574188141841E-2</v>
      </c>
      <c r="Y80" s="94"/>
    </row>
    <row r="81" spans="1:38">
      <c r="A81" s="243"/>
      <c r="B81" s="149" t="s">
        <v>97</v>
      </c>
      <c r="C81" s="143"/>
      <c r="D81" s="143"/>
      <c r="E81" s="143"/>
      <c r="F81" s="143"/>
      <c r="G81" s="143"/>
      <c r="H81" s="143"/>
      <c r="I81" s="143"/>
      <c r="J81" s="143"/>
      <c r="K81" s="143"/>
      <c r="L81" s="173"/>
      <c r="M81" s="155">
        <f>SAIFI!L126</f>
        <v>0.10752124697771959</v>
      </c>
      <c r="N81" s="155">
        <f>SAIFI!M126</f>
        <v>0.10756357130813242</v>
      </c>
      <c r="O81" s="155">
        <f>SAIFI!N126</f>
        <v>0.10757003958885189</v>
      </c>
      <c r="P81" s="155">
        <f>SAIFI!O126</f>
        <v>0.10764301825934269</v>
      </c>
      <c r="Q81" s="155">
        <f>SAIFI!P126</f>
        <v>0.10767811422276657</v>
      </c>
      <c r="R81" s="155">
        <f>SAIFI!Q126</f>
        <v>0.10769806428480613</v>
      </c>
      <c r="S81" s="155">
        <f>SAIFI!R126</f>
        <v>0.10768495527733522</v>
      </c>
      <c r="T81" s="155">
        <f>SAIFI!S126</f>
        <v>0.10767970478747979</v>
      </c>
      <c r="U81" s="155">
        <f>SAIFI!T126</f>
        <v>0.10776772056923264</v>
      </c>
      <c r="V81" s="155">
        <f>SAIFI!U126</f>
        <v>0.10775563145029954</v>
      </c>
      <c r="W81" s="173">
        <f>SAIFI!V126</f>
        <v>0.10774531844654793</v>
      </c>
      <c r="Y81" s="94"/>
    </row>
    <row r="82" spans="1:38">
      <c r="A82" s="244"/>
      <c r="B82" s="150" t="s">
        <v>98</v>
      </c>
      <c r="C82" s="144"/>
      <c r="D82" s="144"/>
      <c r="E82" s="144"/>
      <c r="F82" s="144"/>
      <c r="G82" s="144"/>
      <c r="H82" s="144"/>
      <c r="I82" s="144"/>
      <c r="J82" s="144"/>
      <c r="K82" s="144"/>
      <c r="L82" s="174"/>
      <c r="M82" s="156">
        <f>SAIFI!L149</f>
        <v>0.15460445281332896</v>
      </c>
      <c r="N82" s="156">
        <f>SAIFI!M149</f>
        <v>0.1546331704213344</v>
      </c>
      <c r="O82" s="156">
        <f>SAIFI!N149</f>
        <v>0.15457890075899142</v>
      </c>
      <c r="P82" s="156">
        <f>SAIFI!O149</f>
        <v>0.15454895901976604</v>
      </c>
      <c r="Q82" s="156">
        <f>SAIFI!P149</f>
        <v>0.1545568426744722</v>
      </c>
      <c r="R82" s="156">
        <f>SAIFI!Q149</f>
        <v>0.15451353085935518</v>
      </c>
      <c r="S82" s="156">
        <f>SAIFI!R149</f>
        <v>0.1545127087651251</v>
      </c>
      <c r="T82" s="156">
        <f>SAIFI!S149</f>
        <v>0.15454284513478797</v>
      </c>
      <c r="U82" s="156">
        <f>SAIFI!T149</f>
        <v>0.15446500271054431</v>
      </c>
      <c r="V82" s="156">
        <f>SAIFI!U149</f>
        <v>0.15444521027673042</v>
      </c>
      <c r="W82" s="174">
        <f>SAIFI!V149</f>
        <v>0.15446878557841653</v>
      </c>
      <c r="Y82" s="94"/>
    </row>
    <row r="83" spans="1:38" ht="15" customHeight="1">
      <c r="A83" s="242" t="s">
        <v>177</v>
      </c>
      <c r="B83" s="147" t="s">
        <v>42</v>
      </c>
      <c r="C83" s="138"/>
      <c r="D83" s="138"/>
      <c r="E83" s="138"/>
      <c r="F83" s="138"/>
      <c r="G83" s="138"/>
      <c r="H83" s="138"/>
      <c r="I83" s="138"/>
      <c r="J83" s="138"/>
      <c r="K83" s="138"/>
      <c r="L83" s="172"/>
      <c r="M83" s="154">
        <f>SAIFI!L172</f>
        <v>0.21391033713602339</v>
      </c>
      <c r="N83" s="154">
        <f>SAIFI!M172</f>
        <v>0.21393040579832107</v>
      </c>
      <c r="O83" s="154">
        <f>SAIFI!N172</f>
        <v>0.17772500530212343</v>
      </c>
      <c r="P83" s="154">
        <f>SAIFI!O172</f>
        <v>0.14177309548899755</v>
      </c>
      <c r="Q83" s="154">
        <f>SAIFI!P172</f>
        <v>0.12739077849138711</v>
      </c>
      <c r="R83" s="154">
        <f>SAIFI!Q172</f>
        <v>9.9329254043242915E-2</v>
      </c>
      <c r="S83" s="154">
        <f>SAIFI!R172</f>
        <v>7.1181572346172367E-2</v>
      </c>
      <c r="T83" s="154">
        <f>SAIFI!S172</f>
        <v>5.9859846863753369E-2</v>
      </c>
      <c r="U83" s="154">
        <f>SAIFI!T172</f>
        <v>5.9871553308388933E-2</v>
      </c>
      <c r="V83" s="154">
        <f>SAIFI!U172</f>
        <v>5.9882877345478987E-2</v>
      </c>
      <c r="W83" s="172">
        <f>SAIFI!V172</f>
        <v>5.9876100723185409E-2</v>
      </c>
      <c r="Y83" s="94"/>
    </row>
    <row r="84" spans="1:38">
      <c r="A84" s="243"/>
      <c r="B84" s="149" t="s">
        <v>85</v>
      </c>
      <c r="C84" s="143"/>
      <c r="D84" s="143"/>
      <c r="E84" s="143"/>
      <c r="F84" s="143"/>
      <c r="G84" s="143"/>
      <c r="H84" s="143"/>
      <c r="I84" s="143"/>
      <c r="J84" s="143"/>
      <c r="K84" s="143"/>
      <c r="L84" s="173"/>
      <c r="M84" s="155">
        <f>SAIFI!L195</f>
        <v>0.23482882257594603</v>
      </c>
      <c r="N84" s="155">
        <f>SAIFI!M195</f>
        <v>0.2347911357001983</v>
      </c>
      <c r="O84" s="155">
        <f>SAIFI!N195</f>
        <v>0.23474684512398175</v>
      </c>
      <c r="P84" s="155">
        <f>SAIFI!O195</f>
        <v>0.2348995392041778</v>
      </c>
      <c r="Q84" s="155">
        <f>SAIFI!P195</f>
        <v>0.23487149863286083</v>
      </c>
      <c r="R84" s="155">
        <f>SAIFI!Q195</f>
        <v>0.23489169457288336</v>
      </c>
      <c r="S84" s="155">
        <f>SAIFI!R195</f>
        <v>0.23479592768508409</v>
      </c>
      <c r="T84" s="155">
        <f>SAIFI!S195</f>
        <v>0.23489832488346807</v>
      </c>
      <c r="U84" s="155">
        <f>SAIFI!T195</f>
        <v>0.23495437616007939</v>
      </c>
      <c r="V84" s="155">
        <f>SAIFI!U195</f>
        <v>0.2349291646673474</v>
      </c>
      <c r="W84" s="173">
        <f>SAIFI!V195</f>
        <v>0.23487285385706705</v>
      </c>
      <c r="Y84" s="94"/>
    </row>
    <row r="85" spans="1:38">
      <c r="A85" s="243"/>
      <c r="B85" s="149" t="s">
        <v>65</v>
      </c>
      <c r="C85" s="143"/>
      <c r="D85" s="143"/>
      <c r="E85" s="143"/>
      <c r="F85" s="143"/>
      <c r="G85" s="143"/>
      <c r="H85" s="143"/>
      <c r="I85" s="143"/>
      <c r="J85" s="143"/>
      <c r="K85" s="143"/>
      <c r="L85" s="173"/>
      <c r="M85" s="155">
        <f>SAIFI!L218</f>
        <v>0.67837378502240819</v>
      </c>
      <c r="N85" s="155">
        <f>SAIFI!M218</f>
        <v>0.70417418563332668</v>
      </c>
      <c r="O85" s="155">
        <f>SAIFI!N218</f>
        <v>0.71057213484659543</v>
      </c>
      <c r="P85" s="155">
        <f>SAIFI!O218</f>
        <v>0.73772306781589347</v>
      </c>
      <c r="Q85" s="155">
        <f>SAIFI!P218</f>
        <v>0.76268982562563181</v>
      </c>
      <c r="R85" s="155">
        <f>SAIFI!Q218</f>
        <v>0.78625767096967158</v>
      </c>
      <c r="S85" s="155">
        <f>SAIFI!R218</f>
        <v>0.81060287845078982</v>
      </c>
      <c r="T85" s="155">
        <f>SAIFI!S218</f>
        <v>0.834341022534559</v>
      </c>
      <c r="U85" s="155">
        <f>SAIFI!T218</f>
        <v>0.8606729616658394</v>
      </c>
      <c r="V85" s="155">
        <f>SAIFI!U218</f>
        <v>0.8863863601811619</v>
      </c>
      <c r="W85" s="173">
        <f>SAIFI!V218</f>
        <v>0.9120032860258781</v>
      </c>
      <c r="Y85" s="94"/>
    </row>
    <row r="86" spans="1:38">
      <c r="A86" s="244"/>
      <c r="B86" s="150" t="s">
        <v>99</v>
      </c>
      <c r="C86" s="144"/>
      <c r="D86" s="144"/>
      <c r="E86" s="144"/>
      <c r="F86" s="144"/>
      <c r="G86" s="144"/>
      <c r="H86" s="144"/>
      <c r="I86" s="144"/>
      <c r="J86" s="144"/>
      <c r="K86" s="144"/>
      <c r="L86" s="174"/>
      <c r="M86" s="156">
        <f>SAIFI!L241</f>
        <v>0.42659865334146169</v>
      </c>
      <c r="N86" s="156">
        <f>SAIFI!M241</f>
        <v>0.42651605625528549</v>
      </c>
      <c r="O86" s="156">
        <f>SAIFI!N241</f>
        <v>0.42644679565845162</v>
      </c>
      <c r="P86" s="156">
        <f>SAIFI!O241</f>
        <v>0.42649231610227156</v>
      </c>
      <c r="Q86" s="156">
        <f>SAIFI!P241</f>
        <v>0.4264476462315544</v>
      </c>
      <c r="R86" s="156">
        <f>SAIFI!Q241</f>
        <v>0.42644082555185081</v>
      </c>
      <c r="S86" s="156">
        <f>SAIFI!R241</f>
        <v>0.4263609915061804</v>
      </c>
      <c r="T86" s="156">
        <f>SAIFI!S241</f>
        <v>0.42641658704891217</v>
      </c>
      <c r="U86" s="156">
        <f>SAIFI!T241</f>
        <v>0.42637870559255631</v>
      </c>
      <c r="V86" s="156">
        <f>SAIFI!U241</f>
        <v>0.42638863458414666</v>
      </c>
      <c r="W86" s="174">
        <f>SAIFI!V241</f>
        <v>0.42637077395505468</v>
      </c>
      <c r="Y86" s="94"/>
    </row>
    <row r="87" spans="1:38">
      <c r="B87" s="44"/>
      <c r="Y87" s="48"/>
    </row>
    <row r="88" spans="1:38" s="94" customFormat="1">
      <c r="B88" s="44"/>
      <c r="Y88" s="48"/>
    </row>
    <row r="89" spans="1:38">
      <c r="A89" s="95" t="s">
        <v>182</v>
      </c>
      <c r="Y89" s="48"/>
    </row>
    <row r="90" spans="1:38" s="94" customFormat="1">
      <c r="A90" s="94" t="s">
        <v>104</v>
      </c>
      <c r="L90" s="96"/>
      <c r="M90" s="96">
        <f>M53+((MAX($C$54:$L$54)-MIN($C$54:$L$54))/2)-M91</f>
        <v>0.85516995600644763</v>
      </c>
      <c r="N90" s="96">
        <f t="shared" ref="N90:W90" si="10">N53+((MAX($C$54:$L$54)-MIN($C$54:$L$54))/2)-N91</f>
        <v>0.85516995600644763</v>
      </c>
      <c r="O90" s="96">
        <f t="shared" si="10"/>
        <v>0.85516995600644807</v>
      </c>
      <c r="P90" s="96">
        <f t="shared" si="10"/>
        <v>0.85516995600644763</v>
      </c>
      <c r="Q90" s="96">
        <f t="shared" si="10"/>
        <v>0.85516995600644807</v>
      </c>
      <c r="R90" s="96">
        <f t="shared" si="10"/>
        <v>0.85516995600644763</v>
      </c>
      <c r="S90" s="96">
        <f t="shared" si="10"/>
        <v>0.85516995600644807</v>
      </c>
      <c r="T90" s="96">
        <f t="shared" si="10"/>
        <v>0.85516995600644807</v>
      </c>
      <c r="U90" s="96">
        <f t="shared" si="10"/>
        <v>0.85516995600644763</v>
      </c>
      <c r="V90" s="96">
        <f t="shared" si="10"/>
        <v>0.85516995600644807</v>
      </c>
      <c r="W90" s="96">
        <f t="shared" si="10"/>
        <v>0.85516995600644807</v>
      </c>
      <c r="Y90" s="48"/>
    </row>
    <row r="91" spans="1:38" s="94" customFormat="1">
      <c r="A91" s="94" t="s">
        <v>105</v>
      </c>
      <c r="K91" s="96"/>
      <c r="L91" s="96">
        <f>AVERAGE(C54:L54)</f>
        <v>2.2157742714715729</v>
      </c>
      <c r="M91" s="96">
        <f>M53-((MAX($C$54:$L$54)-MIN($C$54:$L$54))/2)</f>
        <v>1.8668943587556661</v>
      </c>
      <c r="N91" s="96">
        <f t="shared" ref="N91:W91" si="11">N53-((MAX($C$54:$L$54)-MIN($C$54:$L$54))/2)</f>
        <v>1.8941874379050068</v>
      </c>
      <c r="O91" s="96">
        <f t="shared" si="11"/>
        <v>1.8628747786057709</v>
      </c>
      <c r="P91" s="96">
        <f t="shared" si="11"/>
        <v>1.8504500983598937</v>
      </c>
      <c r="Q91" s="96">
        <f t="shared" si="11"/>
        <v>1.8527999360951057</v>
      </c>
      <c r="R91" s="96">
        <f t="shared" si="11"/>
        <v>1.8374676211457623</v>
      </c>
      <c r="S91" s="96">
        <f t="shared" si="11"/>
        <v>1.8241563645772232</v>
      </c>
      <c r="T91" s="96">
        <f t="shared" si="11"/>
        <v>1.8323287881838584</v>
      </c>
      <c r="U91" s="96">
        <f t="shared" si="11"/>
        <v>1.8557957662218214</v>
      </c>
      <c r="V91" s="96">
        <f t="shared" si="11"/>
        <v>1.8785455532590076</v>
      </c>
      <c r="W91" s="96">
        <f t="shared" si="11"/>
        <v>1.9029343188313599</v>
      </c>
    </row>
    <row r="92" spans="1:38" s="94" customFormat="1"/>
    <row r="93" spans="1:38" s="94" customFormat="1"/>
    <row r="95" spans="1:38" ht="18">
      <c r="A95" s="18" t="s">
        <v>43</v>
      </c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145" spans="1:29" ht="23.25" customHeight="1">
      <c r="A145" s="33" t="s">
        <v>31</v>
      </c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</row>
  </sheetData>
  <mergeCells count="8">
    <mergeCell ref="A76:A82"/>
    <mergeCell ref="A83:A86"/>
    <mergeCell ref="A17:A23"/>
    <mergeCell ref="A24:A27"/>
    <mergeCell ref="A31:A37"/>
    <mergeCell ref="A38:A41"/>
    <mergeCell ref="A62:A68"/>
    <mergeCell ref="A69:A7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70C0"/>
    <pageSetUpPr fitToPage="1"/>
  </sheetPr>
  <dimension ref="A1:AE109"/>
  <sheetViews>
    <sheetView showGridLines="0" zoomScale="85" zoomScaleNormal="85" workbookViewId="0">
      <selection activeCell="B20" sqref="B20"/>
    </sheetView>
  </sheetViews>
  <sheetFormatPr defaultRowHeight="15"/>
  <cols>
    <col min="1" max="1" width="29" style="3" customWidth="1"/>
    <col min="2" max="2" width="30.85546875" style="3" customWidth="1"/>
    <col min="3" max="3" width="25.5703125" style="3" customWidth="1"/>
    <col min="4" max="4" width="28.28515625" style="3" customWidth="1"/>
    <col min="5" max="5" width="69.28515625" style="3" customWidth="1"/>
    <col min="6" max="6" width="51.5703125" style="3" customWidth="1"/>
    <col min="7" max="7" width="48.140625" style="3" customWidth="1"/>
    <col min="8" max="8" width="9.28515625" style="3" customWidth="1"/>
    <col min="9" max="12" width="9.140625" style="3"/>
    <col min="13" max="13" width="4.7109375" style="3" customWidth="1"/>
    <col min="14" max="14" width="7.5703125" style="3" customWidth="1"/>
    <col min="15" max="15" width="5.28515625" style="3" customWidth="1"/>
    <col min="16" max="16" width="16.42578125" style="3" customWidth="1"/>
    <col min="17" max="17" width="9.140625" style="3"/>
    <col min="25" max="25" width="3.7109375" customWidth="1"/>
    <col min="26" max="26" width="19.85546875" customWidth="1"/>
    <col min="29" max="29" width="27.42578125" bestFit="1" customWidth="1"/>
    <col min="30" max="30" width="13.140625" bestFit="1" customWidth="1"/>
    <col min="31" max="31" width="15.140625" bestFit="1" customWidth="1"/>
  </cols>
  <sheetData>
    <row r="1" spans="1:31" ht="23.25" customHeight="1">
      <c r="A1" s="18" t="s">
        <v>13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</row>
    <row r="3" spans="1:31" s="3" customFormat="1" ht="14.25">
      <c r="A3" s="20" t="s">
        <v>187</v>
      </c>
      <c r="B3" s="20"/>
      <c r="C3" s="20"/>
      <c r="D3" s="20"/>
      <c r="E3" s="20"/>
    </row>
    <row r="4" spans="1:31" s="3" customFormat="1" ht="14.25">
      <c r="A4" s="20"/>
      <c r="B4" s="20"/>
      <c r="C4" s="20"/>
      <c r="D4" s="20"/>
      <c r="E4" s="20"/>
    </row>
    <row r="5" spans="1:31" s="3" customFormat="1" ht="14.25">
      <c r="A5" s="20"/>
      <c r="B5" s="20"/>
      <c r="C5" s="20"/>
      <c r="D5" s="20"/>
      <c r="E5" s="20"/>
    </row>
    <row r="6" spans="1:31" s="3" customFormat="1" ht="14.25">
      <c r="A6" s="20"/>
      <c r="B6" s="20"/>
      <c r="C6" s="20"/>
      <c r="D6" s="20"/>
      <c r="E6" s="20"/>
    </row>
    <row r="7" spans="1:31" s="3" customFormat="1" ht="14.25">
      <c r="A7" s="20"/>
      <c r="B7" s="20"/>
      <c r="C7" s="20"/>
      <c r="D7" s="20"/>
      <c r="E7" s="20"/>
    </row>
    <row r="8" spans="1:31" s="3" customFormat="1" ht="14.25"/>
    <row r="9" spans="1:31" ht="22.5" customHeight="1">
      <c r="A9" s="18" t="s">
        <v>14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</row>
    <row r="10" spans="1:31">
      <c r="R10" s="3"/>
      <c r="S10" s="3"/>
      <c r="T10" s="3"/>
      <c r="U10" s="3"/>
      <c r="V10" s="3"/>
    </row>
    <row r="11" spans="1:31">
      <c r="F11" s="54"/>
      <c r="R11" s="3"/>
      <c r="S11" s="3"/>
      <c r="T11" s="3"/>
      <c r="U11" s="3"/>
      <c r="V11" s="3"/>
    </row>
    <row r="12" spans="1:31">
      <c r="R12" s="3"/>
      <c r="S12" s="3"/>
      <c r="T12" s="3"/>
      <c r="U12" s="3"/>
      <c r="V12" s="3"/>
    </row>
    <row r="13" spans="1:31" ht="18">
      <c r="A13" s="21"/>
    </row>
    <row r="14" spans="1:31" ht="18">
      <c r="A14" s="21" t="s">
        <v>71</v>
      </c>
    </row>
    <row r="15" spans="1:31" ht="18.75" thickBot="1">
      <c r="A15" s="21"/>
    </row>
    <row r="16" spans="1:31" ht="15.75" thickBot="1">
      <c r="A16" s="122" t="s">
        <v>15</v>
      </c>
      <c r="B16" s="84" t="s">
        <v>69</v>
      </c>
      <c r="C16" s="228" t="s">
        <v>4</v>
      </c>
      <c r="D16" s="229"/>
      <c r="E16" s="84" t="s">
        <v>70</v>
      </c>
    </row>
    <row r="17" spans="1:31" ht="31.5" customHeight="1" thickBot="1">
      <c r="A17" s="83" t="s">
        <v>0</v>
      </c>
      <c r="B17" s="236" t="s">
        <v>214</v>
      </c>
      <c r="C17" s="230" t="s">
        <v>213</v>
      </c>
      <c r="D17" s="231"/>
      <c r="E17" s="231" t="s">
        <v>111</v>
      </c>
    </row>
    <row r="18" spans="1:31" ht="31.5" customHeight="1" thickBot="1">
      <c r="A18" s="83" t="s">
        <v>100</v>
      </c>
      <c r="B18" s="241"/>
      <c r="C18" s="232"/>
      <c r="D18" s="233"/>
      <c r="E18" s="233"/>
    </row>
    <row r="19" spans="1:31" ht="31.5" customHeight="1" thickBot="1">
      <c r="A19" s="83" t="s">
        <v>66</v>
      </c>
      <c r="B19" s="241"/>
      <c r="C19" s="232"/>
      <c r="D19" s="233"/>
      <c r="E19" s="233"/>
    </row>
    <row r="20" spans="1:31" ht="31.5" customHeight="1" thickBot="1">
      <c r="A20" s="83" t="s">
        <v>82</v>
      </c>
      <c r="B20" s="134" t="s">
        <v>211</v>
      </c>
      <c r="C20" s="232"/>
      <c r="D20" s="233"/>
      <c r="E20" s="233"/>
    </row>
    <row r="21" spans="1:31" ht="26.25" thickBot="1">
      <c r="A21" s="83" t="s">
        <v>68</v>
      </c>
      <c r="B21" s="123" t="s">
        <v>107</v>
      </c>
      <c r="C21" s="232"/>
      <c r="D21" s="233"/>
      <c r="E21" s="233"/>
    </row>
    <row r="22" spans="1:31" ht="33.6" customHeight="1" thickBot="1">
      <c r="A22" s="83" t="s">
        <v>101</v>
      </c>
      <c r="B22" s="236" t="s">
        <v>108</v>
      </c>
      <c r="C22" s="232"/>
      <c r="D22" s="233"/>
      <c r="E22" s="233"/>
    </row>
    <row r="23" spans="1:31" ht="26.25" thickBot="1">
      <c r="A23" s="83" t="s">
        <v>110</v>
      </c>
      <c r="B23" s="237"/>
      <c r="C23" s="232"/>
      <c r="D23" s="233"/>
      <c r="E23" s="233"/>
    </row>
    <row r="24" spans="1:31" ht="39" thickBot="1">
      <c r="A24" s="83" t="s">
        <v>42</v>
      </c>
      <c r="B24" s="82" t="s">
        <v>109</v>
      </c>
      <c r="C24" s="234"/>
      <c r="D24" s="235"/>
      <c r="E24" s="233"/>
    </row>
    <row r="25" spans="1:31" ht="15.75" thickBot="1">
      <c r="A25" s="83" t="s">
        <v>85</v>
      </c>
      <c r="B25" s="230" t="s">
        <v>212</v>
      </c>
      <c r="C25" s="238"/>
      <c r="D25" s="231"/>
      <c r="E25" s="233"/>
    </row>
    <row r="26" spans="1:31" ht="15.75" thickBot="1">
      <c r="A26" s="83" t="s">
        <v>65</v>
      </c>
      <c r="B26" s="232"/>
      <c r="C26" s="239"/>
      <c r="D26" s="233"/>
      <c r="E26" s="233"/>
    </row>
    <row r="27" spans="1:31" ht="15.75" thickBot="1">
      <c r="A27" s="83" t="s">
        <v>67</v>
      </c>
      <c r="B27" s="234"/>
      <c r="C27" s="240"/>
      <c r="D27" s="235"/>
      <c r="E27" s="235"/>
    </row>
    <row r="28" spans="1:31" ht="18">
      <c r="A28" s="21"/>
    </row>
    <row r="29" spans="1:31" ht="18">
      <c r="A29" s="21"/>
    </row>
    <row r="30" spans="1:31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</row>
    <row r="31" spans="1:31" ht="23.25" customHeight="1">
      <c r="A31" s="18" t="s">
        <v>16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</row>
    <row r="32" spans="1:31" ht="13.5" customHeight="1"/>
    <row r="33" spans="2:6">
      <c r="B33" s="23" t="s">
        <v>17</v>
      </c>
      <c r="C33" s="23"/>
      <c r="D33" s="23"/>
      <c r="E33" s="23"/>
      <c r="F33" s="23"/>
    </row>
    <row r="34" spans="2:6" ht="13.5" customHeight="1"/>
    <row r="35" spans="2:6" ht="13.5" customHeight="1">
      <c r="B35" s="3" t="s">
        <v>18</v>
      </c>
      <c r="F35" s="24"/>
    </row>
    <row r="36" spans="2:6" ht="13.5" customHeight="1"/>
    <row r="37" spans="2:6" ht="13.5" customHeight="1">
      <c r="B37" s="3" t="s">
        <v>19</v>
      </c>
      <c r="F37" s="25"/>
    </row>
    <row r="38" spans="2:6" ht="13.5" customHeight="1"/>
    <row r="39" spans="2:6" ht="13.5" customHeight="1">
      <c r="B39" s="3" t="s">
        <v>20</v>
      </c>
      <c r="F39" s="26"/>
    </row>
    <row r="40" spans="2:6" ht="13.5" customHeight="1"/>
    <row r="41" spans="2:6" ht="13.5" customHeight="1">
      <c r="B41" s="3" t="s">
        <v>21</v>
      </c>
      <c r="F41" s="27"/>
    </row>
    <row r="42" spans="2:6" ht="13.5" customHeight="1"/>
    <row r="43" spans="2:6" ht="13.5" customHeight="1">
      <c r="B43" s="23" t="s">
        <v>22</v>
      </c>
      <c r="C43" s="23"/>
      <c r="D43" s="23"/>
      <c r="E43" s="23"/>
      <c r="F43" s="23"/>
    </row>
    <row r="44" spans="2:6" ht="11.25" customHeight="1"/>
    <row r="45" spans="2:6" ht="13.5" customHeight="1">
      <c r="B45" s="3" t="s">
        <v>23</v>
      </c>
      <c r="F45" s="28"/>
    </row>
    <row r="46" spans="2:6" ht="13.5" customHeight="1"/>
    <row r="47" spans="2:6" ht="13.5" customHeight="1">
      <c r="B47" s="3" t="s">
        <v>24</v>
      </c>
      <c r="F47" s="29"/>
    </row>
    <row r="48" spans="2:6" ht="13.5" customHeight="1"/>
    <row r="49" spans="1:31" ht="15" customHeight="1">
      <c r="B49" s="23" t="s">
        <v>25</v>
      </c>
      <c r="C49" s="23"/>
      <c r="D49" s="23" t="s">
        <v>26</v>
      </c>
      <c r="E49" s="23"/>
      <c r="F49" s="23"/>
      <c r="G49" s="23"/>
      <c r="H49" s="23" t="s">
        <v>27</v>
      </c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ht="15" customHeight="1">
      <c r="B50" s="3" t="s">
        <v>28</v>
      </c>
      <c r="D50" s="30"/>
      <c r="H50" s="31"/>
    </row>
    <row r="51" spans="1:31" ht="15" customHeight="1">
      <c r="B51" s="3" t="s">
        <v>29</v>
      </c>
      <c r="D51" s="30"/>
      <c r="H51" s="31"/>
    </row>
    <row r="52" spans="1:31" ht="15" customHeight="1">
      <c r="B52" s="3" t="s">
        <v>29</v>
      </c>
      <c r="D52" s="30"/>
      <c r="H52" s="31"/>
    </row>
    <row r="53" spans="1:31" ht="15" customHeight="1">
      <c r="B53" s="3" t="s">
        <v>29</v>
      </c>
      <c r="D53" s="30"/>
      <c r="H53" s="31"/>
    </row>
    <row r="54" spans="1:31" ht="15" customHeight="1">
      <c r="B54" s="3" t="s">
        <v>29</v>
      </c>
      <c r="D54" s="30"/>
      <c r="H54" s="31"/>
    </row>
    <row r="55" spans="1:31" ht="15" customHeight="1">
      <c r="B55" s="3" t="s">
        <v>30</v>
      </c>
      <c r="D55" s="30"/>
      <c r="H55" s="31"/>
    </row>
    <row r="56" spans="1:31" ht="15" customHeight="1">
      <c r="B56" s="3" t="s">
        <v>30</v>
      </c>
      <c r="D56" s="30"/>
    </row>
    <row r="57" spans="1:31">
      <c r="B57" s="32"/>
    </row>
    <row r="58" spans="1:31" ht="23.25" customHeight="1">
      <c r="A58" s="33" t="s">
        <v>31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</row>
    <row r="59" spans="1:31" s="3" customFormat="1" ht="14.25">
      <c r="B59" s="35"/>
    </row>
    <row r="109" spans="13:13" s="3" customFormat="1" ht="14.25">
      <c r="M109" s="36"/>
    </row>
  </sheetData>
  <mergeCells count="6">
    <mergeCell ref="C16:D16"/>
    <mergeCell ref="C17:D24"/>
    <mergeCell ref="E17:E27"/>
    <mergeCell ref="B22:B23"/>
    <mergeCell ref="B25:D27"/>
    <mergeCell ref="B17:B19"/>
  </mergeCells>
  <pageMargins left="0.70866141732283472" right="0.70866141732283472" top="0.55118110236220474" bottom="0.74803149606299213" header="0.31496062992125984" footer="0.31496062992125984"/>
  <pageSetup paperSize="9" scale="16" orientation="portrait" r:id="rId1"/>
  <headerFooter>
    <oddFooter>&amp;L&amp;"Arial,Bold"&amp;10&amp;K7030A0DISTRIBUTION TRANSFORMERS - POLE MOUNTED&amp;C&amp;"Arial,Regular"&amp;10&amp;K7030A0Page &amp;P of &amp;N&amp;R&amp;"Arial,Regular"&amp;10&amp;K7030A0&amp;A
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D400"/>
  </sheetPr>
  <dimension ref="A1:CL346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K32" sqref="A24:AK32"/>
    </sheetView>
  </sheetViews>
  <sheetFormatPr defaultRowHeight="15"/>
  <cols>
    <col min="1" max="1" width="22.5703125" customWidth="1"/>
    <col min="2" max="8" width="10.7109375" customWidth="1"/>
    <col min="10" max="10" width="11" customWidth="1"/>
    <col min="11" max="13" width="9.7109375" customWidth="1"/>
    <col min="14" max="16" width="14.42578125" customWidth="1"/>
    <col min="26" max="27" width="12.7109375" bestFit="1" customWidth="1"/>
  </cols>
  <sheetData>
    <row r="1" spans="1:90">
      <c r="A1" s="1"/>
    </row>
    <row r="2" spans="1:90">
      <c r="A2" s="1"/>
      <c r="C2" s="1"/>
      <c r="F2" s="1"/>
      <c r="I2" s="1"/>
      <c r="L2" s="1"/>
      <c r="M2" s="1"/>
      <c r="N2" s="1"/>
      <c r="O2" s="1"/>
      <c r="P2" s="1"/>
      <c r="S2" s="1"/>
      <c r="V2" s="1"/>
      <c r="AA2" s="1"/>
      <c r="AD2" s="1"/>
      <c r="AG2" s="1"/>
      <c r="AK2" s="1"/>
      <c r="AM2" s="1"/>
      <c r="AP2" s="1"/>
    </row>
    <row r="3" spans="1:90" s="3" customFormat="1" ht="27.75" customHeight="1">
      <c r="A3" s="37" t="s">
        <v>106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4" spans="1:90" s="3" customFormat="1" ht="27.75" customHeight="1">
      <c r="A4" s="130" t="s">
        <v>172</v>
      </c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1:90" s="3" customFormat="1" ht="15.95" customHeight="1">
      <c r="B5" s="58" t="s">
        <v>185</v>
      </c>
      <c r="C5" s="59"/>
      <c r="D5" s="59"/>
      <c r="E5" s="59"/>
      <c r="F5" s="59"/>
      <c r="G5" s="59"/>
      <c r="H5" s="59"/>
      <c r="I5" s="59"/>
      <c r="J5" s="59"/>
      <c r="K5" s="59"/>
      <c r="L5" s="59"/>
      <c r="M5"/>
      <c r="N5" s="58" t="s">
        <v>173</v>
      </c>
      <c r="O5" s="59"/>
      <c r="P5" s="59"/>
      <c r="Q5" s="59"/>
      <c r="R5" s="59"/>
      <c r="S5" s="59"/>
      <c r="T5" s="59"/>
      <c r="U5" s="59"/>
      <c r="V5" s="59"/>
      <c r="W5" s="59"/>
      <c r="X5" s="59"/>
      <c r="Y5"/>
      <c r="Z5" s="58" t="s">
        <v>174</v>
      </c>
      <c r="AA5" s="59"/>
      <c r="AB5" s="59"/>
      <c r="AC5" s="59"/>
      <c r="AD5" s="59"/>
      <c r="AE5" s="59"/>
      <c r="AF5" s="59"/>
      <c r="AG5" s="59"/>
      <c r="AH5" s="59"/>
      <c r="AI5" s="59"/>
      <c r="AJ5" s="59"/>
      <c r="AL5" s="58" t="s">
        <v>87</v>
      </c>
      <c r="AM5" s="59"/>
      <c r="AN5" s="59"/>
      <c r="AO5" s="59"/>
      <c r="AP5" s="59"/>
      <c r="AQ5" s="59"/>
      <c r="AR5" s="59"/>
      <c r="AS5" s="59"/>
      <c r="AT5" s="59"/>
      <c r="AU5" s="59"/>
      <c r="AV5" s="59"/>
      <c r="AX5" s="58" t="s">
        <v>88</v>
      </c>
      <c r="AY5" s="59"/>
      <c r="AZ5" s="59"/>
      <c r="BA5" s="59"/>
      <c r="BB5" s="59"/>
      <c r="BC5" s="59"/>
      <c r="BD5" s="59"/>
      <c r="BE5" s="59"/>
      <c r="BF5" s="59"/>
      <c r="BG5" s="59"/>
      <c r="BH5" s="59"/>
    </row>
    <row r="6" spans="1:90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/>
      <c r="M6" s="1"/>
      <c r="N6" s="58">
        <v>2008</v>
      </c>
      <c r="O6" s="58">
        <v>2009</v>
      </c>
      <c r="P6" s="58">
        <v>2010</v>
      </c>
      <c r="Q6" s="58">
        <v>2011</v>
      </c>
      <c r="R6" s="58">
        <v>2012</v>
      </c>
      <c r="S6" s="58">
        <v>2013</v>
      </c>
      <c r="T6" s="58">
        <v>2014</v>
      </c>
      <c r="U6" s="58">
        <v>2015</v>
      </c>
      <c r="V6" s="58">
        <v>2016</v>
      </c>
      <c r="W6" s="58">
        <v>2017</v>
      </c>
      <c r="X6" s="59"/>
      <c r="Y6"/>
      <c r="Z6" s="58">
        <v>2008</v>
      </c>
      <c r="AA6" s="58">
        <v>2009</v>
      </c>
      <c r="AB6" s="58">
        <v>2010</v>
      </c>
      <c r="AC6" s="58">
        <v>2011</v>
      </c>
      <c r="AD6" s="58">
        <v>2012</v>
      </c>
      <c r="AE6" s="58">
        <v>2013</v>
      </c>
      <c r="AF6" s="58">
        <v>2014</v>
      </c>
      <c r="AG6" s="58">
        <v>2015</v>
      </c>
      <c r="AH6" s="58">
        <v>2016</v>
      </c>
      <c r="AI6" s="58">
        <v>2017</v>
      </c>
      <c r="AJ6" s="59"/>
      <c r="AL6" s="58">
        <v>2008</v>
      </c>
      <c r="AM6" s="58">
        <v>2009</v>
      </c>
      <c r="AN6" s="58">
        <v>2010</v>
      </c>
      <c r="AO6" s="58">
        <v>2011</v>
      </c>
      <c r="AP6" s="58">
        <v>2012</v>
      </c>
      <c r="AQ6" s="58">
        <v>2013</v>
      </c>
      <c r="AR6" s="58">
        <v>2014</v>
      </c>
      <c r="AS6" s="58">
        <v>2015</v>
      </c>
      <c r="AT6" s="58">
        <v>2016</v>
      </c>
      <c r="AU6" s="58">
        <v>2017</v>
      </c>
      <c r="AV6" s="59"/>
      <c r="AX6" s="58">
        <v>2008</v>
      </c>
      <c r="AY6" s="58">
        <v>2009</v>
      </c>
      <c r="AZ6" s="58">
        <v>2010</v>
      </c>
      <c r="BA6" s="58">
        <v>2011</v>
      </c>
      <c r="BB6" s="58">
        <v>2012</v>
      </c>
      <c r="BC6" s="58">
        <v>2013</v>
      </c>
      <c r="BD6" s="58">
        <v>2014</v>
      </c>
      <c r="BE6" s="58">
        <v>2015</v>
      </c>
      <c r="BF6" s="58">
        <v>2016</v>
      </c>
      <c r="BG6" s="58">
        <v>2017</v>
      </c>
      <c r="BH6" s="59"/>
    </row>
    <row r="7" spans="1:90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</row>
    <row r="8" spans="1:90" s="3" customFormat="1" ht="18">
      <c r="A8" s="1"/>
      <c r="B8" s="55"/>
      <c r="C8" s="55"/>
      <c r="D8" s="55"/>
      <c r="E8" s="55"/>
      <c r="F8" s="55"/>
      <c r="G8" s="55"/>
      <c r="H8" s="55"/>
      <c r="I8" s="39"/>
      <c r="J8" s="108"/>
      <c r="K8" s="39"/>
      <c r="L8" s="39"/>
      <c r="M8" s="39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7"/>
      <c r="Z8" s="127"/>
      <c r="AA8" s="127"/>
      <c r="AB8" s="127"/>
      <c r="AC8" s="127"/>
      <c r="AD8" s="127"/>
      <c r="AE8" s="127"/>
      <c r="AF8" s="127"/>
      <c r="AG8" s="127"/>
      <c r="AH8" s="127"/>
      <c r="AI8" s="127"/>
      <c r="AJ8" s="127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88"/>
      <c r="BB8" s="188"/>
      <c r="BC8" s="188"/>
      <c r="BD8" s="188"/>
      <c r="BE8" s="188"/>
      <c r="BF8" s="188"/>
      <c r="BG8" s="188"/>
      <c r="BH8" s="188"/>
      <c r="BI8" s="188"/>
      <c r="BJ8" s="188"/>
    </row>
    <row r="9" spans="1:90" s="3" customFormat="1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/>
      <c r="AA9" s="127"/>
      <c r="AB9" s="127"/>
      <c r="AC9" s="127"/>
      <c r="AD9" s="127"/>
      <c r="AE9" s="127"/>
      <c r="AF9" s="127"/>
      <c r="AG9" s="127"/>
      <c r="AH9" s="127"/>
      <c r="AI9" s="127"/>
      <c r="AJ9" s="127"/>
      <c r="AK9" s="188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88"/>
      <c r="AX9" s="127"/>
      <c r="AY9" s="127"/>
      <c r="AZ9" s="127"/>
      <c r="BA9" s="127"/>
      <c r="BB9" s="127"/>
      <c r="BC9" s="127"/>
      <c r="BD9" s="127"/>
      <c r="BE9" s="127"/>
      <c r="BF9" s="127"/>
      <c r="BG9" s="127"/>
      <c r="BH9" s="127"/>
      <c r="BI9" s="188"/>
      <c r="BJ9" s="188"/>
    </row>
    <row r="10" spans="1:90" s="130" customFormat="1" ht="15.95" customHeight="1">
      <c r="A10" s="187" t="s">
        <v>6</v>
      </c>
      <c r="B10" s="189">
        <v>32</v>
      </c>
      <c r="C10" s="189">
        <v>36</v>
      </c>
      <c r="D10" s="189">
        <v>25</v>
      </c>
      <c r="E10" s="189">
        <v>40</v>
      </c>
      <c r="F10" s="189">
        <v>38</v>
      </c>
      <c r="G10" s="189">
        <v>29</v>
      </c>
      <c r="H10" s="189">
        <v>56</v>
      </c>
      <c r="I10" s="189">
        <v>41</v>
      </c>
      <c r="J10" s="189">
        <v>31</v>
      </c>
      <c r="K10" s="189">
        <v>21</v>
      </c>
      <c r="L10" s="189"/>
      <c r="M10" s="189"/>
      <c r="N10" s="189">
        <v>89.680275905375453</v>
      </c>
      <c r="O10" s="189">
        <v>109.86324151253342</v>
      </c>
      <c r="P10" s="189">
        <v>126.91210079284012</v>
      </c>
      <c r="Q10" s="189">
        <v>253.88687289340493</v>
      </c>
      <c r="R10" s="189">
        <v>103.09085708009374</v>
      </c>
      <c r="S10" s="189">
        <v>118.91943554264029</v>
      </c>
      <c r="T10" s="189">
        <v>254.68589027741675</v>
      </c>
      <c r="U10" s="189">
        <v>213.53952928845067</v>
      </c>
      <c r="V10" s="189">
        <v>114.29169855556363</v>
      </c>
      <c r="W10" s="189">
        <v>249.18352427448932</v>
      </c>
      <c r="X10" s="190"/>
      <c r="Y10" s="190"/>
      <c r="Z10" s="189">
        <v>61.724358974358978</v>
      </c>
      <c r="AA10" s="189">
        <v>140.83516483516476</v>
      </c>
      <c r="AB10" s="189">
        <v>140.64949857353884</v>
      </c>
      <c r="AC10" s="189">
        <v>110.51779788838597</v>
      </c>
      <c r="AD10" s="189">
        <v>102.93030303030299</v>
      </c>
      <c r="AE10" s="189">
        <v>273.93558610691292</v>
      </c>
      <c r="AF10" s="189">
        <v>63.296703296703271</v>
      </c>
      <c r="AG10" s="189">
        <v>168.12637362637341</v>
      </c>
      <c r="AH10" s="189">
        <v>180.40384615384622</v>
      </c>
      <c r="AI10" s="189">
        <v>47.390109890109855</v>
      </c>
      <c r="AJ10" s="190"/>
      <c r="AK10" s="190"/>
      <c r="AL10" s="191">
        <v>1.278724902795064</v>
      </c>
      <c r="AM10" s="191">
        <v>1.5166404399726612</v>
      </c>
      <c r="AN10" s="191">
        <v>1.2990674238789408</v>
      </c>
      <c r="AO10" s="191">
        <v>4.6808125854906129</v>
      </c>
      <c r="AP10" s="191">
        <v>3.5281266462153962</v>
      </c>
      <c r="AQ10" s="191">
        <v>2.067686062859702</v>
      </c>
      <c r="AR10" s="191">
        <v>4.4908252785814353</v>
      </c>
      <c r="AS10" s="191">
        <v>2.2979208028654567</v>
      </c>
      <c r="AT10" s="191">
        <v>3.6057848070135092</v>
      </c>
      <c r="AU10" s="191">
        <v>0.79129899428514527</v>
      </c>
      <c r="AV10" s="190"/>
      <c r="AW10" s="190"/>
      <c r="AX10" s="192">
        <v>7.6381049781148189E-3</v>
      </c>
      <c r="AY10" s="192">
        <v>1.2226407896619143E-2</v>
      </c>
      <c r="AZ10" s="192">
        <v>7.6788613796986236E-3</v>
      </c>
      <c r="BA10" s="192">
        <v>2.3361433219844945E-2</v>
      </c>
      <c r="BB10" s="192">
        <v>1.6016275661198742E-2</v>
      </c>
      <c r="BC10" s="192">
        <v>1.9235664044797339E-2</v>
      </c>
      <c r="BD10" s="192">
        <v>1.7613615364714879E-2</v>
      </c>
      <c r="BE10" s="192">
        <v>1.4343573797931539E-2</v>
      </c>
      <c r="BF10" s="192">
        <v>1.993565437205562E-2</v>
      </c>
      <c r="BG10" s="192">
        <v>4.8573781537770396E-3</v>
      </c>
      <c r="BH10" s="190"/>
      <c r="BI10" s="193"/>
      <c r="BJ10" s="193"/>
    </row>
    <row r="11" spans="1:90" s="130" customFormat="1" ht="15.95" customHeight="1">
      <c r="A11" s="187" t="s">
        <v>188</v>
      </c>
      <c r="B11" s="189">
        <v>4</v>
      </c>
      <c r="C11" s="189">
        <v>3</v>
      </c>
      <c r="D11" s="189">
        <v>2.5</v>
      </c>
      <c r="E11" s="189">
        <v>3.6363636363636362</v>
      </c>
      <c r="F11" s="189">
        <v>4.2222222222222223</v>
      </c>
      <c r="G11" s="189">
        <v>3.2222222222222223</v>
      </c>
      <c r="H11" s="189">
        <v>5.0909090909090908</v>
      </c>
      <c r="I11" s="189">
        <v>3.7272727272727271</v>
      </c>
      <c r="J11" s="189">
        <v>2.8181818181818183</v>
      </c>
      <c r="K11" s="189">
        <v>2.3333333333333335</v>
      </c>
      <c r="L11" s="189"/>
      <c r="M11" s="189"/>
      <c r="N11" s="189">
        <v>145.73044834623511</v>
      </c>
      <c r="O11" s="189">
        <v>119.01851163857788</v>
      </c>
      <c r="P11" s="189">
        <v>164.98573103069216</v>
      </c>
      <c r="Q11" s="189">
        <v>300.04812251038766</v>
      </c>
      <c r="R11" s="189">
        <v>148.90901578235764</v>
      </c>
      <c r="S11" s="189">
        <v>171.77251800603597</v>
      </c>
      <c r="T11" s="189">
        <v>300.99241578240162</v>
      </c>
      <c r="U11" s="189">
        <v>252.36489824998716</v>
      </c>
      <c r="V11" s="189">
        <v>135.07200738384793</v>
      </c>
      <c r="W11" s="189">
        <v>359.93175728537346</v>
      </c>
      <c r="X11" s="190"/>
      <c r="Y11" s="190"/>
      <c r="Z11" s="189">
        <v>100.30208333333334</v>
      </c>
      <c r="AA11" s="189">
        <v>152.57142857142847</v>
      </c>
      <c r="AB11" s="189">
        <v>182.84434814560049</v>
      </c>
      <c r="AC11" s="189">
        <v>130.6119429590016</v>
      </c>
      <c r="AD11" s="189">
        <v>148.67710437710431</v>
      </c>
      <c r="AE11" s="189">
        <v>395.68473548776313</v>
      </c>
      <c r="AF11" s="189">
        <v>74.805194805194773</v>
      </c>
      <c r="AG11" s="189">
        <v>198.69480519480493</v>
      </c>
      <c r="AH11" s="189">
        <v>213.20454545454552</v>
      </c>
      <c r="AI11" s="189">
        <v>68.452380952380906</v>
      </c>
      <c r="AJ11" s="190"/>
      <c r="AK11" s="190"/>
      <c r="AL11" s="191">
        <v>0.159840612849383</v>
      </c>
      <c r="AM11" s="191">
        <v>0.12638670333105509</v>
      </c>
      <c r="AN11" s="191">
        <v>0.12990674238789407</v>
      </c>
      <c r="AO11" s="191">
        <v>0.42552841686278298</v>
      </c>
      <c r="AP11" s="191">
        <v>0.39201407180171066</v>
      </c>
      <c r="AQ11" s="191">
        <v>0.22974289587330021</v>
      </c>
      <c r="AR11" s="191">
        <v>0.40825684350740321</v>
      </c>
      <c r="AS11" s="191">
        <v>0.20890189116958699</v>
      </c>
      <c r="AT11" s="191">
        <v>0.32779861881940991</v>
      </c>
      <c r="AU11" s="191">
        <v>8.7922110476127247E-2</v>
      </c>
      <c r="AV11" s="190"/>
      <c r="AW11" s="190"/>
      <c r="AX11" s="192">
        <v>9.5476312226435236E-4</v>
      </c>
      <c r="AY11" s="192">
        <v>1.018867324718262E-3</v>
      </c>
      <c r="AZ11" s="192">
        <v>7.6788613796986238E-4</v>
      </c>
      <c r="BA11" s="192">
        <v>2.1237666563495403E-3</v>
      </c>
      <c r="BB11" s="192">
        <v>1.779586184577638E-3</v>
      </c>
      <c r="BC11" s="192">
        <v>2.1372960049774823E-3</v>
      </c>
      <c r="BD11" s="192">
        <v>1.6012377604286254E-3</v>
      </c>
      <c r="BE11" s="192">
        <v>1.3039612543574127E-3</v>
      </c>
      <c r="BF11" s="192">
        <v>1.8123322156414199E-3</v>
      </c>
      <c r="BG11" s="192">
        <v>5.3970868375300437E-4</v>
      </c>
      <c r="BH11" s="190"/>
      <c r="BI11" s="193"/>
      <c r="BJ11" s="193"/>
    </row>
    <row r="12" spans="1:90"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</row>
    <row r="13" spans="1:90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/>
      <c r="M13" s="1"/>
      <c r="N13" s="1">
        <v>2008</v>
      </c>
      <c r="O13" s="1">
        <v>2009</v>
      </c>
      <c r="P13" s="1">
        <v>2010</v>
      </c>
      <c r="Q13" s="1">
        <v>2011</v>
      </c>
      <c r="R13" s="1">
        <v>2012</v>
      </c>
      <c r="S13" s="1">
        <v>2013</v>
      </c>
      <c r="T13" s="1">
        <v>2014</v>
      </c>
      <c r="U13" s="1">
        <v>2015</v>
      </c>
      <c r="V13" s="1">
        <v>2016</v>
      </c>
      <c r="W13" s="1">
        <v>2017</v>
      </c>
      <c r="Z13" s="1">
        <v>2008</v>
      </c>
      <c r="AA13" s="1">
        <v>2009</v>
      </c>
      <c r="AB13" s="1">
        <v>2010</v>
      </c>
      <c r="AC13" s="1">
        <v>2011</v>
      </c>
      <c r="AD13" s="1">
        <v>2012</v>
      </c>
      <c r="AE13" s="1">
        <v>2013</v>
      </c>
      <c r="AF13" s="1">
        <v>2014</v>
      </c>
      <c r="AG13" s="1">
        <v>2015</v>
      </c>
      <c r="AH13" s="1">
        <v>2016</v>
      </c>
      <c r="AI13" s="1">
        <v>2017</v>
      </c>
      <c r="AL13" s="1">
        <v>2008</v>
      </c>
      <c r="AM13" s="1">
        <v>2009</v>
      </c>
      <c r="AN13" s="1">
        <v>2010</v>
      </c>
      <c r="AO13" s="1">
        <v>2011</v>
      </c>
      <c r="AP13" s="1">
        <v>2012</v>
      </c>
      <c r="AQ13" s="1">
        <v>2013</v>
      </c>
      <c r="AR13" s="1">
        <v>2014</v>
      </c>
      <c r="AS13" s="1">
        <v>2015</v>
      </c>
      <c r="AT13" s="1">
        <v>2016</v>
      </c>
      <c r="AU13" s="1">
        <v>2017</v>
      </c>
      <c r="AX13" s="1">
        <v>2008</v>
      </c>
      <c r="AY13" s="1">
        <v>2009</v>
      </c>
      <c r="AZ13" s="1">
        <v>2010</v>
      </c>
      <c r="BA13" s="1">
        <v>2011</v>
      </c>
      <c r="BB13" s="1">
        <v>2012</v>
      </c>
      <c r="BC13" s="1">
        <v>2013</v>
      </c>
      <c r="BD13" s="1">
        <v>2014</v>
      </c>
      <c r="BE13" s="1">
        <v>2015</v>
      </c>
      <c r="BF13" s="1">
        <v>2016</v>
      </c>
      <c r="BG13" s="1">
        <v>2017</v>
      </c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Y13" s="1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</row>
    <row r="14" spans="1:90">
      <c r="A14" s="53" t="s">
        <v>50</v>
      </c>
      <c r="B14" s="52">
        <v>0</v>
      </c>
      <c r="C14" s="52">
        <v>3</v>
      </c>
      <c r="D14" s="52">
        <v>2</v>
      </c>
      <c r="E14" s="52">
        <v>1</v>
      </c>
      <c r="F14" s="52">
        <v>1</v>
      </c>
      <c r="G14" s="52">
        <v>1</v>
      </c>
      <c r="H14" s="52">
        <v>4</v>
      </c>
      <c r="I14" s="52">
        <v>3</v>
      </c>
      <c r="J14" s="52">
        <v>2</v>
      </c>
      <c r="K14" s="52">
        <v>0</v>
      </c>
      <c r="N14" s="42">
        <v>0</v>
      </c>
      <c r="O14" s="42">
        <v>163.86468646864651</v>
      </c>
      <c r="P14" s="42">
        <v>221.35973597359771</v>
      </c>
      <c r="Q14" s="42">
        <v>148.91776036257207</v>
      </c>
      <c r="R14" s="42">
        <v>57.920765027322673</v>
      </c>
      <c r="S14" s="42">
        <v>397.00000000000045</v>
      </c>
      <c r="T14" s="42">
        <v>97.328248867153832</v>
      </c>
      <c r="U14" s="42">
        <v>127.86340852130346</v>
      </c>
      <c r="V14" s="42">
        <v>356.91814544189202</v>
      </c>
      <c r="W14" s="42">
        <v>0</v>
      </c>
      <c r="Z14" s="42">
        <v>0</v>
      </c>
      <c r="AA14" s="42">
        <v>202.00000000000043</v>
      </c>
      <c r="AB14" s="42">
        <v>151.49992020936219</v>
      </c>
      <c r="AC14" s="42">
        <v>89.000000000000028</v>
      </c>
      <c r="AD14" s="42">
        <v>35.999999999999844</v>
      </c>
      <c r="AE14" s="42">
        <v>2.9996647649319281</v>
      </c>
      <c r="AF14" s="42">
        <v>74.249999999999972</v>
      </c>
      <c r="AG14" s="42">
        <v>265.99999999999977</v>
      </c>
      <c r="AH14" s="42">
        <v>958.00000000000045</v>
      </c>
      <c r="AI14" s="42">
        <v>0</v>
      </c>
      <c r="AL14" s="40">
        <v>0</v>
      </c>
      <c r="AM14" s="40">
        <v>0.31568038402238008</v>
      </c>
      <c r="AN14" s="40">
        <v>0.21194921418071899</v>
      </c>
      <c r="AO14" s="40">
        <v>4.1627450382140399E-2</v>
      </c>
      <c r="AP14" s="40">
        <v>6.5163507923247099E-3</v>
      </c>
      <c r="AQ14" s="40">
        <v>3.6968978340089801E-3</v>
      </c>
      <c r="AR14" s="40">
        <v>8.90274164856069E-2</v>
      </c>
      <c r="AS14" s="40">
        <v>0.31165812446165803</v>
      </c>
      <c r="AT14" s="40">
        <v>2.0678143854407902</v>
      </c>
      <c r="AU14" s="40">
        <v>0</v>
      </c>
      <c r="AX14" s="43">
        <v>0</v>
      </c>
      <c r="AY14" s="43">
        <v>1.9264698869867953E-3</v>
      </c>
      <c r="AZ14" s="43">
        <v>9.5748765351797696E-4</v>
      </c>
      <c r="BA14" s="43">
        <v>2.7953314823423001E-4</v>
      </c>
      <c r="BB14" s="43">
        <v>1.12504570498176E-4</v>
      </c>
      <c r="BC14" s="43">
        <v>9.3120852242039705E-6</v>
      </c>
      <c r="BD14" s="43">
        <v>9.1471302033927502E-4</v>
      </c>
      <c r="BE14" s="43">
        <v>2.4374301300573598E-3</v>
      </c>
      <c r="BF14" s="43">
        <v>5.7935255235641702E-3</v>
      </c>
      <c r="BG14" s="43">
        <v>0</v>
      </c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Y14" s="41"/>
      <c r="BZ14" s="41"/>
      <c r="CA14" s="41"/>
      <c r="CB14" s="41"/>
      <c r="CC14" s="41"/>
      <c r="CD14" s="41"/>
      <c r="CE14" s="41"/>
      <c r="CF14" s="41"/>
      <c r="CG14" s="43"/>
      <c r="CH14" s="43"/>
      <c r="CI14" s="43"/>
      <c r="CJ14" s="43"/>
      <c r="CK14" s="43"/>
      <c r="CL14" s="43"/>
    </row>
    <row r="15" spans="1:90">
      <c r="A15" s="53" t="s">
        <v>56</v>
      </c>
      <c r="B15" s="52">
        <v>3</v>
      </c>
      <c r="C15" s="52">
        <v>2</v>
      </c>
      <c r="D15" s="52">
        <v>2</v>
      </c>
      <c r="E15" s="52">
        <v>1</v>
      </c>
      <c r="F15" s="52">
        <v>5</v>
      </c>
      <c r="G15" s="52">
        <v>0</v>
      </c>
      <c r="H15" s="52">
        <v>2</v>
      </c>
      <c r="I15" s="52">
        <v>1</v>
      </c>
      <c r="J15" s="52">
        <v>4</v>
      </c>
      <c r="K15" s="52">
        <v>2</v>
      </c>
      <c r="N15" s="42">
        <v>98.291208791208575</v>
      </c>
      <c r="O15" s="42">
        <v>85.887550200803233</v>
      </c>
      <c r="P15" s="42">
        <v>257.00000000000051</v>
      </c>
      <c r="Q15" s="42">
        <v>203.99999999999989</v>
      </c>
      <c r="R15" s="42">
        <v>77.412556600015179</v>
      </c>
      <c r="S15" s="42">
        <v>0</v>
      </c>
      <c r="T15" s="42">
        <v>39.913043478260981</v>
      </c>
      <c r="U15" s="42">
        <v>16.999999999999932</v>
      </c>
      <c r="V15" s="42">
        <v>135.01812672176294</v>
      </c>
      <c r="W15" s="42">
        <v>187.99132124352411</v>
      </c>
      <c r="Z15" s="42">
        <v>121.33333333333366</v>
      </c>
      <c r="AA15" s="42">
        <v>124.49999999999997</v>
      </c>
      <c r="AB15" s="42">
        <v>24.999986833228068</v>
      </c>
      <c r="AC15" s="42">
        <v>15.000000000000002</v>
      </c>
      <c r="AD15" s="42">
        <v>112.19999999999978</v>
      </c>
      <c r="AE15" s="42">
        <v>0</v>
      </c>
      <c r="AF15" s="42">
        <v>22.999999999999947</v>
      </c>
      <c r="AG15" s="42">
        <v>2.0000000000000009</v>
      </c>
      <c r="AH15" s="42">
        <v>151.25000000000048</v>
      </c>
      <c r="AI15" s="42">
        <v>192.99999999999963</v>
      </c>
      <c r="AL15" s="40">
        <v>0.115063629434523</v>
      </c>
      <c r="AM15" s="40">
        <v>6.79859488499992E-2</v>
      </c>
      <c r="AN15" s="40">
        <v>4.0606324579887859E-2</v>
      </c>
      <c r="AO15" s="40">
        <v>9.61091498423307E-3</v>
      </c>
      <c r="AP15" s="40">
        <v>0.13571940189010312</v>
      </c>
      <c r="AQ15" s="40">
        <v>0</v>
      </c>
      <c r="AR15" s="40">
        <v>5.6545895802791596E-3</v>
      </c>
      <c r="AS15" s="40">
        <v>1.03850406543797E-4</v>
      </c>
      <c r="AT15" s="40">
        <v>0.246998816701642</v>
      </c>
      <c r="AU15" s="40">
        <v>0.21730822789548601</v>
      </c>
      <c r="AX15" s="43">
        <v>1.1706400892773901E-3</v>
      </c>
      <c r="AY15" s="43">
        <v>7.9156930999952301E-4</v>
      </c>
      <c r="AZ15" s="43">
        <v>1.5800126295676179E-4</v>
      </c>
      <c r="BA15" s="43">
        <v>4.7112328354083702E-5</v>
      </c>
      <c r="BB15" s="43">
        <v>1.7531962235965801E-3</v>
      </c>
      <c r="BC15" s="43">
        <v>0</v>
      </c>
      <c r="BD15" s="43">
        <v>1.4167272368891101E-4</v>
      </c>
      <c r="BE15" s="43">
        <v>6.1088474437527896E-6</v>
      </c>
      <c r="BF15" s="43">
        <v>1.8293752305617601E-3</v>
      </c>
      <c r="BG15" s="43">
        <v>1.1559481919592701E-3</v>
      </c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Y15" s="41"/>
      <c r="BZ15" s="41"/>
      <c r="CA15" s="41"/>
      <c r="CB15" s="41"/>
      <c r="CC15" s="41"/>
      <c r="CD15" s="41"/>
      <c r="CE15" s="41"/>
      <c r="CF15" s="41"/>
      <c r="CG15" s="43"/>
      <c r="CH15" s="43"/>
      <c r="CI15" s="43"/>
      <c r="CJ15" s="43"/>
      <c r="CK15" s="43"/>
      <c r="CL15" s="43"/>
    </row>
    <row r="16" spans="1:90">
      <c r="A16" s="53" t="s">
        <v>51</v>
      </c>
      <c r="B16" s="52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2</v>
      </c>
      <c r="J16" s="52">
        <v>0</v>
      </c>
      <c r="K16" s="52">
        <v>0</v>
      </c>
      <c r="N16" s="42">
        <v>0</v>
      </c>
      <c r="O16" s="42">
        <v>0</v>
      </c>
      <c r="P16" s="42">
        <v>0</v>
      </c>
      <c r="Q16" s="42">
        <v>0</v>
      </c>
      <c r="R16" s="42">
        <v>0</v>
      </c>
      <c r="S16" s="42">
        <v>0</v>
      </c>
      <c r="T16" s="42">
        <v>0</v>
      </c>
      <c r="U16" s="42">
        <v>76.376502002670208</v>
      </c>
      <c r="V16" s="42">
        <v>0</v>
      </c>
      <c r="W16" s="42">
        <v>0</v>
      </c>
      <c r="Z16" s="42">
        <v>0</v>
      </c>
      <c r="AA16" s="42">
        <v>0</v>
      </c>
      <c r="AB16" s="42">
        <v>0</v>
      </c>
      <c r="AC16" s="42">
        <v>0</v>
      </c>
      <c r="AD16" s="42">
        <v>0</v>
      </c>
      <c r="AE16" s="42">
        <v>0</v>
      </c>
      <c r="AF16" s="42">
        <v>0</v>
      </c>
      <c r="AG16" s="42">
        <v>374.50000000000017</v>
      </c>
      <c r="AH16" s="42">
        <v>0</v>
      </c>
      <c r="AI16" s="42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0.174731363433661</v>
      </c>
      <c r="AT16" s="40">
        <v>0</v>
      </c>
      <c r="AU16" s="40">
        <v>0</v>
      </c>
      <c r="AX16" s="43">
        <v>0</v>
      </c>
      <c r="AY16" s="43">
        <v>0</v>
      </c>
      <c r="AZ16" s="43">
        <v>0</v>
      </c>
      <c r="BA16" s="43">
        <v>0</v>
      </c>
      <c r="BB16" s="43">
        <v>0</v>
      </c>
      <c r="BC16" s="43">
        <v>0</v>
      </c>
      <c r="BD16" s="43">
        <v>0</v>
      </c>
      <c r="BE16" s="43">
        <v>2.2877633676854198E-3</v>
      </c>
      <c r="BF16" s="43">
        <v>0</v>
      </c>
      <c r="BG16" s="43">
        <v>0</v>
      </c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Y16" s="41"/>
      <c r="BZ16" s="41"/>
      <c r="CA16" s="41"/>
      <c r="CB16" s="41"/>
      <c r="CC16" s="41"/>
      <c r="CD16" s="41"/>
      <c r="CE16" s="41"/>
      <c r="CF16" s="41"/>
      <c r="CG16" s="43"/>
      <c r="CH16" s="43"/>
      <c r="CI16" s="43"/>
      <c r="CJ16" s="43"/>
      <c r="CK16" s="43"/>
      <c r="CL16" s="43"/>
    </row>
    <row r="17" spans="1:90">
      <c r="A17" s="53" t="s">
        <v>54</v>
      </c>
      <c r="B17" s="52">
        <v>0</v>
      </c>
      <c r="C17" s="52">
        <v>1</v>
      </c>
      <c r="D17" s="52">
        <v>1</v>
      </c>
      <c r="E17" s="52">
        <v>5</v>
      </c>
      <c r="F17" s="52">
        <v>0</v>
      </c>
      <c r="G17" s="52">
        <v>3</v>
      </c>
      <c r="H17" s="52">
        <v>1</v>
      </c>
      <c r="I17" s="52">
        <v>1</v>
      </c>
      <c r="J17" s="52">
        <v>2</v>
      </c>
      <c r="K17" s="52">
        <v>0</v>
      </c>
      <c r="N17" s="42">
        <v>0</v>
      </c>
      <c r="O17" s="42">
        <v>139.9389312977101</v>
      </c>
      <c r="P17" s="42">
        <v>91.476255088195217</v>
      </c>
      <c r="Q17" s="42">
        <v>189.1023956107434</v>
      </c>
      <c r="R17" s="42">
        <v>0</v>
      </c>
      <c r="S17" s="42">
        <v>89.389077803855898</v>
      </c>
      <c r="T17" s="42">
        <v>64.000000000000043</v>
      </c>
      <c r="U17" s="42">
        <v>657</v>
      </c>
      <c r="V17" s="42">
        <v>25.225114155251216</v>
      </c>
      <c r="W17" s="42">
        <v>0</v>
      </c>
      <c r="Z17" s="42">
        <v>0</v>
      </c>
      <c r="AA17" s="42">
        <v>130.99999999999991</v>
      </c>
      <c r="AB17" s="42">
        <v>736.9996118435638</v>
      </c>
      <c r="AC17" s="42">
        <v>698.79999999999814</v>
      </c>
      <c r="AD17" s="42">
        <v>0</v>
      </c>
      <c r="AE17" s="42">
        <v>557.93764627733913</v>
      </c>
      <c r="AF17" s="42">
        <v>3.0000000000000004</v>
      </c>
      <c r="AG17" s="42">
        <v>2.9999999999999996</v>
      </c>
      <c r="AH17" s="42">
        <v>36.499999999999929</v>
      </c>
      <c r="AI17" s="42">
        <v>0</v>
      </c>
      <c r="AL17" s="40">
        <v>0</v>
      </c>
      <c r="AM17" s="40">
        <v>5.82773035779569E-2</v>
      </c>
      <c r="AN17" s="40">
        <v>0.213042582920379</v>
      </c>
      <c r="AO17" s="40">
        <v>2.0752156810681801</v>
      </c>
      <c r="AP17" s="40">
        <v>0</v>
      </c>
      <c r="AQ17" s="40">
        <v>0.46447848052735852</v>
      </c>
      <c r="AR17" s="40">
        <v>5.9132962931023904E-4</v>
      </c>
      <c r="AS17" s="40">
        <v>6.0202691558183703E-3</v>
      </c>
      <c r="AT17" s="40">
        <v>5.56805376649714E-3</v>
      </c>
      <c r="AU17" s="40">
        <v>0</v>
      </c>
      <c r="AX17" s="43">
        <v>0</v>
      </c>
      <c r="AY17" s="43">
        <v>4.1644811088328301E-4</v>
      </c>
      <c r="AZ17" s="43">
        <v>2.3289386159826698E-3</v>
      </c>
      <c r="BA17" s="43">
        <v>1.09740316846112E-2</v>
      </c>
      <c r="BB17" s="43">
        <v>0</v>
      </c>
      <c r="BC17" s="43">
        <v>5.1961435551058201E-3</v>
      </c>
      <c r="BD17" s="43">
        <v>9.2395254579724799E-6</v>
      </c>
      <c r="BE17" s="43">
        <v>9.1632711656291798E-6</v>
      </c>
      <c r="BF17" s="43">
        <v>2.20734531952079E-4</v>
      </c>
      <c r="BG17" s="43">
        <v>0</v>
      </c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Y17" s="41"/>
      <c r="BZ17" s="41"/>
      <c r="CA17" s="41"/>
      <c r="CB17" s="41"/>
      <c r="CC17" s="41"/>
      <c r="CD17" s="41"/>
      <c r="CE17" s="41"/>
      <c r="CF17" s="41"/>
      <c r="CG17" s="43"/>
      <c r="CH17" s="43"/>
      <c r="CI17" s="43"/>
      <c r="CJ17" s="43"/>
      <c r="CK17" s="43"/>
      <c r="CL17" s="43"/>
    </row>
    <row r="18" spans="1:90">
      <c r="A18" s="53" t="s">
        <v>49</v>
      </c>
      <c r="B18" s="52">
        <v>0</v>
      </c>
      <c r="C18" s="52">
        <v>1</v>
      </c>
      <c r="D18" s="52">
        <v>1</v>
      </c>
      <c r="E18" s="52">
        <v>3</v>
      </c>
      <c r="F18" s="52">
        <v>1</v>
      </c>
      <c r="G18" s="52">
        <v>1</v>
      </c>
      <c r="H18" s="52">
        <v>0</v>
      </c>
      <c r="I18" s="52">
        <v>0</v>
      </c>
      <c r="J18" s="52">
        <v>1</v>
      </c>
      <c r="K18" s="52">
        <v>0</v>
      </c>
      <c r="N18" s="42">
        <v>0</v>
      </c>
      <c r="O18" s="42">
        <v>138.00000000000028</v>
      </c>
      <c r="P18" s="42">
        <v>203.90827338129503</v>
      </c>
      <c r="Q18" s="42">
        <v>124.13810199566761</v>
      </c>
      <c r="R18" s="42">
        <v>66.53558223537955</v>
      </c>
      <c r="S18" s="42">
        <v>239.215753719151</v>
      </c>
      <c r="T18" s="42">
        <v>0</v>
      </c>
      <c r="U18" s="42">
        <v>0</v>
      </c>
      <c r="V18" s="42">
        <v>164.99999999999991</v>
      </c>
      <c r="W18" s="42">
        <v>0</v>
      </c>
      <c r="Z18" s="42">
        <v>0</v>
      </c>
      <c r="AA18" s="42">
        <v>42.999999999999972</v>
      </c>
      <c r="AB18" s="42">
        <v>555.99970717099188</v>
      </c>
      <c r="AC18" s="42">
        <v>200.99999999999991</v>
      </c>
      <c r="AD18" s="42">
        <v>332.9999999999992</v>
      </c>
      <c r="AE18" s="42">
        <v>144.98379697171001</v>
      </c>
      <c r="AF18" s="42">
        <v>0</v>
      </c>
      <c r="AG18" s="42">
        <v>0</v>
      </c>
      <c r="AH18" s="42">
        <v>13.000000000000009</v>
      </c>
      <c r="AI18" s="42">
        <v>0</v>
      </c>
      <c r="AL18" s="40">
        <v>0</v>
      </c>
      <c r="AM18" s="40">
        <v>1.8864145725048902E-2</v>
      </c>
      <c r="AN18" s="40">
        <v>0.35826154370393898</v>
      </c>
      <c r="AO18" s="40">
        <v>0.23510708790339943</v>
      </c>
      <c r="AP18" s="40">
        <v>6.9241403195696494E-2</v>
      </c>
      <c r="AQ18" s="40">
        <v>0.10766721180423799</v>
      </c>
      <c r="AR18" s="40">
        <v>0</v>
      </c>
      <c r="AS18" s="40">
        <v>0</v>
      </c>
      <c r="AT18" s="40">
        <v>6.4859667265371301E-3</v>
      </c>
      <c r="AU18" s="40">
        <v>0</v>
      </c>
      <c r="AX18" s="43">
        <v>0</v>
      </c>
      <c r="AY18" s="43">
        <v>1.36696708152528E-4</v>
      </c>
      <c r="AZ18" s="43">
        <v>1.7569740440791901E-3</v>
      </c>
      <c r="BA18" s="43">
        <v>1.893915599834164E-3</v>
      </c>
      <c r="BB18" s="43">
        <v>1.04066727710813E-3</v>
      </c>
      <c r="BC18" s="43">
        <v>4.5008411916985899E-4</v>
      </c>
      <c r="BD18" s="43">
        <v>0</v>
      </c>
      <c r="BE18" s="43">
        <v>0</v>
      </c>
      <c r="BF18" s="43">
        <v>3.93088892517402E-5</v>
      </c>
      <c r="BG18" s="43">
        <v>0</v>
      </c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Y18" s="41"/>
      <c r="BZ18" s="41"/>
      <c r="CA18" s="41"/>
      <c r="CB18" s="41"/>
      <c r="CC18" s="41"/>
      <c r="CD18" s="41"/>
      <c r="CE18" s="41"/>
      <c r="CF18" s="41"/>
      <c r="CG18" s="43"/>
      <c r="CH18" s="43"/>
      <c r="CI18" s="43"/>
      <c r="CJ18" s="43"/>
      <c r="CK18" s="43"/>
      <c r="CL18" s="43"/>
    </row>
    <row r="19" spans="1:90">
      <c r="A19" s="53" t="s">
        <v>59</v>
      </c>
      <c r="B19" s="52">
        <v>1</v>
      </c>
      <c r="C19" s="52">
        <v>1</v>
      </c>
      <c r="D19" s="52">
        <v>0</v>
      </c>
      <c r="E19" s="52">
        <v>1</v>
      </c>
      <c r="F19" s="52">
        <v>3</v>
      </c>
      <c r="G19" s="52">
        <v>3</v>
      </c>
      <c r="H19" s="52">
        <v>4</v>
      </c>
      <c r="I19" s="52">
        <v>3</v>
      </c>
      <c r="J19" s="52">
        <v>1</v>
      </c>
      <c r="K19" s="52">
        <v>1</v>
      </c>
      <c r="N19" s="42">
        <v>116.99999999999984</v>
      </c>
      <c r="O19" s="42">
        <v>6.000000000000024</v>
      </c>
      <c r="P19" s="42">
        <v>0</v>
      </c>
      <c r="Q19" s="42">
        <v>1046.02461109821</v>
      </c>
      <c r="R19" s="42">
        <v>113.67711429079287</v>
      </c>
      <c r="S19" s="42">
        <v>135.21019108280248</v>
      </c>
      <c r="T19" s="42">
        <v>272.8796543308751</v>
      </c>
      <c r="U19" s="42">
        <v>1152.2500000000018</v>
      </c>
      <c r="V19" s="42">
        <v>210.30024154589384</v>
      </c>
      <c r="W19" s="42">
        <v>96.000000000000213</v>
      </c>
      <c r="Z19" s="42">
        <v>182.00000000000014</v>
      </c>
      <c r="AA19" s="42">
        <v>795.99999999999852</v>
      </c>
      <c r="AB19" s="42">
        <v>0</v>
      </c>
      <c r="AC19" s="42">
        <v>59.000000000000149</v>
      </c>
      <c r="AD19" s="42">
        <v>32.333333333333336</v>
      </c>
      <c r="AE19" s="42">
        <v>52.327485343812562</v>
      </c>
      <c r="AF19" s="42">
        <v>45.250000000000007</v>
      </c>
      <c r="AG19" s="42">
        <v>51.99999999999995</v>
      </c>
      <c r="AH19" s="42">
        <v>68.999999999999943</v>
      </c>
      <c r="AI19" s="42">
        <v>10.999999999999988</v>
      </c>
      <c r="AL19" s="40">
        <v>6.8482445222727104E-2</v>
      </c>
      <c r="AM19" s="40">
        <v>1.5182871584569199E-2</v>
      </c>
      <c r="AN19" s="40">
        <v>0</v>
      </c>
      <c r="AO19" s="40">
        <v>0.19383724278174599</v>
      </c>
      <c r="AP19" s="40">
        <v>3.4459775197763998E-2</v>
      </c>
      <c r="AQ19" s="40">
        <v>6.5892315046467309E-2</v>
      </c>
      <c r="AR19" s="40">
        <v>0.152117136960222</v>
      </c>
      <c r="AS19" s="40">
        <v>0.54903571843100396</v>
      </c>
      <c r="AT19" s="40">
        <v>4.38769349548754E-2</v>
      </c>
      <c r="AU19" s="40">
        <v>3.1623867634948E-3</v>
      </c>
      <c r="AX19" s="43">
        <v>5.8532004463869396E-4</v>
      </c>
      <c r="AY19" s="43">
        <v>2.5304785974281899E-3</v>
      </c>
      <c r="AZ19" s="43">
        <v>0</v>
      </c>
      <c r="BA19" s="43">
        <v>1.8530849152606301E-4</v>
      </c>
      <c r="BB19" s="43">
        <v>3.0313731495341999E-4</v>
      </c>
      <c r="BC19" s="43">
        <v>4.873324600666748E-4</v>
      </c>
      <c r="BD19" s="43">
        <v>5.5745136929767299E-4</v>
      </c>
      <c r="BE19" s="43">
        <v>4.7649010061271698E-4</v>
      </c>
      <c r="BF19" s="43">
        <v>2.0863948910539E-4</v>
      </c>
      <c r="BG19" s="43">
        <v>3.2941528786404097E-5</v>
      </c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Y19" s="41"/>
      <c r="BZ19" s="41"/>
      <c r="CA19" s="41"/>
      <c r="CB19" s="41"/>
      <c r="CC19" s="41"/>
      <c r="CD19" s="41"/>
      <c r="CE19" s="41"/>
      <c r="CF19" s="41"/>
      <c r="CG19" s="43"/>
      <c r="CH19" s="43"/>
      <c r="CI19" s="43"/>
      <c r="CJ19" s="43"/>
      <c r="CK19" s="43"/>
      <c r="CL19" s="43"/>
    </row>
    <row r="20" spans="1:90">
      <c r="A20" s="53" t="s">
        <v>57</v>
      </c>
      <c r="B20" s="52">
        <v>3</v>
      </c>
      <c r="C20" s="52">
        <v>4</v>
      </c>
      <c r="D20" s="52">
        <v>2</v>
      </c>
      <c r="E20" s="52">
        <v>1</v>
      </c>
      <c r="F20" s="52">
        <v>9</v>
      </c>
      <c r="G20" s="52">
        <v>4</v>
      </c>
      <c r="H20" s="52">
        <v>2</v>
      </c>
      <c r="I20" s="52">
        <v>6</v>
      </c>
      <c r="J20" s="52">
        <v>2</v>
      </c>
      <c r="K20" s="52">
        <v>2</v>
      </c>
      <c r="N20" s="42">
        <v>91.895013123359774</v>
      </c>
      <c r="O20" s="42">
        <v>154.89382239382232</v>
      </c>
      <c r="P20" s="42">
        <v>263.05882352941228</v>
      </c>
      <c r="Q20" s="42">
        <v>145.00000000000003</v>
      </c>
      <c r="R20" s="42">
        <v>367.84804442303039</v>
      </c>
      <c r="S20" s="42">
        <v>79.553288591451278</v>
      </c>
      <c r="T20" s="42">
        <v>224.85000000000016</v>
      </c>
      <c r="U20" s="42">
        <v>30.426422764227709</v>
      </c>
      <c r="V20" s="42">
        <v>39.666666666666657</v>
      </c>
      <c r="W20" s="42">
        <v>1582.638095238095</v>
      </c>
      <c r="Z20" s="42">
        <v>126.99999999999967</v>
      </c>
      <c r="AA20" s="42">
        <v>129.50000000000003</v>
      </c>
      <c r="AB20" s="42">
        <v>8.4999955232975424</v>
      </c>
      <c r="AC20" s="42">
        <v>17.000000000000004</v>
      </c>
      <c r="AD20" s="42">
        <v>240.66666666666683</v>
      </c>
      <c r="AE20" s="42">
        <v>179.47994176842727</v>
      </c>
      <c r="AF20" s="42">
        <v>59.999999999999972</v>
      </c>
      <c r="AG20" s="42">
        <v>41.000000000000021</v>
      </c>
      <c r="AH20" s="42">
        <v>67.500000000000099</v>
      </c>
      <c r="AI20" s="42">
        <v>6.9999999999999947</v>
      </c>
      <c r="AL20" s="40">
        <v>0.1126001395763183</v>
      </c>
      <c r="AM20" s="40">
        <v>0.25506652043297884</v>
      </c>
      <c r="AN20" s="40">
        <v>1.4131632958852801E-2</v>
      </c>
      <c r="AO20" s="40">
        <v>7.7421259595210901E-3</v>
      </c>
      <c r="AP20" s="40">
        <v>2.4899726058254998</v>
      </c>
      <c r="AQ20" s="40">
        <v>0.1772998094395431</v>
      </c>
      <c r="AR20" s="40">
        <v>8.3100291969004494E-2</v>
      </c>
      <c r="AS20" s="40">
        <v>2.2862056115872678E-2</v>
      </c>
      <c r="AT20" s="40">
        <v>1.61922386110053E-2</v>
      </c>
      <c r="AU20" s="40">
        <v>6.6353023383494233E-2</v>
      </c>
      <c r="AX20" s="43">
        <v>1.2253128406996795E-3</v>
      </c>
      <c r="AY20" s="43">
        <v>1.6467184842560365E-3</v>
      </c>
      <c r="AZ20" s="43">
        <v>5.3720429405298998E-5</v>
      </c>
      <c r="BA20" s="43">
        <v>5.3393972134628197E-5</v>
      </c>
      <c r="BB20" s="43">
        <v>6.7690249916402901E-3</v>
      </c>
      <c r="BC20" s="43">
        <v>2.2286923969928197E-3</v>
      </c>
      <c r="BD20" s="43">
        <v>3.6958101831889898E-4</v>
      </c>
      <c r="BE20" s="43">
        <v>7.5138823558159316E-4</v>
      </c>
      <c r="BF20" s="43">
        <v>4.0820769607576398E-4</v>
      </c>
      <c r="BG20" s="43">
        <v>4.1925582091787046E-5</v>
      </c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Y20" s="41"/>
      <c r="BZ20" s="41"/>
      <c r="CA20" s="41"/>
      <c r="CB20" s="41"/>
      <c r="CC20" s="41"/>
      <c r="CD20" s="41"/>
      <c r="CE20" s="41"/>
      <c r="CF20" s="41"/>
      <c r="CG20" s="43"/>
      <c r="CH20" s="43"/>
      <c r="CI20" s="43"/>
      <c r="CJ20" s="43"/>
      <c r="CK20" s="43"/>
      <c r="CL20" s="43"/>
    </row>
    <row r="21" spans="1:90">
      <c r="A21" s="53" t="s">
        <v>55</v>
      </c>
      <c r="B21" s="52">
        <v>3</v>
      </c>
      <c r="C21" s="52">
        <v>3</v>
      </c>
      <c r="D21" s="52">
        <v>2</v>
      </c>
      <c r="E21" s="52">
        <v>3</v>
      </c>
      <c r="F21" s="52">
        <v>6</v>
      </c>
      <c r="G21" s="52">
        <v>4</v>
      </c>
      <c r="H21" s="52">
        <v>7</v>
      </c>
      <c r="I21" s="52">
        <v>6</v>
      </c>
      <c r="J21" s="52">
        <v>5</v>
      </c>
      <c r="K21" s="52">
        <v>2</v>
      </c>
      <c r="N21" s="42">
        <v>258.75449101796471</v>
      </c>
      <c r="O21" s="42">
        <v>113.50704225352108</v>
      </c>
      <c r="P21" s="42">
        <v>83.597560975609611</v>
      </c>
      <c r="Q21" s="42">
        <v>156.26771653543318</v>
      </c>
      <c r="R21" s="42">
        <v>86.130170816792798</v>
      </c>
      <c r="S21" s="42">
        <v>97.736320570104468</v>
      </c>
      <c r="T21" s="42">
        <v>115.71580401307898</v>
      </c>
      <c r="U21" s="42">
        <v>71.13198924731185</v>
      </c>
      <c r="V21" s="42">
        <v>101.83538461538451</v>
      </c>
      <c r="W21" s="42">
        <v>56.30125786163542</v>
      </c>
      <c r="Z21" s="42">
        <v>55.666666666666664</v>
      </c>
      <c r="AA21" s="42">
        <v>47.333333333333371</v>
      </c>
      <c r="AB21" s="42">
        <v>40.999978406494058</v>
      </c>
      <c r="AC21" s="42">
        <v>42.3333333333333</v>
      </c>
      <c r="AD21" s="42">
        <v>90.166666666666856</v>
      </c>
      <c r="AE21" s="42">
        <v>112.98737281243584</v>
      </c>
      <c r="AF21" s="42">
        <v>108.85714285714288</v>
      </c>
      <c r="AG21" s="42">
        <v>41.333333333333357</v>
      </c>
      <c r="AH21" s="42">
        <v>13.000000000000028</v>
      </c>
      <c r="AI21" s="42">
        <v>26.49999999999994</v>
      </c>
      <c r="AL21" s="40">
        <v>0.13897170202707301</v>
      </c>
      <c r="AM21" s="40">
        <v>5.1239012604708103E-2</v>
      </c>
      <c r="AN21" s="40">
        <v>2.1661973151372017E-2</v>
      </c>
      <c r="AO21" s="40">
        <v>6.2332751234343002E-2</v>
      </c>
      <c r="AP21" s="40">
        <v>0.14561973583890908</v>
      </c>
      <c r="AQ21" s="40">
        <v>0.137126094628439</v>
      </c>
      <c r="AR21" s="40">
        <v>0.27156641573542373</v>
      </c>
      <c r="AS21" s="40">
        <v>5.3882274364629001E-2</v>
      </c>
      <c r="AT21" s="40">
        <v>2.0015179278772617E-2</v>
      </c>
      <c r="AU21" s="40">
        <v>8.9360385316064102E-3</v>
      </c>
      <c r="AX21" s="43">
        <v>5.3707938161902098E-4</v>
      </c>
      <c r="AY21" s="43">
        <v>4.5141703622462802E-4</v>
      </c>
      <c r="AZ21" s="43">
        <v>2.591220712490895E-4</v>
      </c>
      <c r="BA21" s="43">
        <v>3.9888438006457498E-4</v>
      </c>
      <c r="BB21" s="43">
        <v>1.6906936844309334E-3</v>
      </c>
      <c r="BC21" s="43">
        <v>1.4030208404467301E-3</v>
      </c>
      <c r="BD21" s="43">
        <v>2.3468394663250097E-3</v>
      </c>
      <c r="BE21" s="43">
        <v>7.5749708302534603E-4</v>
      </c>
      <c r="BF21" s="43">
        <v>1.9654444625870132E-4</v>
      </c>
      <c r="BG21" s="43">
        <v>1.58718275061765E-4</v>
      </c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Y21" s="41"/>
      <c r="BZ21" s="41"/>
      <c r="CA21" s="41"/>
      <c r="CB21" s="41"/>
      <c r="CC21" s="41"/>
      <c r="CD21" s="41"/>
      <c r="CE21" s="41"/>
      <c r="CF21" s="41"/>
      <c r="CG21" s="43"/>
      <c r="CH21" s="43"/>
      <c r="CI21" s="43"/>
      <c r="CJ21" s="43"/>
      <c r="CK21" s="43"/>
      <c r="CL21" s="43"/>
    </row>
    <row r="22" spans="1:90">
      <c r="A22" s="53" t="s">
        <v>47</v>
      </c>
      <c r="B22" s="52">
        <v>3</v>
      </c>
      <c r="C22" s="52">
        <v>2</v>
      </c>
      <c r="D22" s="52">
        <v>2</v>
      </c>
      <c r="E22" s="52">
        <v>4</v>
      </c>
      <c r="F22" s="52">
        <v>0</v>
      </c>
      <c r="G22" s="52">
        <v>1</v>
      </c>
      <c r="H22" s="52">
        <v>1</v>
      </c>
      <c r="I22" s="52">
        <v>1</v>
      </c>
      <c r="J22" s="52">
        <v>3</v>
      </c>
      <c r="K22" s="52">
        <v>1</v>
      </c>
      <c r="N22" s="42">
        <v>215.01001669449099</v>
      </c>
      <c r="O22" s="42">
        <v>23.868312757201593</v>
      </c>
      <c r="P22" s="42">
        <v>272.4791666666672</v>
      </c>
      <c r="Q22" s="42">
        <v>658.01741475730546</v>
      </c>
      <c r="R22" s="42">
        <v>0</v>
      </c>
      <c r="S22" s="42">
        <v>30.031977847403159</v>
      </c>
      <c r="T22" s="42">
        <v>184.99999999999972</v>
      </c>
      <c r="U22" s="42">
        <v>16.240493676050573</v>
      </c>
      <c r="V22" s="42">
        <v>40.121791799787019</v>
      </c>
      <c r="W22" s="42">
        <v>181.99999999999923</v>
      </c>
      <c r="Z22" s="42">
        <v>199.66666666666663</v>
      </c>
      <c r="AA22" s="42">
        <v>121.49999999999997</v>
      </c>
      <c r="AB22" s="42">
        <v>215.99988623909024</v>
      </c>
      <c r="AC22" s="42">
        <v>33.5</v>
      </c>
      <c r="AD22" s="42">
        <v>0</v>
      </c>
      <c r="AE22" s="42">
        <v>1332.8510438847532</v>
      </c>
      <c r="AF22" s="42">
        <v>6.0000000000000142</v>
      </c>
      <c r="AG22" s="42">
        <v>816.99999999999886</v>
      </c>
      <c r="AH22" s="42">
        <v>834.6666666666664</v>
      </c>
      <c r="AI22" s="42">
        <v>2.0000000000000009</v>
      </c>
      <c r="AL22" s="40">
        <v>0.41419754873110998</v>
      </c>
      <c r="AM22" s="40">
        <v>1.8438160634526999E-2</v>
      </c>
      <c r="AN22" s="40">
        <v>0.37196973327806798</v>
      </c>
      <c r="AO22" s="40">
        <v>0.27693987706031298</v>
      </c>
      <c r="AP22" s="40">
        <v>0</v>
      </c>
      <c r="AQ22" s="40">
        <v>0.12426240981428099</v>
      </c>
      <c r="AR22" s="40">
        <v>3.4186244194498198E-3</v>
      </c>
      <c r="AS22" s="40">
        <v>4.05275702466548E-2</v>
      </c>
      <c r="AT22" s="40">
        <v>0.303782019106136</v>
      </c>
      <c r="AU22" s="40">
        <v>1.0900651343864599E-3</v>
      </c>
      <c r="AX22" s="43">
        <v>1.9264104765855899E-3</v>
      </c>
      <c r="AY22" s="43">
        <v>7.7249535072242603E-4</v>
      </c>
      <c r="AZ22" s="43">
        <v>1.3651309119464201E-3</v>
      </c>
      <c r="BA22" s="43">
        <v>4.20870133296481E-4</v>
      </c>
      <c r="BB22" s="43">
        <v>0</v>
      </c>
      <c r="BC22" s="43">
        <v>4.1376698679546301E-3</v>
      </c>
      <c r="BD22" s="43">
        <v>1.8479050915945001E-5</v>
      </c>
      <c r="BE22" s="43">
        <v>2.49546418077301E-3</v>
      </c>
      <c r="BF22" s="43">
        <v>7.57149682202749E-3</v>
      </c>
      <c r="BG22" s="43">
        <v>5.9893688702552997E-6</v>
      </c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Y22" s="41"/>
      <c r="BZ22" s="41"/>
      <c r="CA22" s="41"/>
      <c r="CB22" s="41"/>
      <c r="CC22" s="41"/>
      <c r="CD22" s="41"/>
      <c r="CE22" s="41"/>
      <c r="CF22" s="41"/>
      <c r="CG22" s="43"/>
      <c r="CH22" s="43"/>
      <c r="CI22" s="43"/>
      <c r="CJ22" s="43"/>
      <c r="CK22" s="43"/>
      <c r="CL22" s="43"/>
    </row>
    <row r="23" spans="1:90">
      <c r="A23" s="53" t="s">
        <v>52</v>
      </c>
      <c r="B23" s="52">
        <v>2</v>
      </c>
      <c r="C23" s="52">
        <v>1</v>
      </c>
      <c r="D23" s="52">
        <v>1</v>
      </c>
      <c r="E23" s="52">
        <v>3</v>
      </c>
      <c r="F23" s="52">
        <v>1</v>
      </c>
      <c r="G23" s="52">
        <v>1</v>
      </c>
      <c r="H23" s="52">
        <v>2</v>
      </c>
      <c r="I23" s="52">
        <v>1</v>
      </c>
      <c r="J23" s="52">
        <v>3</v>
      </c>
      <c r="K23" s="52">
        <v>2</v>
      </c>
      <c r="N23" s="42">
        <v>102.39849624060157</v>
      </c>
      <c r="O23" s="42">
        <v>94.999999999999915</v>
      </c>
      <c r="P23" s="42">
        <v>57.999999999999957</v>
      </c>
      <c r="Q23" s="42">
        <v>346.25109316610076</v>
      </c>
      <c r="R23" s="42">
        <v>236.74919927586683</v>
      </c>
      <c r="S23" s="42">
        <v>66.921735987544523</v>
      </c>
      <c r="T23" s="42">
        <v>176.06832298136629</v>
      </c>
      <c r="U23" s="42">
        <v>172.35186781609258</v>
      </c>
      <c r="V23" s="42">
        <v>131.86666666666679</v>
      </c>
      <c r="W23" s="42">
        <v>118.24999999999984</v>
      </c>
      <c r="Z23" s="42">
        <v>66.500000000000014</v>
      </c>
      <c r="AA23" s="42">
        <v>87.999999999999943</v>
      </c>
      <c r="AB23" s="42">
        <v>65.999965239722243</v>
      </c>
      <c r="AC23" s="42">
        <v>103.3333333333333</v>
      </c>
      <c r="AD23" s="42">
        <v>167.00000000000011</v>
      </c>
      <c r="AE23" s="42">
        <v>1123.8743985944955</v>
      </c>
      <c r="AF23" s="42">
        <v>80.500000000000071</v>
      </c>
      <c r="AG23" s="42">
        <v>347.99999999999841</v>
      </c>
      <c r="AH23" s="42">
        <v>49.333333333333343</v>
      </c>
      <c r="AI23" s="42">
        <v>2.0000000000000013</v>
      </c>
      <c r="AL23" s="40">
        <v>4.37993059776614E-2</v>
      </c>
      <c r="AM23" s="40">
        <v>2.6576383259421701E-2</v>
      </c>
      <c r="AN23" s="40">
        <v>1.20965766919697E-2</v>
      </c>
      <c r="AO23" s="40">
        <v>0.33712903401350303</v>
      </c>
      <c r="AP23" s="40">
        <v>0.123558507936478</v>
      </c>
      <c r="AQ23" s="40">
        <v>0.23348511385576201</v>
      </c>
      <c r="AR23" s="40">
        <v>8.7304276052381946E-2</v>
      </c>
      <c r="AS23" s="40">
        <v>0.18319960048137701</v>
      </c>
      <c r="AT23" s="40">
        <v>5.901252038518686E-2</v>
      </c>
      <c r="AU23" s="40">
        <v>1.4164857378153768E-3</v>
      </c>
      <c r="AX23" s="43">
        <v>4.2773387877442998E-4</v>
      </c>
      <c r="AY23" s="43">
        <v>2.7975140273075501E-4</v>
      </c>
      <c r="AZ23" s="43">
        <v>2.08561667102926E-4</v>
      </c>
      <c r="BA23" s="43">
        <v>9.7365478598439596E-4</v>
      </c>
      <c r="BB23" s="43">
        <v>5.2189620203320797E-4</v>
      </c>
      <c r="BC23" s="43">
        <v>3.4889279306684201E-3</v>
      </c>
      <c r="BD23" s="43">
        <v>4.9585453291119011E-4</v>
      </c>
      <c r="BE23" s="43">
        <v>1.0629394552129801E-3</v>
      </c>
      <c r="BF23" s="43">
        <v>4.475165853275036E-4</v>
      </c>
      <c r="BG23" s="43">
        <v>1.1978737740510601E-5</v>
      </c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Y23" s="41"/>
      <c r="BZ23" s="41"/>
      <c r="CA23" s="41"/>
      <c r="CB23" s="41"/>
      <c r="CC23" s="41"/>
      <c r="CD23" s="41"/>
      <c r="CE23" s="41"/>
      <c r="CF23" s="41"/>
      <c r="CG23" s="43"/>
      <c r="CH23" s="43"/>
      <c r="CI23" s="43"/>
      <c r="CJ23" s="43"/>
      <c r="CK23" s="43"/>
      <c r="CL23" s="43"/>
    </row>
    <row r="24" spans="1:90">
      <c r="A24" s="53" t="s">
        <v>53</v>
      </c>
      <c r="B24" s="52">
        <v>0</v>
      </c>
      <c r="C24" s="52">
        <v>1</v>
      </c>
      <c r="D24" s="52">
        <v>0</v>
      </c>
      <c r="E24" s="52">
        <v>0</v>
      </c>
      <c r="F24" s="52">
        <v>0</v>
      </c>
      <c r="G24" s="52">
        <v>0</v>
      </c>
      <c r="H24" s="52">
        <v>2</v>
      </c>
      <c r="I24" s="52">
        <v>0</v>
      </c>
      <c r="J24" s="52">
        <v>0</v>
      </c>
      <c r="K24" s="52">
        <v>2</v>
      </c>
      <c r="N24" s="42">
        <v>0</v>
      </c>
      <c r="O24" s="42">
        <v>53.000000000000263</v>
      </c>
      <c r="P24" s="42">
        <v>0</v>
      </c>
      <c r="Q24" s="42">
        <v>0</v>
      </c>
      <c r="R24" s="42">
        <v>0</v>
      </c>
      <c r="S24" s="42">
        <v>0</v>
      </c>
      <c r="T24" s="42">
        <v>736.42606862812647</v>
      </c>
      <c r="U24" s="42">
        <v>0</v>
      </c>
      <c r="V24" s="42">
        <v>0</v>
      </c>
      <c r="W24" s="42">
        <v>177.69633507853422</v>
      </c>
      <c r="Z24" s="42">
        <v>0</v>
      </c>
      <c r="AA24" s="42">
        <v>71.999999999999901</v>
      </c>
      <c r="AB24" s="42">
        <v>0</v>
      </c>
      <c r="AC24" s="42">
        <v>0</v>
      </c>
      <c r="AD24" s="42">
        <v>0</v>
      </c>
      <c r="AE24" s="42">
        <v>0</v>
      </c>
      <c r="AF24" s="42">
        <v>284.49999999999955</v>
      </c>
      <c r="AG24" s="42">
        <v>0</v>
      </c>
      <c r="AH24" s="42">
        <v>0</v>
      </c>
      <c r="AI24" s="42">
        <v>286.50000000000006</v>
      </c>
      <c r="AL24" s="40">
        <v>0</v>
      </c>
      <c r="AM24" s="40">
        <v>1.21310381002337E-2</v>
      </c>
      <c r="AN24" s="40">
        <v>0</v>
      </c>
      <c r="AO24" s="40">
        <v>0</v>
      </c>
      <c r="AP24" s="40">
        <v>0</v>
      </c>
      <c r="AQ24" s="40">
        <v>0</v>
      </c>
      <c r="AR24" s="40">
        <v>1.2905351319077873</v>
      </c>
      <c r="AS24" s="40">
        <v>0</v>
      </c>
      <c r="AT24" s="40">
        <v>0</v>
      </c>
      <c r="AU24" s="40">
        <v>0.30491876918469757</v>
      </c>
      <c r="AX24" s="43">
        <v>0</v>
      </c>
      <c r="AY24" s="43">
        <v>2.28887511325163E-4</v>
      </c>
      <c r="AZ24" s="43">
        <v>0</v>
      </c>
      <c r="BA24" s="43">
        <v>0</v>
      </c>
      <c r="BB24" s="43">
        <v>0</v>
      </c>
      <c r="BC24" s="43">
        <v>0</v>
      </c>
      <c r="BD24" s="43">
        <v>1.7524299951954441E-3</v>
      </c>
      <c r="BE24" s="43">
        <v>0</v>
      </c>
      <c r="BF24" s="43">
        <v>0</v>
      </c>
      <c r="BG24" s="43">
        <v>1.715954181328143E-3</v>
      </c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Y24" s="41"/>
      <c r="BZ24" s="41"/>
      <c r="CA24" s="41"/>
      <c r="CB24" s="41"/>
      <c r="CC24" s="41"/>
      <c r="CD24" s="41"/>
      <c r="CE24" s="41"/>
      <c r="CF24" s="41"/>
      <c r="CG24" s="43"/>
      <c r="CH24" s="43"/>
      <c r="CI24" s="43"/>
      <c r="CJ24" s="43"/>
      <c r="CK24" s="43"/>
      <c r="CL24" s="43"/>
    </row>
    <row r="25" spans="1:90">
      <c r="A25" s="53" t="s">
        <v>58</v>
      </c>
      <c r="B25" s="52">
        <v>16</v>
      </c>
      <c r="C25" s="52">
        <v>14</v>
      </c>
      <c r="D25" s="52">
        <v>9</v>
      </c>
      <c r="E25" s="52">
        <v>17</v>
      </c>
      <c r="F25" s="52">
        <v>11</v>
      </c>
      <c r="G25" s="52">
        <v>11</v>
      </c>
      <c r="H25" s="52">
        <v>30</v>
      </c>
      <c r="I25" s="52">
        <v>14</v>
      </c>
      <c r="J25" s="52">
        <v>7</v>
      </c>
      <c r="K25" s="52">
        <v>7</v>
      </c>
      <c r="N25" s="42">
        <v>223.49436090225538</v>
      </c>
      <c r="O25" s="42">
        <v>222.05489773950475</v>
      </c>
      <c r="P25" s="42">
        <v>90.91082802547777</v>
      </c>
      <c r="Q25" s="42">
        <v>177.93664418590146</v>
      </c>
      <c r="R25" s="42">
        <v>117.63934712791759</v>
      </c>
      <c r="S25" s="42">
        <v>410.89431645201046</v>
      </c>
      <c r="T25" s="42">
        <v>222.7354313075555</v>
      </c>
      <c r="U25" s="42">
        <v>275.87463298790954</v>
      </c>
      <c r="V25" s="42">
        <v>259.83994360902244</v>
      </c>
      <c r="W25" s="42">
        <v>91.508806146572567</v>
      </c>
      <c r="Z25" s="42">
        <v>33.250000000000007</v>
      </c>
      <c r="AA25" s="42">
        <v>66.357142857142932</v>
      </c>
      <c r="AB25" s="42">
        <v>17.44443525696359</v>
      </c>
      <c r="AC25" s="42">
        <v>150.76470588235298</v>
      </c>
      <c r="AD25" s="42">
        <v>89.727272727272862</v>
      </c>
      <c r="AE25" s="42">
        <v>53.721268971962651</v>
      </c>
      <c r="AF25" s="42">
        <v>118.50000000000014</v>
      </c>
      <c r="AG25" s="42">
        <v>55.142857142857238</v>
      </c>
      <c r="AH25" s="42">
        <v>152.00000000000003</v>
      </c>
      <c r="AI25" s="42">
        <v>80.571428571428399</v>
      </c>
      <c r="AL25" s="40">
        <v>0.38238443949173601</v>
      </c>
      <c r="AM25" s="40">
        <v>0.65579133088550901</v>
      </c>
      <c r="AN25" s="40">
        <v>4.5103040523637263E-2</v>
      </c>
      <c r="AO25" s="40">
        <v>1.4323769082015201</v>
      </c>
      <c r="AP25" s="40">
        <v>0.36285860242839502</v>
      </c>
      <c r="AQ25" s="40">
        <v>0.75377772990960401</v>
      </c>
      <c r="AR25" s="40">
        <v>2.4386940802309902</v>
      </c>
      <c r="AS25" s="40">
        <v>0.650516553958431</v>
      </c>
      <c r="AT25" s="40">
        <v>0.83597821682783302</v>
      </c>
      <c r="AU25" s="40">
        <v>0.15455855855855899</v>
      </c>
      <c r="AX25" s="43">
        <v>1.7109355150977199E-3</v>
      </c>
      <c r="AY25" s="43">
        <v>2.9532846947371801E-3</v>
      </c>
      <c r="AZ25" s="43">
        <v>4.9612396568423213E-4</v>
      </c>
      <c r="BA25" s="43">
        <v>8.0499265047677699E-3</v>
      </c>
      <c r="BB25" s="43">
        <v>3.0845003078250098E-3</v>
      </c>
      <c r="BC25" s="43">
        <v>1.8344807891681799E-3</v>
      </c>
      <c r="BD25" s="43">
        <v>1.09488376676974E-2</v>
      </c>
      <c r="BE25" s="43">
        <v>2.3580151132885801E-3</v>
      </c>
      <c r="BF25" s="43">
        <v>3.2172813972193501E-3</v>
      </c>
      <c r="BG25" s="43">
        <v>1.68900202141199E-3</v>
      </c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Y25" s="41"/>
      <c r="BZ25" s="41"/>
      <c r="CA25" s="41"/>
      <c r="CB25" s="41"/>
      <c r="CC25" s="41"/>
      <c r="CD25" s="41"/>
      <c r="CE25" s="41"/>
      <c r="CF25" s="41"/>
      <c r="CG25" s="43"/>
      <c r="CH25" s="43"/>
      <c r="CI25" s="43"/>
      <c r="CJ25" s="43"/>
      <c r="CK25" s="43"/>
      <c r="CL25" s="43"/>
    </row>
    <row r="26" spans="1:90">
      <c r="A26" s="53" t="s">
        <v>60</v>
      </c>
      <c r="B26" s="52">
        <v>1</v>
      </c>
      <c r="C26" s="52">
        <v>3</v>
      </c>
      <c r="D26" s="52">
        <v>3</v>
      </c>
      <c r="E26" s="52">
        <v>1</v>
      </c>
      <c r="F26" s="52">
        <v>1</v>
      </c>
      <c r="G26" s="52">
        <v>0</v>
      </c>
      <c r="H26" s="52">
        <v>1</v>
      </c>
      <c r="I26" s="52">
        <v>3</v>
      </c>
      <c r="J26" s="52">
        <v>1</v>
      </c>
      <c r="K26" s="52">
        <v>2</v>
      </c>
      <c r="N26" s="42">
        <v>59.000000000000099</v>
      </c>
      <c r="O26" s="42">
        <v>232.20689655172458</v>
      </c>
      <c r="P26" s="42">
        <v>108.06666666666629</v>
      </c>
      <c r="Q26" s="42">
        <v>104.87360990233043</v>
      </c>
      <c r="R26" s="42">
        <v>216.26836224410087</v>
      </c>
      <c r="S26" s="42">
        <v>0</v>
      </c>
      <c r="T26" s="42">
        <v>1176.0000000000002</v>
      </c>
      <c r="U26" s="42">
        <v>179.49856373429091</v>
      </c>
      <c r="V26" s="42">
        <v>20</v>
      </c>
      <c r="W26" s="42">
        <v>747.00000000000045</v>
      </c>
      <c r="Z26" s="42">
        <v>16.999999999999986</v>
      </c>
      <c r="AA26" s="42">
        <v>9.6666666666666625</v>
      </c>
      <c r="AB26" s="42">
        <v>9.9999947332912296</v>
      </c>
      <c r="AC26" s="42">
        <v>27.000000000000014</v>
      </c>
      <c r="AD26" s="42">
        <v>236.99999999999991</v>
      </c>
      <c r="AE26" s="42">
        <v>0</v>
      </c>
      <c r="AF26" s="42">
        <v>18.999999999999989</v>
      </c>
      <c r="AG26" s="42">
        <v>185.66666666666652</v>
      </c>
      <c r="AH26" s="42">
        <v>0.99999999999999967</v>
      </c>
      <c r="AI26" s="42">
        <v>7.4999999999999956</v>
      </c>
      <c r="AL26" s="40">
        <v>3.2256923339154401E-3</v>
      </c>
      <c r="AM26" s="40">
        <v>2.1407340295328502E-2</v>
      </c>
      <c r="AN26" s="40">
        <v>1.02448018901164E-2</v>
      </c>
      <c r="AO26" s="40">
        <v>8.8935119017140192E-3</v>
      </c>
      <c r="AP26" s="40">
        <v>0.16018026311022601</v>
      </c>
      <c r="AQ26" s="40">
        <v>0</v>
      </c>
      <c r="AR26" s="40">
        <v>6.8815985610979E-2</v>
      </c>
      <c r="AS26" s="40">
        <v>0.30538342180980699</v>
      </c>
      <c r="AT26" s="40">
        <v>6.0475214233446398E-5</v>
      </c>
      <c r="AU26" s="40">
        <v>3.3555439095605301E-2</v>
      </c>
      <c r="AX26" s="43">
        <v>5.4672751422295501E-5</v>
      </c>
      <c r="AY26" s="43">
        <v>9.2190803172635194E-5</v>
      </c>
      <c r="AZ26" s="43">
        <v>9.4800757774057099E-5</v>
      </c>
      <c r="BA26" s="43">
        <v>8.4802191037350698E-5</v>
      </c>
      <c r="BB26" s="43">
        <v>7.4065508911299498E-4</v>
      </c>
      <c r="BC26" s="43">
        <v>0</v>
      </c>
      <c r="BD26" s="43">
        <v>5.8516994567158997E-5</v>
      </c>
      <c r="BE26" s="43">
        <v>1.7013140130851499E-3</v>
      </c>
      <c r="BF26" s="43">
        <v>3.0237607116723202E-6</v>
      </c>
      <c r="BG26" s="43">
        <v>4.4920266526914698E-5</v>
      </c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Y26" s="41"/>
      <c r="BZ26" s="41"/>
      <c r="CA26" s="41"/>
      <c r="CB26" s="41"/>
      <c r="CC26" s="41"/>
      <c r="CD26" s="41"/>
      <c r="CE26" s="41"/>
      <c r="CF26" s="41"/>
      <c r="CG26" s="43"/>
      <c r="CH26" s="43"/>
      <c r="CI26" s="43"/>
      <c r="CJ26" s="43"/>
      <c r="CK26" s="43"/>
      <c r="CL26" s="43"/>
    </row>
    <row r="27" spans="1:90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52"/>
      <c r="N27" s="42"/>
      <c r="O27" s="42"/>
      <c r="P27" s="42"/>
      <c r="Q27" s="42"/>
      <c r="R27" s="42"/>
      <c r="S27" s="42"/>
      <c r="T27" s="42"/>
      <c r="U27" s="42"/>
      <c r="V27" s="42"/>
      <c r="W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</row>
    <row r="28" spans="1:90">
      <c r="J28" s="42"/>
      <c r="K28" s="42"/>
      <c r="L28" s="42"/>
      <c r="M28" s="42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</row>
    <row r="30" spans="1:90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</row>
    <row r="31" spans="1:90" s="3" customFormat="1" ht="18">
      <c r="A31" s="95"/>
      <c r="B31" s="55"/>
      <c r="C31" s="55"/>
      <c r="D31" s="55"/>
      <c r="E31" s="55"/>
      <c r="F31" s="55"/>
      <c r="G31" s="55"/>
      <c r="H31" s="55"/>
      <c r="I31" s="39"/>
      <c r="J31" s="108"/>
      <c r="K31" s="39"/>
      <c r="L31" s="39"/>
      <c r="M31" s="39"/>
      <c r="N31" s="127"/>
      <c r="O31" s="127"/>
      <c r="P31" s="127"/>
      <c r="Q31" s="127"/>
      <c r="R31" s="127"/>
      <c r="S31" s="127"/>
      <c r="T31" s="127"/>
      <c r="U31" s="127"/>
      <c r="V31" s="127"/>
      <c r="W31" s="127"/>
      <c r="X31" s="127"/>
      <c r="Y31" s="127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</row>
    <row r="32" spans="1:90" s="3" customFormat="1" ht="15.95" customHeight="1">
      <c r="B32" s="127"/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  <c r="U32" s="127"/>
      <c r="V32" s="127"/>
      <c r="W32" s="127"/>
      <c r="X32" s="127"/>
      <c r="Y32" s="127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88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88"/>
      <c r="AX32" s="127"/>
      <c r="AY32" s="127"/>
      <c r="AZ32" s="127"/>
      <c r="BA32" s="127"/>
      <c r="BB32" s="127"/>
      <c r="BC32" s="127"/>
      <c r="BD32" s="127"/>
      <c r="BE32" s="127"/>
      <c r="BF32" s="127"/>
      <c r="BG32" s="127"/>
      <c r="BH32" s="127"/>
      <c r="BI32" s="188"/>
      <c r="BJ32" s="188"/>
      <c r="BY32" s="49"/>
    </row>
    <row r="33" spans="1:88" s="130" customFormat="1" ht="15.95" customHeight="1">
      <c r="A33" s="187" t="s">
        <v>6</v>
      </c>
      <c r="B33" s="189">
        <v>408</v>
      </c>
      <c r="C33" s="189">
        <v>366</v>
      </c>
      <c r="D33" s="189">
        <v>357</v>
      </c>
      <c r="E33" s="189">
        <v>424</v>
      </c>
      <c r="F33" s="189">
        <v>507</v>
      </c>
      <c r="G33" s="189">
        <v>423</v>
      </c>
      <c r="H33" s="189">
        <v>461</v>
      </c>
      <c r="I33" s="189">
        <v>377</v>
      </c>
      <c r="J33" s="189">
        <v>378</v>
      </c>
      <c r="K33" s="189">
        <v>464</v>
      </c>
      <c r="L33" s="189"/>
      <c r="M33" s="189"/>
      <c r="N33" s="189">
        <v>83.565433118399284</v>
      </c>
      <c r="O33" s="189">
        <v>85.914541565192195</v>
      </c>
      <c r="P33" s="189">
        <v>78.978216544728198</v>
      </c>
      <c r="Q33" s="189">
        <v>109.19590466554061</v>
      </c>
      <c r="R33" s="189">
        <v>97.811833502321775</v>
      </c>
      <c r="S33" s="189">
        <v>78.601179426787482</v>
      </c>
      <c r="T33" s="189">
        <v>88.078526120465554</v>
      </c>
      <c r="U33" s="189">
        <v>105.12633753439346</v>
      </c>
      <c r="V33" s="189">
        <v>95.174292203949477</v>
      </c>
      <c r="W33" s="189">
        <v>90.427144117672896</v>
      </c>
      <c r="X33" s="190"/>
      <c r="Y33" s="190"/>
      <c r="Z33" s="189">
        <v>255.40452100809773</v>
      </c>
      <c r="AA33" s="189">
        <v>179.24676720935355</v>
      </c>
      <c r="AB33" s="189">
        <v>166.33710706504587</v>
      </c>
      <c r="AC33" s="189">
        <v>150.96570551216783</v>
      </c>
      <c r="AD33" s="189">
        <v>148.48640736287825</v>
      </c>
      <c r="AE33" s="189">
        <v>202.48116126484996</v>
      </c>
      <c r="AF33" s="189">
        <v>185.57134445521325</v>
      </c>
      <c r="AG33" s="189">
        <v>177.62571645853026</v>
      </c>
      <c r="AH33" s="189">
        <v>184.90666035436385</v>
      </c>
      <c r="AI33" s="189">
        <v>148.46038307717188</v>
      </c>
      <c r="AJ33" s="190"/>
      <c r="AK33" s="190"/>
      <c r="AL33" s="191">
        <v>22.03939975751026</v>
      </c>
      <c r="AM33" s="191">
        <v>14.639047573633425</v>
      </c>
      <c r="AN33" s="191">
        <v>16.071686226345232</v>
      </c>
      <c r="AO33" s="191">
        <v>23.073088986175392</v>
      </c>
      <c r="AP33" s="191">
        <v>27.783552147376476</v>
      </c>
      <c r="AQ33" s="191">
        <v>17.465237138462861</v>
      </c>
      <c r="AR33" s="191">
        <v>23.391930546116328</v>
      </c>
      <c r="AS33" s="191">
        <v>19.811629463785724</v>
      </c>
      <c r="AT33" s="191">
        <v>16.380194468130572</v>
      </c>
      <c r="AU33" s="191">
        <v>17.834011679269299</v>
      </c>
      <c r="AV33" s="190"/>
      <c r="AW33" s="190"/>
      <c r="AX33" s="192">
        <v>0.2785158599219788</v>
      </c>
      <c r="AY33" s="192">
        <v>0.21264921399392811</v>
      </c>
      <c r="AZ33" s="192">
        <v>0.19034096145875204</v>
      </c>
      <c r="BA33" s="192">
        <v>0.2160634194756085</v>
      </c>
      <c r="BB33" s="192">
        <v>0.23925971992612202</v>
      </c>
      <c r="BC33" s="192">
        <v>0.23206957990079521</v>
      </c>
      <c r="BD33" s="192">
        <v>0.24742217239722566</v>
      </c>
      <c r="BE33" s="192">
        <v>0.20304587133545518</v>
      </c>
      <c r="BF33" s="192">
        <v>0.20313926837085816</v>
      </c>
      <c r="BG33" s="192">
        <v>0.23918544583364529</v>
      </c>
      <c r="BH33" s="190"/>
      <c r="BI33" s="193"/>
      <c r="BJ33" s="193"/>
    </row>
    <row r="34" spans="1:88" s="130" customFormat="1" ht="15.95" customHeight="1">
      <c r="A34" s="187" t="s">
        <v>188</v>
      </c>
      <c r="B34" s="189">
        <v>31.384615384615383</v>
      </c>
      <c r="C34" s="189">
        <v>28.153846153846153</v>
      </c>
      <c r="D34" s="189">
        <v>27.46153846153846</v>
      </c>
      <c r="E34" s="189">
        <v>32.615384615384613</v>
      </c>
      <c r="F34" s="189">
        <v>42.25</v>
      </c>
      <c r="G34" s="189">
        <v>32.53846153846154</v>
      </c>
      <c r="H34" s="189">
        <v>35.46153846153846</v>
      </c>
      <c r="I34" s="189">
        <v>29</v>
      </c>
      <c r="J34" s="189">
        <v>29.076923076923077</v>
      </c>
      <c r="K34" s="189">
        <v>35.692307692307693</v>
      </c>
      <c r="L34" s="189"/>
      <c r="M34" s="189"/>
      <c r="N34" s="189">
        <v>83.565433118399284</v>
      </c>
      <c r="O34" s="189">
        <v>85.914541565192195</v>
      </c>
      <c r="P34" s="189">
        <v>78.978216544728198</v>
      </c>
      <c r="Q34" s="189">
        <v>109.19590466554061</v>
      </c>
      <c r="R34" s="189">
        <v>105.96281962751526</v>
      </c>
      <c r="S34" s="189">
        <v>78.601179426787482</v>
      </c>
      <c r="T34" s="189">
        <v>88.078526120465554</v>
      </c>
      <c r="U34" s="189">
        <v>105.12633753439346</v>
      </c>
      <c r="V34" s="189">
        <v>95.174292203949477</v>
      </c>
      <c r="W34" s="189">
        <v>90.427144117672896</v>
      </c>
      <c r="X34" s="190"/>
      <c r="Y34" s="190"/>
      <c r="Z34" s="189">
        <v>255.40452100809773</v>
      </c>
      <c r="AA34" s="189">
        <v>179.24676720935355</v>
      </c>
      <c r="AB34" s="189">
        <v>166.33710706504587</v>
      </c>
      <c r="AC34" s="189">
        <v>150.96570551216783</v>
      </c>
      <c r="AD34" s="189">
        <v>160.86027464311812</v>
      </c>
      <c r="AE34" s="189">
        <v>202.48116126484996</v>
      </c>
      <c r="AF34" s="189">
        <v>185.57134445521325</v>
      </c>
      <c r="AG34" s="189">
        <v>177.62571645853026</v>
      </c>
      <c r="AH34" s="189">
        <v>184.90666035436385</v>
      </c>
      <c r="AI34" s="189">
        <v>148.46038307717188</v>
      </c>
      <c r="AJ34" s="190"/>
      <c r="AK34" s="190"/>
      <c r="AL34" s="191">
        <v>1.6953384428854046</v>
      </c>
      <c r="AM34" s="191">
        <v>1.1260805825871865</v>
      </c>
      <c r="AN34" s="191">
        <v>1.2362835558727101</v>
      </c>
      <c r="AO34" s="191">
        <v>1.7748529989365687</v>
      </c>
      <c r="AP34" s="191">
        <v>2.3152960122813728</v>
      </c>
      <c r="AQ34" s="191">
        <v>1.3434797798817586</v>
      </c>
      <c r="AR34" s="191">
        <v>1.799379272778179</v>
      </c>
      <c r="AS34" s="191">
        <v>1.5239714972142866</v>
      </c>
      <c r="AT34" s="191">
        <v>1.2600149590869671</v>
      </c>
      <c r="AU34" s="191">
        <v>1.3718470522514845</v>
      </c>
      <c r="AV34" s="190"/>
      <c r="AW34" s="190"/>
      <c r="AX34" s="192">
        <v>2.1424296917075293E-2</v>
      </c>
      <c r="AY34" s="192">
        <v>1.6357631845686778E-2</v>
      </c>
      <c r="AZ34" s="192">
        <v>1.4641612419904002E-2</v>
      </c>
      <c r="BA34" s="192">
        <v>1.6620263036585269E-2</v>
      </c>
      <c r="BB34" s="192">
        <v>1.9938309993843502E-2</v>
      </c>
      <c r="BC34" s="192">
        <v>1.7851506146215015E-2</v>
      </c>
      <c r="BD34" s="192">
        <v>1.9032474799786588E-2</v>
      </c>
      <c r="BE34" s="192">
        <v>1.5618913179650399E-2</v>
      </c>
      <c r="BF34" s="192">
        <v>1.562609756698909E-2</v>
      </c>
      <c r="BG34" s="192">
        <v>1.8398880448741946E-2</v>
      </c>
      <c r="BH34" s="190"/>
      <c r="BI34" s="193"/>
      <c r="BJ34" s="193"/>
    </row>
    <row r="35" spans="1:88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</row>
    <row r="36" spans="1:88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/>
      <c r="M36" s="1"/>
      <c r="N36" s="1">
        <v>2008</v>
      </c>
      <c r="O36" s="1">
        <v>2009</v>
      </c>
      <c r="P36" s="1">
        <v>2010</v>
      </c>
      <c r="Q36" s="1">
        <v>2011</v>
      </c>
      <c r="R36" s="1">
        <v>2012</v>
      </c>
      <c r="S36" s="1">
        <v>2013</v>
      </c>
      <c r="T36" s="1">
        <v>2014</v>
      </c>
      <c r="U36" s="1">
        <v>2015</v>
      </c>
      <c r="V36" s="1">
        <v>2016</v>
      </c>
      <c r="W36" s="1">
        <v>2017</v>
      </c>
      <c r="Z36" s="1">
        <v>2008</v>
      </c>
      <c r="AA36" s="1">
        <v>2009</v>
      </c>
      <c r="AB36" s="1">
        <v>2010</v>
      </c>
      <c r="AC36" s="1">
        <v>2011</v>
      </c>
      <c r="AD36" s="1">
        <v>2012</v>
      </c>
      <c r="AE36" s="1">
        <v>2013</v>
      </c>
      <c r="AF36" s="1">
        <v>2014</v>
      </c>
      <c r="AG36" s="1">
        <v>2015</v>
      </c>
      <c r="AH36" s="1">
        <v>2016</v>
      </c>
      <c r="AI36" s="1">
        <v>2017</v>
      </c>
      <c r="AL36" s="1">
        <v>2008</v>
      </c>
      <c r="AM36" s="1">
        <v>2009</v>
      </c>
      <c r="AN36" s="1">
        <v>2010</v>
      </c>
      <c r="AO36" s="1">
        <v>2011</v>
      </c>
      <c r="AP36" s="1">
        <v>2012</v>
      </c>
      <c r="AQ36" s="1">
        <v>2013</v>
      </c>
      <c r="AR36" s="1">
        <v>2014</v>
      </c>
      <c r="AS36" s="1">
        <v>2015</v>
      </c>
      <c r="AT36" s="1">
        <v>2016</v>
      </c>
      <c r="AU36" s="1">
        <v>2017</v>
      </c>
      <c r="AX36" s="1">
        <v>2008</v>
      </c>
      <c r="AY36" s="1">
        <v>2009</v>
      </c>
      <c r="AZ36" s="1">
        <v>2010</v>
      </c>
      <c r="BA36" s="1">
        <v>2011</v>
      </c>
      <c r="BB36" s="1">
        <v>2012</v>
      </c>
      <c r="BC36" s="1">
        <v>2013</v>
      </c>
      <c r="BD36" s="1">
        <v>2014</v>
      </c>
      <c r="BE36" s="1">
        <v>2015</v>
      </c>
      <c r="BF36" s="1">
        <v>2016</v>
      </c>
      <c r="BG36" s="1">
        <v>2017</v>
      </c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</row>
    <row r="37" spans="1:88">
      <c r="A37" s="53" t="s">
        <v>50</v>
      </c>
      <c r="B37" s="52">
        <v>25</v>
      </c>
      <c r="C37" s="52">
        <v>35</v>
      </c>
      <c r="D37" s="52">
        <v>19</v>
      </c>
      <c r="E37" s="52">
        <v>20</v>
      </c>
      <c r="F37" s="52">
        <v>19</v>
      </c>
      <c r="G37" s="52">
        <v>26</v>
      </c>
      <c r="H37" s="52">
        <v>29</v>
      </c>
      <c r="I37" s="52">
        <v>26</v>
      </c>
      <c r="J37" s="52">
        <v>23</v>
      </c>
      <c r="K37" s="52">
        <v>21</v>
      </c>
      <c r="N37" s="42">
        <v>59.58810093539276</v>
      </c>
      <c r="O37" s="42">
        <v>41.504130566189865</v>
      </c>
      <c r="P37" s="42">
        <v>67.918269230769212</v>
      </c>
      <c r="Q37" s="42">
        <v>104.04112975285294</v>
      </c>
      <c r="R37" s="42">
        <v>67.042293792777485</v>
      </c>
      <c r="S37" s="42">
        <v>66.78955158395361</v>
      </c>
      <c r="T37" s="42">
        <v>133.93696984391167</v>
      </c>
      <c r="U37" s="42">
        <v>66.667180048661663</v>
      </c>
      <c r="V37" s="42">
        <v>67.184542987470451</v>
      </c>
      <c r="W37" s="42">
        <v>79.028207614942474</v>
      </c>
      <c r="Z37" s="42">
        <v>367.75999999999976</v>
      </c>
      <c r="AA37" s="42">
        <v>283.59999999999945</v>
      </c>
      <c r="AB37" s="42">
        <v>175.15780248628025</v>
      </c>
      <c r="AC37" s="42">
        <v>162.35000000000002</v>
      </c>
      <c r="AD37" s="42">
        <v>209.05263157894726</v>
      </c>
      <c r="AE37" s="42">
        <v>167.55819718985154</v>
      </c>
      <c r="AF37" s="42">
        <v>103.448275862069</v>
      </c>
      <c r="AG37" s="42">
        <v>263.46153846153902</v>
      </c>
      <c r="AH37" s="42">
        <v>251.00000000000011</v>
      </c>
      <c r="AI37" s="42">
        <v>220.95238095238113</v>
      </c>
      <c r="AL37" s="96">
        <v>1.7619194638211129</v>
      </c>
      <c r="AM37" s="96">
        <v>1.3096498338976041</v>
      </c>
      <c r="AN37" s="96">
        <v>0.71426682937285635</v>
      </c>
      <c r="AO37" s="96">
        <v>1.0610373139299016</v>
      </c>
      <c r="AP37" s="96">
        <v>0.83219627967671184</v>
      </c>
      <c r="AQ37" s="96">
        <v>0.90327871149075933</v>
      </c>
      <c r="AR37" s="96">
        <v>1.2375140426365143</v>
      </c>
      <c r="AS37" s="96">
        <v>1.3948642410469752</v>
      </c>
      <c r="AT37" s="96">
        <v>1.1727848432986421</v>
      </c>
      <c r="AU37" s="96">
        <v>1.0981234808215419</v>
      </c>
      <c r="AX37" s="43">
        <v>2.9568310386857942E-2</v>
      </c>
      <c r="AY37" s="43">
        <v>3.1554686630743983E-2</v>
      </c>
      <c r="AZ37" s="43">
        <v>1.0516564062402077E-2</v>
      </c>
      <c r="BA37" s="43">
        <v>1.0198248677713986E-2</v>
      </c>
      <c r="BB37" s="43">
        <v>1.2413004278298799E-2</v>
      </c>
      <c r="BC37" s="43">
        <v>1.3524251773952244E-2</v>
      </c>
      <c r="BD37" s="43">
        <v>9.2395254579724813E-3</v>
      </c>
      <c r="BE37" s="43">
        <v>2.092280249485334E-2</v>
      </c>
      <c r="BF37" s="43">
        <v>1.7456170588484317E-2</v>
      </c>
      <c r="BG37" s="43">
        <v>1.3895335778992299E-2</v>
      </c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</row>
    <row r="38" spans="1:88">
      <c r="A38" s="53" t="s">
        <v>56</v>
      </c>
      <c r="B38" s="52">
        <v>30</v>
      </c>
      <c r="C38" s="52">
        <v>37</v>
      </c>
      <c r="D38" s="52">
        <v>46</v>
      </c>
      <c r="E38" s="52">
        <v>42</v>
      </c>
      <c r="F38" s="52">
        <v>73</v>
      </c>
      <c r="G38" s="52">
        <v>40</v>
      </c>
      <c r="H38" s="52">
        <v>90</v>
      </c>
      <c r="I38" s="52">
        <v>66</v>
      </c>
      <c r="J38" s="52">
        <v>43</v>
      </c>
      <c r="K38" s="52">
        <v>71</v>
      </c>
      <c r="N38" s="42">
        <v>84.708370436331322</v>
      </c>
      <c r="O38" s="42">
        <v>64.291604865025178</v>
      </c>
      <c r="P38" s="42">
        <v>101.8462724215244</v>
      </c>
      <c r="Q38" s="42">
        <v>105.46394184632634</v>
      </c>
      <c r="R38" s="42">
        <v>230.23762321472532</v>
      </c>
      <c r="S38" s="42">
        <v>68.899398732622402</v>
      </c>
      <c r="T38" s="42">
        <v>98.465627617655798</v>
      </c>
      <c r="U38" s="42">
        <v>93.553643640225943</v>
      </c>
      <c r="V38" s="42">
        <v>59.7926226373867</v>
      </c>
      <c r="W38" s="42">
        <v>79.581973929236497</v>
      </c>
      <c r="Z38" s="42">
        <v>149.73333333333321</v>
      </c>
      <c r="AA38" s="42">
        <v>91.108108108108141</v>
      </c>
      <c r="AB38" s="42">
        <v>155.13035307992678</v>
      </c>
      <c r="AC38" s="42">
        <v>105.45238095238095</v>
      </c>
      <c r="AD38" s="42">
        <v>110.09589041095889</v>
      </c>
      <c r="AE38" s="42">
        <v>113.13735605068261</v>
      </c>
      <c r="AF38" s="42">
        <v>134.59999999999988</v>
      </c>
      <c r="AG38" s="42">
        <v>133.13636363636357</v>
      </c>
      <c r="AH38" s="42">
        <v>141.90697674418598</v>
      </c>
      <c r="AI38" s="42">
        <v>151.26760563380287</v>
      </c>
      <c r="AL38" s="40">
        <v>1.22373697904104</v>
      </c>
      <c r="AM38" s="40">
        <v>0.68897366204123145</v>
      </c>
      <c r="AN38" s="40">
        <v>2.296627357708009</v>
      </c>
      <c r="AO38" s="40">
        <v>1.4670772718738752</v>
      </c>
      <c r="AP38" s="40">
        <v>5.782796731669559</v>
      </c>
      <c r="AQ38" s="40">
        <v>0.96795611730697317</v>
      </c>
      <c r="AR38" s="40">
        <v>3.673674168012397</v>
      </c>
      <c r="AS38" s="40">
        <v>2.5109069398543196</v>
      </c>
      <c r="AT38" s="40">
        <v>1.1032329545569086</v>
      </c>
      <c r="AU38" s="40">
        <v>2.5595879314217274</v>
      </c>
      <c r="AX38" s="43">
        <v>1.4446470552291259E-2</v>
      </c>
      <c r="AY38" s="43">
        <v>1.0716386120515637E-2</v>
      </c>
      <c r="AZ38" s="43">
        <v>2.2549940249189077E-2</v>
      </c>
      <c r="BA38" s="43">
        <v>1.391070015201578E-2</v>
      </c>
      <c r="BB38" s="43">
        <v>2.5116645363717899E-2</v>
      </c>
      <c r="BC38" s="43">
        <v>1.404883257491573E-2</v>
      </c>
      <c r="BD38" s="43">
        <v>3.7309203799292832E-2</v>
      </c>
      <c r="BE38" s="43">
        <v>2.683922124412786E-2</v>
      </c>
      <c r="BF38" s="43">
        <v>1.8450987862624495E-2</v>
      </c>
      <c r="BG38" s="43">
        <v>3.2162910833270955E-2</v>
      </c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</row>
    <row r="39" spans="1:88">
      <c r="A39" s="53" t="s">
        <v>51</v>
      </c>
      <c r="B39" s="52">
        <v>4</v>
      </c>
      <c r="C39" s="52">
        <v>1</v>
      </c>
      <c r="D39" s="52">
        <v>1</v>
      </c>
      <c r="E39" s="52">
        <v>5</v>
      </c>
      <c r="F39" s="52">
        <v>0</v>
      </c>
      <c r="G39" s="52">
        <v>3</v>
      </c>
      <c r="H39" s="52">
        <v>3</v>
      </c>
      <c r="I39" s="52">
        <v>3</v>
      </c>
      <c r="J39" s="52">
        <v>3</v>
      </c>
      <c r="K39" s="52">
        <v>5</v>
      </c>
      <c r="N39" s="42">
        <v>66.219109554777447</v>
      </c>
      <c r="O39" s="42">
        <v>132.00000000000011</v>
      </c>
      <c r="P39" s="42">
        <v>25.000000000000064</v>
      </c>
      <c r="Q39" s="42">
        <v>96.922281794908713</v>
      </c>
      <c r="R39" s="42">
        <v>0</v>
      </c>
      <c r="S39" s="42">
        <v>88.085317661363774</v>
      </c>
      <c r="T39" s="42">
        <v>28.523809523809589</v>
      </c>
      <c r="U39" s="42">
        <v>149.72269076305196</v>
      </c>
      <c r="V39" s="42">
        <v>171.6661691542283</v>
      </c>
      <c r="W39" s="42">
        <v>269.69429065743958</v>
      </c>
      <c r="Z39" s="42">
        <v>499.74999999999972</v>
      </c>
      <c r="AA39" s="42">
        <v>0.99999999999999989</v>
      </c>
      <c r="AB39" s="42">
        <v>51.999972613114302</v>
      </c>
      <c r="AC39" s="42">
        <v>80.40000000000002</v>
      </c>
      <c r="AD39" s="42">
        <v>0</v>
      </c>
      <c r="AE39" s="42">
        <v>47.328044068925998</v>
      </c>
      <c r="AF39" s="42">
        <v>20.99999999999995</v>
      </c>
      <c r="AG39" s="42">
        <v>55.333333333333343</v>
      </c>
      <c r="AH39" s="42">
        <v>67.000000000000043</v>
      </c>
      <c r="AI39" s="42">
        <v>115.59999999999998</v>
      </c>
      <c r="AL39" s="40">
        <v>0.42571420301600632</v>
      </c>
      <c r="AM39" s="40">
        <v>4.1962710409613303E-4</v>
      </c>
      <c r="AN39" s="40">
        <v>4.1080328368758101E-3</v>
      </c>
      <c r="AO39" s="40">
        <v>0.122375080975267</v>
      </c>
      <c r="AP39" s="40">
        <v>0</v>
      </c>
      <c r="AQ39" s="40">
        <v>3.8825544626348414E-2</v>
      </c>
      <c r="AR39" s="40">
        <v>5.5344757493255136E-3</v>
      </c>
      <c r="AS39" s="40">
        <v>7.5914545369391698E-2</v>
      </c>
      <c r="AT39" s="40">
        <v>0.104334560980182</v>
      </c>
      <c r="AU39" s="40">
        <v>0.46682129220633389</v>
      </c>
      <c r="AX39" s="43">
        <v>6.4288723584216903E-3</v>
      </c>
      <c r="AY39" s="43">
        <v>3.1789932128494901E-6</v>
      </c>
      <c r="AZ39" s="43">
        <v>1.64321313475032E-4</v>
      </c>
      <c r="BA39" s="43">
        <v>1.2626103998894433E-3</v>
      </c>
      <c r="BB39" s="43">
        <v>0</v>
      </c>
      <c r="BC39" s="43">
        <v>4.4077203394565475E-4</v>
      </c>
      <c r="BD39" s="43">
        <v>1.940300346174216E-4</v>
      </c>
      <c r="BE39" s="43">
        <v>5.0703433783148139E-4</v>
      </c>
      <c r="BF39" s="43">
        <v>6.0777590304613696E-4</v>
      </c>
      <c r="BG39" s="43">
        <v>1.7309276035037805E-3</v>
      </c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</row>
    <row r="40" spans="1:88">
      <c r="A40" s="53" t="s">
        <v>54</v>
      </c>
      <c r="B40" s="52">
        <v>44</v>
      </c>
      <c r="C40" s="52">
        <v>38</v>
      </c>
      <c r="D40" s="52">
        <v>54</v>
      </c>
      <c r="E40" s="52">
        <v>53</v>
      </c>
      <c r="F40" s="52">
        <v>67</v>
      </c>
      <c r="G40" s="52">
        <v>42</v>
      </c>
      <c r="H40" s="52">
        <v>42</v>
      </c>
      <c r="I40" s="52">
        <v>45</v>
      </c>
      <c r="J40" s="52">
        <v>37</v>
      </c>
      <c r="K40" s="52">
        <v>51</v>
      </c>
      <c r="N40" s="42">
        <v>54.227771679473044</v>
      </c>
      <c r="O40" s="42">
        <v>71.159411677313628</v>
      </c>
      <c r="P40" s="42">
        <v>86.355865784962148</v>
      </c>
      <c r="Q40" s="42">
        <v>125.24158540176553</v>
      </c>
      <c r="R40" s="42">
        <v>86.954877232569217</v>
      </c>
      <c r="S40" s="42">
        <v>63.945628669236363</v>
      </c>
      <c r="T40" s="42">
        <v>68.064190448383755</v>
      </c>
      <c r="U40" s="42">
        <v>98.409178011043593</v>
      </c>
      <c r="V40" s="42">
        <v>66.753425541063564</v>
      </c>
      <c r="W40" s="42">
        <v>50.44436602726509</v>
      </c>
      <c r="Z40" s="42">
        <v>207.0454545454547</v>
      </c>
      <c r="AA40" s="42">
        <v>177.13157894736864</v>
      </c>
      <c r="AB40" s="42">
        <v>151.22214257788198</v>
      </c>
      <c r="AC40" s="42">
        <v>229.47169811320751</v>
      </c>
      <c r="AD40" s="42">
        <v>174.14925373134326</v>
      </c>
      <c r="AE40" s="42">
        <v>236.47357230213393</v>
      </c>
      <c r="AF40" s="42">
        <v>265.28571428571456</v>
      </c>
      <c r="AG40" s="42">
        <v>270.9777777777777</v>
      </c>
      <c r="AH40" s="42">
        <v>188.56756756756744</v>
      </c>
      <c r="AI40" s="42">
        <v>325.05882352941171</v>
      </c>
      <c r="AL40" s="40">
        <v>1.5887740761109015</v>
      </c>
      <c r="AM40" s="40">
        <v>1.5226550951313675</v>
      </c>
      <c r="AN40" s="40">
        <v>2.2283929322875093</v>
      </c>
      <c r="AO40" s="40">
        <v>4.7840627211335605</v>
      </c>
      <c r="AP40" s="40">
        <v>3.1707210216340584</v>
      </c>
      <c r="AQ40" s="40">
        <v>1.9715917133973759</v>
      </c>
      <c r="AR40" s="40">
        <v>2.3356633670552172</v>
      </c>
      <c r="AS40" s="40">
        <v>3.665313098794313</v>
      </c>
      <c r="AT40" s="40">
        <v>1.4082822317773065</v>
      </c>
      <c r="AU40" s="40">
        <v>2.5043548701055642</v>
      </c>
      <c r="AX40" s="43">
        <v>2.9298162673947817E-2</v>
      </c>
      <c r="AY40" s="43">
        <v>2.1397803315689946E-2</v>
      </c>
      <c r="AZ40" s="43">
        <v>2.5804766266098369E-2</v>
      </c>
      <c r="BA40" s="43">
        <v>3.8198675829491054E-2</v>
      </c>
      <c r="BB40" s="43">
        <v>3.6463981349242308E-2</v>
      </c>
      <c r="BC40" s="43">
        <v>3.0832314177339379E-2</v>
      </c>
      <c r="BD40" s="43">
        <v>3.4315597550909821E-2</v>
      </c>
      <c r="BE40" s="43">
        <v>3.7245642864560731E-2</v>
      </c>
      <c r="BF40" s="43">
        <v>2.109677848533777E-2</v>
      </c>
      <c r="BG40" s="43">
        <v>4.9645878565546142E-2</v>
      </c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</row>
    <row r="41" spans="1:88">
      <c r="A41" s="53" t="s">
        <v>49</v>
      </c>
      <c r="B41" s="52">
        <v>13</v>
      </c>
      <c r="C41" s="52">
        <v>19</v>
      </c>
      <c r="D41" s="52">
        <v>13</v>
      </c>
      <c r="E41" s="52">
        <v>15</v>
      </c>
      <c r="F41" s="52">
        <v>16</v>
      </c>
      <c r="G41" s="52">
        <v>17</v>
      </c>
      <c r="H41" s="52">
        <v>16</v>
      </c>
      <c r="I41" s="52">
        <v>9</v>
      </c>
      <c r="J41" s="52">
        <v>12</v>
      </c>
      <c r="K41" s="52">
        <v>15</v>
      </c>
      <c r="N41" s="42">
        <v>124.90995405819291</v>
      </c>
      <c r="O41" s="42">
        <v>97.963436928702038</v>
      </c>
      <c r="P41" s="42">
        <v>120.33941722702528</v>
      </c>
      <c r="Q41" s="42">
        <v>136.92338258535699</v>
      </c>
      <c r="R41" s="42">
        <v>40.6805252353575</v>
      </c>
      <c r="S41" s="42">
        <v>14.600215547803415</v>
      </c>
      <c r="T41" s="42">
        <v>66.347539144680823</v>
      </c>
      <c r="U41" s="42">
        <v>56.58448336871907</v>
      </c>
      <c r="V41" s="42">
        <v>77.244289380814834</v>
      </c>
      <c r="W41" s="42">
        <v>84.971433141394641</v>
      </c>
      <c r="Z41" s="42">
        <v>251.15384615384622</v>
      </c>
      <c r="AA41" s="42">
        <v>201.52631578947367</v>
      </c>
      <c r="AB41" s="42">
        <v>240.23064270821939</v>
      </c>
      <c r="AC41" s="42">
        <v>61.20000000000018</v>
      </c>
      <c r="AD41" s="42">
        <v>118.62500000000001</v>
      </c>
      <c r="AE41" s="42">
        <v>198.86012882813364</v>
      </c>
      <c r="AF41" s="42">
        <v>85.937500000000028</v>
      </c>
      <c r="AG41" s="42">
        <v>104.6666666666665</v>
      </c>
      <c r="AH41" s="42">
        <v>173.16666666666674</v>
      </c>
      <c r="AI41" s="42">
        <v>34.733333333333341</v>
      </c>
      <c r="AL41" s="40">
        <v>1.3116025226650714</v>
      </c>
      <c r="AM41" s="40">
        <v>1.1924467121262698</v>
      </c>
      <c r="AN41" s="40">
        <v>1.1876006928882048</v>
      </c>
      <c r="AO41" s="40">
        <v>0.39478769681444681</v>
      </c>
      <c r="AP41" s="40">
        <v>0.24129616795903752</v>
      </c>
      <c r="AQ41" s="40">
        <v>0.15322517480995021</v>
      </c>
      <c r="AR41" s="40">
        <v>0.28096739779217278</v>
      </c>
      <c r="AS41" s="40">
        <v>0.16280867497062645</v>
      </c>
      <c r="AT41" s="40">
        <v>0.48535481816110987</v>
      </c>
      <c r="AU41" s="40">
        <v>0.13257502932295162</v>
      </c>
      <c r="AX41" s="43">
        <v>1.050038431728206E-2</v>
      </c>
      <c r="AY41" s="43">
        <v>1.21723650120007E-2</v>
      </c>
      <c r="AZ41" s="43">
        <v>9.868758884279346E-3</v>
      </c>
      <c r="BA41" s="43">
        <v>2.8832744952699309E-3</v>
      </c>
      <c r="BB41" s="43">
        <v>5.9314909668205275E-3</v>
      </c>
      <c r="BC41" s="43">
        <v>1.049472004767784E-2</v>
      </c>
      <c r="BD41" s="43">
        <v>4.234782501570721E-3</v>
      </c>
      <c r="BE41" s="43">
        <v>2.8772671460075582E-3</v>
      </c>
      <c r="BF41" s="43">
        <v>6.283374758855086E-3</v>
      </c>
      <c r="BG41" s="43">
        <v>1.5602305907015052E-3</v>
      </c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</row>
    <row r="42" spans="1:88">
      <c r="A42" s="53" t="s">
        <v>59</v>
      </c>
      <c r="B42" s="52">
        <v>19</v>
      </c>
      <c r="C42" s="52">
        <v>16</v>
      </c>
      <c r="D42" s="52">
        <v>24</v>
      </c>
      <c r="E42" s="52">
        <v>27</v>
      </c>
      <c r="F42" s="52">
        <v>29</v>
      </c>
      <c r="G42" s="52">
        <v>30</v>
      </c>
      <c r="H42" s="52">
        <v>20</v>
      </c>
      <c r="I42" s="52">
        <v>20</v>
      </c>
      <c r="J42" s="52">
        <v>14</v>
      </c>
      <c r="K42" s="52">
        <v>27</v>
      </c>
      <c r="N42" s="42">
        <v>80.85819250551063</v>
      </c>
      <c r="O42" s="42">
        <v>170.93818544366866</v>
      </c>
      <c r="P42" s="42">
        <v>132.67235362543627</v>
      </c>
      <c r="Q42" s="42">
        <v>169.11672040877244</v>
      </c>
      <c r="R42" s="42">
        <v>144.68761944316427</v>
      </c>
      <c r="S42" s="42">
        <v>90.275917169652956</v>
      </c>
      <c r="T42" s="42">
        <v>130.69837647228795</v>
      </c>
      <c r="U42" s="42">
        <v>134.89879439979276</v>
      </c>
      <c r="V42" s="42">
        <v>137.90610290971333</v>
      </c>
      <c r="W42" s="42">
        <v>85.503549739115556</v>
      </c>
      <c r="Z42" s="42">
        <v>143.26315789473679</v>
      </c>
      <c r="AA42" s="42">
        <v>62.687500000000156</v>
      </c>
      <c r="AB42" s="42">
        <v>107.45827673815876</v>
      </c>
      <c r="AC42" s="42">
        <v>114.77777777777776</v>
      </c>
      <c r="AD42" s="42">
        <v>208.72413793103499</v>
      </c>
      <c r="AE42" s="42">
        <v>178.44672390495046</v>
      </c>
      <c r="AF42" s="42">
        <v>191.50000000000017</v>
      </c>
      <c r="AG42" s="42">
        <v>192.84999999999994</v>
      </c>
      <c r="AH42" s="42">
        <v>222.57142857142853</v>
      </c>
      <c r="AI42" s="42">
        <v>144.33333333333329</v>
      </c>
      <c r="AL42" s="40">
        <v>0.70783846453185606</v>
      </c>
      <c r="AM42" s="40">
        <v>0.54504156533625825</v>
      </c>
      <c r="AN42" s="40">
        <v>1.081240562716232</v>
      </c>
      <c r="AO42" s="40">
        <v>1.6460818766623921</v>
      </c>
      <c r="AP42" s="40">
        <v>2.7369679408522076</v>
      </c>
      <c r="AQ42" s="40">
        <v>1.5002925873514623</v>
      </c>
      <c r="AR42" s="40">
        <v>1.5416911469603911</v>
      </c>
      <c r="AS42" s="40">
        <v>1.5892308655625957</v>
      </c>
      <c r="AT42" s="40">
        <v>1.2993565941165679</v>
      </c>
      <c r="AU42" s="40">
        <v>0.99785081480372295</v>
      </c>
      <c r="AX42" s="43">
        <v>8.7540723159699081E-3</v>
      </c>
      <c r="AY42" s="43">
        <v>3.188530192488047E-3</v>
      </c>
      <c r="AZ42" s="43">
        <v>8.1497051433097809E-3</v>
      </c>
      <c r="BA42" s="43">
        <v>9.73340703795369E-3</v>
      </c>
      <c r="BB42" s="43">
        <v>1.8916393478485109E-2</v>
      </c>
      <c r="BC42" s="43">
        <v>1.6618968096796017E-2</v>
      </c>
      <c r="BD42" s="43">
        <v>1.1795794168011541E-2</v>
      </c>
      <c r="BE42" s="43">
        <v>1.1780912295277246E-2</v>
      </c>
      <c r="BF42" s="43">
        <v>9.4220383775709508E-3</v>
      </c>
      <c r="BG42" s="43">
        <v>1.1670285243692444E-2</v>
      </c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</row>
    <row r="43" spans="1:88">
      <c r="A43" s="53" t="s">
        <v>57</v>
      </c>
      <c r="B43" s="52">
        <v>58</v>
      </c>
      <c r="C43" s="52">
        <v>61</v>
      </c>
      <c r="D43" s="52">
        <v>61</v>
      </c>
      <c r="E43" s="52">
        <v>66</v>
      </c>
      <c r="F43" s="52">
        <v>96</v>
      </c>
      <c r="G43" s="52">
        <v>77</v>
      </c>
      <c r="H43" s="52">
        <v>64</v>
      </c>
      <c r="I43" s="52">
        <v>50</v>
      </c>
      <c r="J43" s="52">
        <v>64</v>
      </c>
      <c r="K43" s="52">
        <v>80</v>
      </c>
      <c r="N43" s="42">
        <v>78.060143301729497</v>
      </c>
      <c r="O43" s="42">
        <v>65.49266166762807</v>
      </c>
      <c r="P43" s="42">
        <v>87.008391504529797</v>
      </c>
      <c r="Q43" s="42">
        <v>109.5387016580048</v>
      </c>
      <c r="R43" s="42">
        <v>123.45701933686551</v>
      </c>
      <c r="S43" s="42">
        <v>63.397186007344231</v>
      </c>
      <c r="T43" s="42">
        <v>109.2200350224938</v>
      </c>
      <c r="U43" s="42">
        <v>110.2681249433312</v>
      </c>
      <c r="V43" s="42">
        <v>73.257712633075784</v>
      </c>
      <c r="W43" s="42">
        <v>78.721345301693788</v>
      </c>
      <c r="Z43" s="42">
        <v>238.22413793103473</v>
      </c>
      <c r="AA43" s="42">
        <v>255.78688524590146</v>
      </c>
      <c r="AB43" s="42">
        <v>220.75398209590139</v>
      </c>
      <c r="AC43" s="42">
        <v>264.62121212121224</v>
      </c>
      <c r="AD43" s="42">
        <v>185.45833333333334</v>
      </c>
      <c r="AE43" s="42">
        <v>174.60386333019349</v>
      </c>
      <c r="AF43" s="42">
        <v>184.50000000000014</v>
      </c>
      <c r="AG43" s="42">
        <v>220.5800000000001</v>
      </c>
      <c r="AH43" s="42">
        <v>271.03125</v>
      </c>
      <c r="AI43" s="42">
        <v>201.22500000000005</v>
      </c>
      <c r="AL43" s="40">
        <v>3.4686869856339229</v>
      </c>
      <c r="AM43" s="40">
        <v>3.2485559423330632</v>
      </c>
      <c r="AN43" s="40">
        <v>3.7024593949920939</v>
      </c>
      <c r="AO43" s="40">
        <v>6.0086857056706116</v>
      </c>
      <c r="AP43" s="40">
        <v>6.869118971313064</v>
      </c>
      <c r="AQ43" s="40">
        <v>2.6459935158546015</v>
      </c>
      <c r="AR43" s="40">
        <v>3.9719801336208094</v>
      </c>
      <c r="AS43" s="40">
        <v>3.71462870425237</v>
      </c>
      <c r="AT43" s="40">
        <v>3.8423782583541444</v>
      </c>
      <c r="AU43" s="40">
        <v>3.7950324673704179</v>
      </c>
      <c r="AX43" s="43">
        <v>4.4436082729521084E-2</v>
      </c>
      <c r="AY43" s="43">
        <v>4.9601831100090567E-2</v>
      </c>
      <c r="AZ43" s="43">
        <v>4.255290013951514E-2</v>
      </c>
      <c r="BA43" s="43">
        <v>5.4854454313604813E-2</v>
      </c>
      <c r="BB43" s="43">
        <v>5.5639760365264836E-2</v>
      </c>
      <c r="BC43" s="43">
        <v>4.1736765974882184E-2</v>
      </c>
      <c r="BD43" s="43">
        <v>3.6366772202579702E-2</v>
      </c>
      <c r="BE43" s="43">
        <v>3.3687239228574764E-2</v>
      </c>
      <c r="BF43" s="43">
        <v>5.2450153304668082E-2</v>
      </c>
      <c r="BG43" s="43">
        <v>4.8208430036684895E-2</v>
      </c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</row>
    <row r="44" spans="1:88">
      <c r="A44" s="53" t="s">
        <v>55</v>
      </c>
      <c r="B44" s="52">
        <v>47</v>
      </c>
      <c r="C44" s="52">
        <v>38</v>
      </c>
      <c r="D44" s="52">
        <v>22</v>
      </c>
      <c r="E44" s="52">
        <v>40</v>
      </c>
      <c r="F44" s="52">
        <v>59</v>
      </c>
      <c r="G44" s="52">
        <v>37</v>
      </c>
      <c r="H44" s="52">
        <v>48</v>
      </c>
      <c r="I44" s="52">
        <v>42</v>
      </c>
      <c r="J44" s="52">
        <v>43</v>
      </c>
      <c r="K44" s="52">
        <v>49</v>
      </c>
      <c r="N44" s="42">
        <v>137.15313098167903</v>
      </c>
      <c r="O44" s="42">
        <v>154.79243732018102</v>
      </c>
      <c r="P44" s="42">
        <v>78.115687008611147</v>
      </c>
      <c r="Q44" s="42">
        <v>140.09822335376833</v>
      </c>
      <c r="R44" s="42">
        <v>132.42373739435854</v>
      </c>
      <c r="S44" s="42">
        <v>107.32457115132446</v>
      </c>
      <c r="T44" s="42">
        <v>88.462036667774612</v>
      </c>
      <c r="U44" s="42">
        <v>69.237080302696356</v>
      </c>
      <c r="V44" s="42">
        <v>204.13081671415026</v>
      </c>
      <c r="W44" s="42">
        <v>140.60276575796911</v>
      </c>
      <c r="Z44" s="42">
        <v>77.808510638297903</v>
      </c>
      <c r="AA44" s="42">
        <v>64.026315789473671</v>
      </c>
      <c r="AB44" s="42">
        <v>121.40902696645854</v>
      </c>
      <c r="AC44" s="42">
        <v>74.200000000000017</v>
      </c>
      <c r="AD44" s="42">
        <v>86.694915254237287</v>
      </c>
      <c r="AE44" s="42">
        <v>104.77207471748723</v>
      </c>
      <c r="AF44" s="42">
        <v>105.39583333333339</v>
      </c>
      <c r="AG44" s="42">
        <v>108.02380952380952</v>
      </c>
      <c r="AH44" s="42">
        <v>57.139534883720899</v>
      </c>
      <c r="AI44" s="42">
        <v>94.326530612244895</v>
      </c>
      <c r="AL44" s="40">
        <v>1.6130680740076102</v>
      </c>
      <c r="AM44" s="40">
        <v>1.1972406338912478</v>
      </c>
      <c r="AN44" s="40">
        <v>0.65932979024279104</v>
      </c>
      <c r="AO44" s="40">
        <v>1.3059899459589701</v>
      </c>
      <c r="AP44" s="40">
        <v>2.1167966722777609</v>
      </c>
      <c r="AQ44" s="40">
        <v>1.291578033267998</v>
      </c>
      <c r="AR44" s="40">
        <v>1.378319895477166</v>
      </c>
      <c r="AS44" s="40">
        <v>0.95948194937394504</v>
      </c>
      <c r="AT44" s="40">
        <v>1.5165654210788382</v>
      </c>
      <c r="AU44" s="40">
        <v>1.9461435452072569</v>
      </c>
      <c r="AX44" s="43">
        <v>1.1761073644196171E-2</v>
      </c>
      <c r="AY44" s="43">
        <v>7.7344904868628089E-3</v>
      </c>
      <c r="AZ44" s="43">
        <v>8.4404274671502182E-3</v>
      </c>
      <c r="BA44" s="43">
        <v>9.3219593703280298E-3</v>
      </c>
      <c r="BB44" s="43">
        <v>1.598502439161591E-2</v>
      </c>
      <c r="BC44" s="43">
        <v>1.2034318138079595E-2</v>
      </c>
      <c r="BD44" s="43">
        <v>1.5580919763960931E-2</v>
      </c>
      <c r="BE44" s="43">
        <v>1.3857920426153199E-2</v>
      </c>
      <c r="BF44" s="43">
        <v>7.4293800685788884E-3</v>
      </c>
      <c r="BG44" s="43">
        <v>1.3841431459159991E-2</v>
      </c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</row>
    <row r="45" spans="1:88">
      <c r="A45" s="53" t="s">
        <v>47</v>
      </c>
      <c r="B45" s="52">
        <v>26</v>
      </c>
      <c r="C45" s="52">
        <v>18</v>
      </c>
      <c r="D45" s="52">
        <v>16</v>
      </c>
      <c r="E45" s="52">
        <v>25</v>
      </c>
      <c r="F45" s="52">
        <v>33</v>
      </c>
      <c r="G45" s="52">
        <v>20</v>
      </c>
      <c r="H45" s="52">
        <v>23</v>
      </c>
      <c r="I45" s="52">
        <v>19</v>
      </c>
      <c r="J45" s="52">
        <v>25</v>
      </c>
      <c r="K45" s="52">
        <v>28</v>
      </c>
      <c r="N45" s="42">
        <v>84.039629313498395</v>
      </c>
      <c r="O45" s="42">
        <v>68.783949243098547</v>
      </c>
      <c r="P45" s="42">
        <v>41.300991131977</v>
      </c>
      <c r="Q45" s="42">
        <v>82.882196775842203</v>
      </c>
      <c r="R45" s="42">
        <v>98.064608090878195</v>
      </c>
      <c r="S45" s="42">
        <v>68.627804225500142</v>
      </c>
      <c r="T45" s="42">
        <v>63.51791177762685</v>
      </c>
      <c r="U45" s="42">
        <v>59.353302534944248</v>
      </c>
      <c r="V45" s="42">
        <v>86.355019085938295</v>
      </c>
      <c r="W45" s="42">
        <v>53.202600069917821</v>
      </c>
      <c r="Z45" s="42">
        <v>315.42307692307691</v>
      </c>
      <c r="AA45" s="42">
        <v>499.11111111111245</v>
      </c>
      <c r="AB45" s="42">
        <v>119.81243689824572</v>
      </c>
      <c r="AC45" s="42">
        <v>233.19999999999996</v>
      </c>
      <c r="AD45" s="42">
        <v>187.18181818181824</v>
      </c>
      <c r="AE45" s="42">
        <v>188.72890812696681</v>
      </c>
      <c r="AF45" s="42">
        <v>259.21739130434838</v>
      </c>
      <c r="AG45" s="42">
        <v>370.26315789473716</v>
      </c>
      <c r="AH45" s="42">
        <v>258.48000000000013</v>
      </c>
      <c r="AI45" s="42">
        <v>136.21428571428567</v>
      </c>
      <c r="AL45" s="40">
        <v>2.2165266079417005</v>
      </c>
      <c r="AM45" s="40">
        <v>1.9644747508464038</v>
      </c>
      <c r="AN45" s="40">
        <v>0.25019183986677329</v>
      </c>
      <c r="AO45" s="40">
        <v>1.5176552106334409</v>
      </c>
      <c r="AP45" s="40">
        <v>1.893030292409863</v>
      </c>
      <c r="AQ45" s="40">
        <v>0.80416051846978398</v>
      </c>
      <c r="AR45" s="40">
        <v>1.1663169712164516</v>
      </c>
      <c r="AS45" s="40">
        <v>1.2753761013742866</v>
      </c>
      <c r="AT45" s="40">
        <v>1.6873374980597542</v>
      </c>
      <c r="AU45" s="40">
        <v>0.60766554366000303</v>
      </c>
      <c r="AX45" s="43">
        <v>2.6374778494955637E-2</v>
      </c>
      <c r="AY45" s="43">
        <v>2.8560075024239899E-2</v>
      </c>
      <c r="AZ45" s="43">
        <v>6.0577684217622569E-3</v>
      </c>
      <c r="BA45" s="43">
        <v>1.8310991620287195E-2</v>
      </c>
      <c r="BB45" s="43">
        <v>1.9303909221312122E-2</v>
      </c>
      <c r="BC45" s="43">
        <v>1.1717707240456642E-2</v>
      </c>
      <c r="BD45" s="43">
        <v>1.8362016926810679E-2</v>
      </c>
      <c r="BE45" s="43">
        <v>2.1487870883400449E-2</v>
      </c>
      <c r="BF45" s="43">
        <v>1.9539541718826551E-2</v>
      </c>
      <c r="BG45" s="43">
        <v>1.1421726435576847E-2</v>
      </c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</row>
    <row r="46" spans="1:88">
      <c r="A46" s="53" t="s">
        <v>52</v>
      </c>
      <c r="B46" s="52">
        <v>44</v>
      </c>
      <c r="C46" s="52">
        <v>35</v>
      </c>
      <c r="D46" s="52">
        <v>35</v>
      </c>
      <c r="E46" s="52">
        <v>44</v>
      </c>
      <c r="F46" s="52">
        <v>41</v>
      </c>
      <c r="G46" s="52">
        <v>53</v>
      </c>
      <c r="H46" s="52">
        <v>29</v>
      </c>
      <c r="I46" s="52">
        <v>15</v>
      </c>
      <c r="J46" s="52">
        <v>44</v>
      </c>
      <c r="K46" s="52">
        <v>25</v>
      </c>
      <c r="N46" s="42">
        <v>83.654214559386901</v>
      </c>
      <c r="O46" s="42">
        <v>92.596705882353007</v>
      </c>
      <c r="P46" s="42">
        <v>81.645931283905909</v>
      </c>
      <c r="Q46" s="42">
        <v>88.029296379052468</v>
      </c>
      <c r="R46" s="42">
        <v>75.50323706600139</v>
      </c>
      <c r="S46" s="42">
        <v>74.289633872522117</v>
      </c>
      <c r="T46" s="42">
        <v>55.109044965680617</v>
      </c>
      <c r="U46" s="42">
        <v>94.603126426289379</v>
      </c>
      <c r="V46" s="42">
        <v>59.666872547594913</v>
      </c>
      <c r="W46" s="42">
        <v>55.501947011706669</v>
      </c>
      <c r="Z46" s="42">
        <v>118.63636363636368</v>
      </c>
      <c r="AA46" s="42">
        <v>121.42857142857137</v>
      </c>
      <c r="AB46" s="42">
        <v>157.99991678600159</v>
      </c>
      <c r="AC46" s="42">
        <v>105.5454545454546</v>
      </c>
      <c r="AD46" s="42">
        <v>146.80487804878047</v>
      </c>
      <c r="AE46" s="42">
        <v>196.12902450460592</v>
      </c>
      <c r="AF46" s="42">
        <v>163.48275862068928</v>
      </c>
      <c r="AG46" s="42">
        <v>146.06666666666661</v>
      </c>
      <c r="AH46" s="42">
        <v>156.38636363636348</v>
      </c>
      <c r="AI46" s="42">
        <v>108.20000000000013</v>
      </c>
      <c r="AL46" s="40">
        <v>1.4043661016076998</v>
      </c>
      <c r="AM46" s="40">
        <v>1.2510482730119374</v>
      </c>
      <c r="AN46" s="40">
        <v>1.426757724550078</v>
      </c>
      <c r="AO46" s="40">
        <v>1.2839932798482352</v>
      </c>
      <c r="AP46" s="40">
        <v>1.4202263963856729</v>
      </c>
      <c r="AQ46" s="40">
        <v>2.3972878047030384</v>
      </c>
      <c r="AR46" s="40">
        <v>0.80467637694273708</v>
      </c>
      <c r="AS46" s="40">
        <v>0.63310705144260415</v>
      </c>
      <c r="AT46" s="40">
        <v>1.2414586319297043</v>
      </c>
      <c r="AU46" s="40">
        <v>0.44960025953931787</v>
      </c>
      <c r="AX46" s="43">
        <v>1.6787750730846051E-2</v>
      </c>
      <c r="AY46" s="43">
        <v>1.351072115461033E-2</v>
      </c>
      <c r="AZ46" s="43">
        <v>1.7474939683017873E-2</v>
      </c>
      <c r="BA46" s="43">
        <v>1.4585976858424322E-2</v>
      </c>
      <c r="BB46" s="43">
        <v>1.8810139161903449E-2</v>
      </c>
      <c r="BC46" s="43">
        <v>3.2269479330274846E-2</v>
      </c>
      <c r="BD46" s="43">
        <v>1.4601530065415808E-2</v>
      </c>
      <c r="BE46" s="43">
        <v>6.6922423746311761E-3</v>
      </c>
      <c r="BF46" s="43">
        <v>2.0806497457017219E-2</v>
      </c>
      <c r="BG46" s="43">
        <v>8.1006213970202991E-3</v>
      </c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</row>
    <row r="47" spans="1:88">
      <c r="A47" s="53" t="s">
        <v>53</v>
      </c>
      <c r="B47" s="52">
        <v>26</v>
      </c>
      <c r="C47" s="52">
        <v>18</v>
      </c>
      <c r="D47" s="52">
        <v>10</v>
      </c>
      <c r="E47" s="52">
        <v>12</v>
      </c>
      <c r="F47" s="52">
        <v>10</v>
      </c>
      <c r="G47" s="52">
        <v>6</v>
      </c>
      <c r="H47" s="52">
        <v>13</v>
      </c>
      <c r="I47" s="52">
        <v>8</v>
      </c>
      <c r="J47" s="52">
        <v>6</v>
      </c>
      <c r="K47" s="52">
        <v>2</v>
      </c>
      <c r="N47" s="42">
        <v>86.939326837909718</v>
      </c>
      <c r="O47" s="42">
        <v>42.736097465120849</v>
      </c>
      <c r="P47" s="42">
        <v>89.787259615384585</v>
      </c>
      <c r="Q47" s="42">
        <v>110.41122097017799</v>
      </c>
      <c r="R47" s="42">
        <v>72.235308567612037</v>
      </c>
      <c r="S47" s="42">
        <v>111.50040889808187</v>
      </c>
      <c r="T47" s="42">
        <v>55.778063880652269</v>
      </c>
      <c r="U47" s="42">
        <v>162.9046164491894</v>
      </c>
      <c r="V47" s="42">
        <v>32.749028629856809</v>
      </c>
      <c r="W47" s="42">
        <v>55.026126126125995</v>
      </c>
      <c r="Z47" s="42">
        <v>607.92307692307645</v>
      </c>
      <c r="AA47" s="42">
        <v>282.72222222222229</v>
      </c>
      <c r="AB47" s="42">
        <v>249.59986854294931</v>
      </c>
      <c r="AC47" s="42">
        <v>188.25000000000009</v>
      </c>
      <c r="AD47" s="42">
        <v>258.99999999999989</v>
      </c>
      <c r="AE47" s="42">
        <v>688.08976746688552</v>
      </c>
      <c r="AF47" s="42">
        <v>368.15384615384625</v>
      </c>
      <c r="AG47" s="42">
        <v>210.74999999999986</v>
      </c>
      <c r="AH47" s="42">
        <v>380.33333333333354</v>
      </c>
      <c r="AI47" s="42">
        <v>18.50000000000005</v>
      </c>
      <c r="AL47" s="40">
        <v>4.4193689478068183</v>
      </c>
      <c r="AM47" s="40">
        <v>0.69138015990335877</v>
      </c>
      <c r="AN47" s="40">
        <v>0.70819010079953904</v>
      </c>
      <c r="AO47" s="40">
        <v>0.78338049226614126</v>
      </c>
      <c r="AP47" s="40">
        <v>0.58467828127428656</v>
      </c>
      <c r="AQ47" s="40">
        <v>1.4290487032616519</v>
      </c>
      <c r="AR47" s="40">
        <v>0.82217551936235511</v>
      </c>
      <c r="AS47" s="40">
        <v>0.83891941615708643</v>
      </c>
      <c r="AT47" s="40">
        <v>0.22597556599760904</v>
      </c>
      <c r="AU47" s="40">
        <v>6.0970776871053893E-3</v>
      </c>
      <c r="AX47" s="43">
        <v>5.0832794645929574E-2</v>
      </c>
      <c r="AY47" s="43">
        <v>1.617789646019106E-2</v>
      </c>
      <c r="AZ47" s="43">
        <v>7.8874230468015567E-3</v>
      </c>
      <c r="BA47" s="43">
        <v>7.0951166501250079E-3</v>
      </c>
      <c r="BB47" s="43">
        <v>8.0940788219521394E-3</v>
      </c>
      <c r="BC47" s="43">
        <v>1.2816533296912741E-2</v>
      </c>
      <c r="BD47" s="43">
        <v>1.474012294728543E-2</v>
      </c>
      <c r="BE47" s="43">
        <v>5.149758395083596E-3</v>
      </c>
      <c r="BF47" s="43">
        <v>6.9002219440362413E-3</v>
      </c>
      <c r="BG47" s="43">
        <v>1.108033240997233E-4</v>
      </c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</row>
    <row r="48" spans="1:88">
      <c r="A48" s="53" t="s">
        <v>58</v>
      </c>
      <c r="B48" s="52">
        <v>51</v>
      </c>
      <c r="C48" s="52">
        <v>36</v>
      </c>
      <c r="D48" s="52">
        <v>38</v>
      </c>
      <c r="E48" s="52">
        <v>48</v>
      </c>
      <c r="F48" s="52">
        <v>38</v>
      </c>
      <c r="G48" s="52">
        <v>41</v>
      </c>
      <c r="H48" s="52">
        <v>62</v>
      </c>
      <c r="I48" s="52">
        <v>50</v>
      </c>
      <c r="J48" s="52">
        <v>42</v>
      </c>
      <c r="K48" s="52">
        <v>53</v>
      </c>
      <c r="N48" s="42">
        <v>101.58153180975908</v>
      </c>
      <c r="O48" s="42">
        <v>62.272382397571981</v>
      </c>
      <c r="P48" s="42">
        <v>40.897458760588478</v>
      </c>
      <c r="Q48" s="42">
        <v>74.6746076425746</v>
      </c>
      <c r="R48" s="42">
        <v>123.50031458843225</v>
      </c>
      <c r="S48" s="42">
        <v>126.09074531933624</v>
      </c>
      <c r="T48" s="42">
        <v>140.52277246647162</v>
      </c>
      <c r="U48" s="42">
        <v>129.87827679052245</v>
      </c>
      <c r="V48" s="42">
        <v>102.86508247422675</v>
      </c>
      <c r="W48" s="42">
        <v>77.24423950056763</v>
      </c>
      <c r="Z48" s="42">
        <v>63.490196078431403</v>
      </c>
      <c r="AA48" s="42">
        <v>73.222222222222243</v>
      </c>
      <c r="AB48" s="42">
        <v>118.05256940406439</v>
      </c>
      <c r="AC48" s="42">
        <v>100.27083333333339</v>
      </c>
      <c r="AD48" s="42">
        <v>72.421052631579002</v>
      </c>
      <c r="AE48" s="42">
        <v>96.477022846103409</v>
      </c>
      <c r="AF48" s="42">
        <v>119.95161290322561</v>
      </c>
      <c r="AG48" s="42">
        <v>61.899999999999963</v>
      </c>
      <c r="AH48" s="42">
        <v>115.47619047619044</v>
      </c>
      <c r="AI48" s="42">
        <v>99.73584905660374</v>
      </c>
      <c r="AL48" s="40">
        <v>1.0578244747395811</v>
      </c>
      <c r="AM48" s="40">
        <v>0.52183173588924325</v>
      </c>
      <c r="AN48" s="40">
        <v>0.57975719419250515</v>
      </c>
      <c r="AO48" s="40">
        <v>1.1288392985404971</v>
      </c>
      <c r="AP48" s="40">
        <v>1.0621458551358831</v>
      </c>
      <c r="AQ48" s="40">
        <v>1.5483358946222538</v>
      </c>
      <c r="AR48" s="40">
        <v>3.2186436956658859</v>
      </c>
      <c r="AS48" s="40">
        <v>1.2277966812668122</v>
      </c>
      <c r="AT48" s="40">
        <v>1.508541065694224</v>
      </c>
      <c r="AU48" s="40">
        <v>1.2227687354944983</v>
      </c>
      <c r="AX48" s="43">
        <v>1.041355112384665E-2</v>
      </c>
      <c r="AY48" s="43">
        <v>8.3798261090712606E-3</v>
      </c>
      <c r="AZ48" s="43">
        <v>1.4175873312480675E-2</v>
      </c>
      <c r="BA48" s="43">
        <v>1.511677575788033E-2</v>
      </c>
      <c r="BB48" s="43">
        <v>8.6003493891939412E-3</v>
      </c>
      <c r="BC48" s="43">
        <v>1.2279536382316981E-2</v>
      </c>
      <c r="BD48" s="43">
        <v>2.2904783610313739E-2</v>
      </c>
      <c r="BE48" s="43">
        <v>9.4534414192074326E-3</v>
      </c>
      <c r="BF48" s="43">
        <v>1.4665239451610752E-2</v>
      </c>
      <c r="BG48" s="43">
        <v>1.5829901924084743E-2</v>
      </c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</row>
    <row r="49" spans="1:88">
      <c r="A49" s="53" t="s">
        <v>60</v>
      </c>
      <c r="B49" s="52">
        <v>21</v>
      </c>
      <c r="C49" s="52">
        <v>14</v>
      </c>
      <c r="D49" s="52">
        <v>18</v>
      </c>
      <c r="E49" s="52">
        <v>27</v>
      </c>
      <c r="F49" s="52">
        <v>26</v>
      </c>
      <c r="G49" s="52">
        <v>31</v>
      </c>
      <c r="H49" s="52">
        <v>22</v>
      </c>
      <c r="I49" s="52">
        <v>24</v>
      </c>
      <c r="J49" s="52">
        <v>22</v>
      </c>
      <c r="K49" s="52">
        <v>37</v>
      </c>
      <c r="N49" s="42">
        <v>44.411154565550021</v>
      </c>
      <c r="O49" s="42">
        <v>52.358036890645629</v>
      </c>
      <c r="P49" s="42">
        <v>73.828917486752331</v>
      </c>
      <c r="Q49" s="42">
        <v>76.203472082624458</v>
      </c>
      <c r="R49" s="42">
        <v>76.766671567441335</v>
      </c>
      <c r="S49" s="42">
        <v>77.988953709495647</v>
      </c>
      <c r="T49" s="42">
        <v>106.37446173462277</v>
      </c>
      <c r="U49" s="42">
        <v>140.56189026864689</v>
      </c>
      <c r="V49" s="42">
        <v>97.694113955823312</v>
      </c>
      <c r="W49" s="42">
        <v>66.030028652372664</v>
      </c>
      <c r="Z49" s="42">
        <v>280.04761904761932</v>
      </c>
      <c r="AA49" s="42">
        <v>216.85714285714269</v>
      </c>
      <c r="AB49" s="42">
        <v>293.55540094839375</v>
      </c>
      <c r="AC49" s="42">
        <v>242.81481481481504</v>
      </c>
      <c r="AD49" s="42">
        <v>172.11538461538464</v>
      </c>
      <c r="AE49" s="42">
        <v>241.65041310612889</v>
      </c>
      <c r="AF49" s="42">
        <v>409.95454545454527</v>
      </c>
      <c r="AG49" s="42">
        <v>171.12500000000009</v>
      </c>
      <c r="AH49" s="42">
        <v>120.7272727272728</v>
      </c>
      <c r="AI49" s="42">
        <v>279.83783783783787</v>
      </c>
      <c r="AL49" s="40">
        <v>0.83997285658694065</v>
      </c>
      <c r="AM49" s="40">
        <v>0.50532958212134216</v>
      </c>
      <c r="AN49" s="40">
        <v>1.2327637738917638</v>
      </c>
      <c r="AO49" s="40">
        <v>1.5691230918680554</v>
      </c>
      <c r="AP49" s="40">
        <v>1.0735775367883698</v>
      </c>
      <c r="AQ49" s="40">
        <v>1.8136628193006648</v>
      </c>
      <c r="AR49" s="40">
        <v>2.9547733556249072</v>
      </c>
      <c r="AS49" s="40">
        <v>1.7632811943203999</v>
      </c>
      <c r="AT49" s="40">
        <v>0.78459202412557949</v>
      </c>
      <c r="AU49" s="40">
        <v>2.047390631628859</v>
      </c>
      <c r="AX49" s="43">
        <v>1.8913555947912965E-2</v>
      </c>
      <c r="AY49" s="43">
        <v>9.6514233942110467E-3</v>
      </c>
      <c r="AZ49" s="43">
        <v>1.6697573469270595E-2</v>
      </c>
      <c r="BA49" s="43">
        <v>2.0591228312624867E-2</v>
      </c>
      <c r="BB49" s="43">
        <v>1.3984943138314998E-2</v>
      </c>
      <c r="BC49" s="43">
        <v>2.3255380833245361E-2</v>
      </c>
      <c r="BD49" s="43">
        <v>2.7777093368484582E-2</v>
      </c>
      <c r="BE49" s="43">
        <v>1.2544518225746353E-2</v>
      </c>
      <c r="BF49" s="43">
        <v>8.0311084502016905E-3</v>
      </c>
      <c r="BG49" s="43">
        <v>3.1006962641311676E-2</v>
      </c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</row>
    <row r="50" spans="1:88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N50" s="42"/>
      <c r="O50" s="42"/>
      <c r="P50" s="42"/>
      <c r="Q50" s="42"/>
      <c r="R50" s="42"/>
      <c r="S50" s="42"/>
      <c r="T50" s="42"/>
      <c r="U50" s="42"/>
      <c r="V50" s="42"/>
      <c r="W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X50" s="43"/>
      <c r="AY50" s="43"/>
      <c r="AZ50" s="43"/>
      <c r="BA50" s="43"/>
      <c r="BB50" s="43"/>
      <c r="BC50" s="43"/>
      <c r="BD50" s="43"/>
      <c r="BE50" s="43"/>
      <c r="BF50" s="43"/>
      <c r="BG50" s="43"/>
    </row>
    <row r="51" spans="1:88">
      <c r="B51" s="42"/>
      <c r="C51" s="42"/>
      <c r="D51" s="42"/>
      <c r="E51" s="42"/>
      <c r="F51" s="42"/>
      <c r="G51" s="42"/>
      <c r="H51" s="42"/>
      <c r="I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X51" s="52"/>
      <c r="AY51" s="52"/>
      <c r="AZ51" s="52"/>
      <c r="BA51" s="52"/>
      <c r="BB51" s="52"/>
      <c r="BC51" s="52"/>
      <c r="BD51" s="52"/>
      <c r="BE51" s="52"/>
      <c r="BF51" s="52"/>
      <c r="BG51" s="52"/>
    </row>
    <row r="53" spans="1:8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</row>
    <row r="54" spans="1:88" s="3" customFormat="1" ht="18">
      <c r="A54" s="95"/>
      <c r="B54" s="55"/>
      <c r="C54" s="55"/>
      <c r="D54" s="55"/>
      <c r="E54" s="55"/>
      <c r="F54" s="55"/>
      <c r="G54" s="55"/>
      <c r="H54" s="55"/>
      <c r="I54" s="39"/>
      <c r="J54" s="108"/>
      <c r="K54" s="39"/>
      <c r="L54" s="39"/>
      <c r="M54" s="39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</row>
    <row r="55" spans="1:88" s="3" customFormat="1" ht="15.95" customHeight="1">
      <c r="B55" s="127"/>
      <c r="C55" s="127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88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88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88"/>
      <c r="BJ55" s="188"/>
    </row>
    <row r="56" spans="1:88" s="130" customFormat="1" ht="15.95" customHeight="1">
      <c r="A56" s="187" t="s">
        <v>6</v>
      </c>
      <c r="B56" s="189">
        <v>202</v>
      </c>
      <c r="C56" s="189">
        <v>141</v>
      </c>
      <c r="D56" s="189">
        <v>214</v>
      </c>
      <c r="E56" s="189">
        <v>269</v>
      </c>
      <c r="F56" s="189">
        <v>312</v>
      </c>
      <c r="G56" s="189">
        <v>151</v>
      </c>
      <c r="H56" s="189">
        <v>233</v>
      </c>
      <c r="I56" s="189">
        <v>236</v>
      </c>
      <c r="J56" s="189">
        <v>259</v>
      </c>
      <c r="K56" s="189">
        <v>273</v>
      </c>
      <c r="L56" s="189"/>
      <c r="M56" s="189"/>
      <c r="N56" s="189">
        <v>95.116704280951055</v>
      </c>
      <c r="O56" s="189">
        <v>115.9301260052856</v>
      </c>
      <c r="P56" s="189">
        <v>131.58835663276778</v>
      </c>
      <c r="Q56" s="189">
        <v>155.86203222593744</v>
      </c>
      <c r="R56" s="189">
        <v>182.06038299990098</v>
      </c>
      <c r="S56" s="189">
        <v>142.27673019468133</v>
      </c>
      <c r="T56" s="189">
        <v>168.71294094522321</v>
      </c>
      <c r="U56" s="189">
        <v>168.1291763535915</v>
      </c>
      <c r="V56" s="189">
        <v>127.34459673434237</v>
      </c>
      <c r="W56" s="189">
        <v>117.31599537512548</v>
      </c>
      <c r="X56" s="190"/>
      <c r="Y56" s="190"/>
      <c r="Z56" s="189">
        <v>215.87249315871594</v>
      </c>
      <c r="AA56" s="189">
        <v>218.46386049847587</v>
      </c>
      <c r="AB56" s="189">
        <v>239.17833320007733</v>
      </c>
      <c r="AC56" s="189">
        <v>277.71643650416678</v>
      </c>
      <c r="AD56" s="189">
        <v>197.54017674735644</v>
      </c>
      <c r="AE56" s="189">
        <v>243.96402419800853</v>
      </c>
      <c r="AF56" s="189">
        <v>215.99260506650214</v>
      </c>
      <c r="AG56" s="189">
        <v>257.70505672706344</v>
      </c>
      <c r="AH56" s="189">
        <v>269.92659349258525</v>
      </c>
      <c r="AI56" s="189">
        <v>217.00438720010146</v>
      </c>
      <c r="AJ56" s="190"/>
      <c r="AK56" s="190"/>
      <c r="AL56" s="191">
        <v>12.298969901042319</v>
      </c>
      <c r="AM56" s="191">
        <v>9.9913181695357132</v>
      </c>
      <c r="AN56" s="191">
        <v>16.262330550228867</v>
      </c>
      <c r="AO56" s="191">
        <v>33.163181147263472</v>
      </c>
      <c r="AP56" s="191">
        <v>35.727525514587697</v>
      </c>
      <c r="AQ56" s="191">
        <v>11.477896072855884</v>
      </c>
      <c r="AR56" s="191">
        <v>29.308981442940116</v>
      </c>
      <c r="AS56" s="191">
        <v>25.781106658440073</v>
      </c>
      <c r="AT56" s="191">
        <v>21.172245303595641</v>
      </c>
      <c r="AU56" s="191">
        <v>19.91930428489432</v>
      </c>
      <c r="AV56" s="190"/>
      <c r="AW56" s="190"/>
      <c r="AX56" s="192">
        <v>0.13589394772641744</v>
      </c>
      <c r="AY56" s="192">
        <v>8.6659354982277087E-2</v>
      </c>
      <c r="AZ56" s="192">
        <v>0.13738841819142275</v>
      </c>
      <c r="BA56" s="192">
        <v>0.21678580851037102</v>
      </c>
      <c r="BB56" s="192">
        <v>0.17495710763249761</v>
      </c>
      <c r="BC56" s="192">
        <v>0.103724213284</v>
      </c>
      <c r="BD56" s="192">
        <v>0.15194399615635737</v>
      </c>
      <c r="BE56" s="192">
        <v>0.18651838457638203</v>
      </c>
      <c r="BF56" s="192">
        <v>0.19429476828921666</v>
      </c>
      <c r="BG56" s="192">
        <v>0.18056150333158652</v>
      </c>
      <c r="BH56" s="190"/>
      <c r="BI56" s="193"/>
      <c r="BJ56" s="193"/>
    </row>
    <row r="57" spans="1:88" s="130" customFormat="1" ht="15.95" customHeight="1">
      <c r="A57" s="187" t="s">
        <v>188</v>
      </c>
      <c r="B57" s="189">
        <v>15.538461538461538</v>
      </c>
      <c r="C57" s="189">
        <v>10.846153846153847</v>
      </c>
      <c r="D57" s="189">
        <v>16.46153846153846</v>
      </c>
      <c r="E57" s="189">
        <v>20.692307692307693</v>
      </c>
      <c r="F57" s="189">
        <v>24</v>
      </c>
      <c r="G57" s="189">
        <v>11.615384615384615</v>
      </c>
      <c r="H57" s="189">
        <v>17.923076923076923</v>
      </c>
      <c r="I57" s="189">
        <v>19.666666666666668</v>
      </c>
      <c r="J57" s="189">
        <v>19.923076923076923</v>
      </c>
      <c r="K57" s="189">
        <v>21</v>
      </c>
      <c r="L57" s="189"/>
      <c r="M57" s="189"/>
      <c r="N57" s="189">
        <v>95.116704280951055</v>
      </c>
      <c r="O57" s="189">
        <v>115.9301260052856</v>
      </c>
      <c r="P57" s="189">
        <v>131.58835663276778</v>
      </c>
      <c r="Q57" s="189">
        <v>155.86203222593744</v>
      </c>
      <c r="R57" s="189">
        <v>182.06038299990098</v>
      </c>
      <c r="S57" s="189">
        <v>142.27673019468133</v>
      </c>
      <c r="T57" s="189">
        <v>168.71294094522321</v>
      </c>
      <c r="U57" s="189">
        <v>182.13994104972414</v>
      </c>
      <c r="V57" s="189">
        <v>127.34459673434237</v>
      </c>
      <c r="W57" s="189">
        <v>117.31599537512548</v>
      </c>
      <c r="X57" s="190"/>
      <c r="Y57" s="190"/>
      <c r="Z57" s="189">
        <v>215.87249315871594</v>
      </c>
      <c r="AA57" s="189">
        <v>218.46386049847587</v>
      </c>
      <c r="AB57" s="189">
        <v>239.17833320007733</v>
      </c>
      <c r="AC57" s="189">
        <v>277.71643650416678</v>
      </c>
      <c r="AD57" s="189">
        <v>197.54017674735644</v>
      </c>
      <c r="AE57" s="189">
        <v>243.96402419800853</v>
      </c>
      <c r="AF57" s="189">
        <v>215.99260506650214</v>
      </c>
      <c r="AG57" s="189">
        <v>279.18047812098536</v>
      </c>
      <c r="AH57" s="189">
        <v>269.92659349258525</v>
      </c>
      <c r="AI57" s="189">
        <v>217.00438720010146</v>
      </c>
      <c r="AJ57" s="190"/>
      <c r="AK57" s="190"/>
      <c r="AL57" s="191">
        <v>0.94607460777248609</v>
      </c>
      <c r="AM57" s="191">
        <v>0.76856293611813176</v>
      </c>
      <c r="AN57" s="191">
        <v>1.2509485038637591</v>
      </c>
      <c r="AO57" s="191">
        <v>2.5510139344048826</v>
      </c>
      <c r="AP57" s="191">
        <v>2.7482711934298227</v>
      </c>
      <c r="AQ57" s="191">
        <v>0.88291508252737572</v>
      </c>
      <c r="AR57" s="191">
        <v>2.2545370340723165</v>
      </c>
      <c r="AS57" s="191">
        <v>2.148425554870006</v>
      </c>
      <c r="AT57" s="191">
        <v>1.6286342541227417</v>
      </c>
      <c r="AU57" s="191">
        <v>1.5322541757611015</v>
      </c>
      <c r="AV57" s="190"/>
      <c r="AW57" s="190"/>
      <c r="AX57" s="192">
        <v>1.0453380594339803E-2</v>
      </c>
      <c r="AY57" s="192">
        <v>6.66610422940593E-3</v>
      </c>
      <c r="AZ57" s="192">
        <v>1.0568339860878673E-2</v>
      </c>
      <c r="BA57" s="192">
        <v>1.6675831423874694E-2</v>
      </c>
      <c r="BB57" s="192">
        <v>1.3458239048653663E-2</v>
      </c>
      <c r="BC57" s="192">
        <v>7.9787856372307685E-3</v>
      </c>
      <c r="BD57" s="192">
        <v>1.1687999704335181E-2</v>
      </c>
      <c r="BE57" s="192">
        <v>1.5543198714698503E-2</v>
      </c>
      <c r="BF57" s="192">
        <v>1.494575140686282E-2</v>
      </c>
      <c r="BG57" s="192">
        <v>1.3889346410122041E-2</v>
      </c>
      <c r="BH57" s="190"/>
      <c r="BI57" s="193"/>
      <c r="BJ57" s="193"/>
    </row>
    <row r="58" spans="1:88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</row>
    <row r="59" spans="1:88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/>
      <c r="M59" s="1"/>
      <c r="N59" s="1">
        <v>2008</v>
      </c>
      <c r="O59" s="1">
        <v>2009</v>
      </c>
      <c r="P59" s="1">
        <v>2010</v>
      </c>
      <c r="Q59" s="1">
        <v>2011</v>
      </c>
      <c r="R59" s="1">
        <v>2012</v>
      </c>
      <c r="S59" s="1">
        <v>2013</v>
      </c>
      <c r="T59" s="1">
        <v>2014</v>
      </c>
      <c r="U59" s="1">
        <v>2015</v>
      </c>
      <c r="V59" s="1">
        <v>2016</v>
      </c>
      <c r="W59" s="1">
        <v>2017</v>
      </c>
      <c r="Z59" s="1">
        <v>2008</v>
      </c>
      <c r="AA59" s="1">
        <v>2009</v>
      </c>
      <c r="AB59" s="1">
        <v>2010</v>
      </c>
      <c r="AC59" s="1">
        <v>2011</v>
      </c>
      <c r="AD59" s="1">
        <v>2012</v>
      </c>
      <c r="AE59" s="1">
        <v>2013</v>
      </c>
      <c r="AF59" s="1">
        <v>2014</v>
      </c>
      <c r="AG59" s="1">
        <v>2015</v>
      </c>
      <c r="AH59" s="1">
        <v>2016</v>
      </c>
      <c r="AI59" s="1">
        <v>2017</v>
      </c>
      <c r="AL59" s="1">
        <v>2008</v>
      </c>
      <c r="AM59" s="1">
        <v>2009</v>
      </c>
      <c r="AN59" s="1">
        <v>2010</v>
      </c>
      <c r="AO59" s="1">
        <v>2011</v>
      </c>
      <c r="AP59" s="1">
        <v>2012</v>
      </c>
      <c r="AQ59" s="1">
        <v>2013</v>
      </c>
      <c r="AR59" s="1">
        <v>2014</v>
      </c>
      <c r="AS59" s="1">
        <v>2015</v>
      </c>
      <c r="AT59" s="1">
        <v>2016</v>
      </c>
      <c r="AU59" s="1">
        <v>2017</v>
      </c>
      <c r="AX59" s="1">
        <v>2008</v>
      </c>
      <c r="AY59" s="1">
        <v>2009</v>
      </c>
      <c r="AZ59" s="1">
        <v>2010</v>
      </c>
      <c r="BA59" s="1">
        <v>2011</v>
      </c>
      <c r="BB59" s="1">
        <v>2012</v>
      </c>
      <c r="BC59" s="1">
        <v>2013</v>
      </c>
      <c r="BD59" s="1">
        <v>2014</v>
      </c>
      <c r="BE59" s="1">
        <v>2015</v>
      </c>
      <c r="BF59" s="1">
        <v>2016</v>
      </c>
      <c r="BG59" s="1">
        <v>2017</v>
      </c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88">
      <c r="A60" s="53" t="s">
        <v>50</v>
      </c>
      <c r="B60" s="52">
        <v>7</v>
      </c>
      <c r="C60" s="52">
        <v>8</v>
      </c>
      <c r="D60" s="52">
        <v>13</v>
      </c>
      <c r="E60" s="52">
        <v>14</v>
      </c>
      <c r="F60" s="52">
        <v>6</v>
      </c>
      <c r="G60" s="52">
        <v>11</v>
      </c>
      <c r="H60" s="52">
        <v>14</v>
      </c>
      <c r="I60" s="52">
        <v>17</v>
      </c>
      <c r="J60" s="52">
        <v>11</v>
      </c>
      <c r="K60" s="52">
        <v>9</v>
      </c>
      <c r="N60" s="42">
        <v>70.466866466866506</v>
      </c>
      <c r="O60" s="42">
        <v>106.32237266279817</v>
      </c>
      <c r="P60" s="42">
        <v>185.31780366056543</v>
      </c>
      <c r="Q60" s="42">
        <v>226.72579266122466</v>
      </c>
      <c r="R60" s="42">
        <v>52.530243167592936</v>
      </c>
      <c r="S60" s="42">
        <v>213.0961062306155</v>
      </c>
      <c r="T60" s="42">
        <v>187.32304332644804</v>
      </c>
      <c r="U60" s="42">
        <v>108.79664513132312</v>
      </c>
      <c r="V60" s="42">
        <v>59.814859864588449</v>
      </c>
      <c r="W60" s="42">
        <v>102.08642377567126</v>
      </c>
      <c r="Z60" s="42">
        <v>428.99999999999994</v>
      </c>
      <c r="AA60" s="42">
        <v>193.875</v>
      </c>
      <c r="AB60" s="42">
        <v>277.38446929421764</v>
      </c>
      <c r="AC60" s="42">
        <v>217.64285714285725</v>
      </c>
      <c r="AD60" s="42">
        <v>340.6666666666668</v>
      </c>
      <c r="AE60" s="42">
        <v>240.79127158499034</v>
      </c>
      <c r="AF60" s="42">
        <v>314.42857142857258</v>
      </c>
      <c r="AG60" s="42">
        <v>464.35294117647078</v>
      </c>
      <c r="AH60" s="42">
        <v>384.90909090908985</v>
      </c>
      <c r="AI60" s="42">
        <v>187.55555555555577</v>
      </c>
      <c r="AL60" s="40">
        <v>0.68055354552793001</v>
      </c>
      <c r="AM60" s="40">
        <v>0.52423505475815801</v>
      </c>
      <c r="AN60" s="40">
        <v>2.1117058395686801</v>
      </c>
      <c r="AO60" s="40">
        <v>2.16978494867505</v>
      </c>
      <c r="AP60" s="40">
        <v>0.33555055997449901</v>
      </c>
      <c r="AQ60" s="40">
        <v>1.75219791721215</v>
      </c>
      <c r="AR60" s="40">
        <v>2.5396253579485402</v>
      </c>
      <c r="AS60" s="40">
        <v>2.6232634582999843</v>
      </c>
      <c r="AT60" s="40">
        <v>0.76578589556736876</v>
      </c>
      <c r="AU60" s="40">
        <v>0.51604966185021572</v>
      </c>
      <c r="AX60" s="43">
        <v>9.6577807365384408E-3</v>
      </c>
      <c r="AY60" s="43">
        <v>4.9306184731295602E-3</v>
      </c>
      <c r="AZ60" s="43">
        <v>1.13950510844417E-2</v>
      </c>
      <c r="BA60" s="43">
        <v>9.5700842996595398E-3</v>
      </c>
      <c r="BB60" s="43">
        <v>6.3877595027298003E-3</v>
      </c>
      <c r="BC60" s="43">
        <v>8.22257125297211E-3</v>
      </c>
      <c r="BD60" s="43">
        <v>1.3557463688665001E-2</v>
      </c>
      <c r="BE60" s="43">
        <v>2.4111620860492261E-2</v>
      </c>
      <c r="BF60" s="43">
        <v>1.2802602853220572E-2</v>
      </c>
      <c r="BG60" s="43">
        <v>5.0550273264954758E-3</v>
      </c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</row>
    <row r="61" spans="1:88">
      <c r="A61" s="53" t="s">
        <v>56</v>
      </c>
      <c r="B61" s="52">
        <v>27</v>
      </c>
      <c r="C61" s="52">
        <v>24</v>
      </c>
      <c r="D61" s="52">
        <v>37</v>
      </c>
      <c r="E61" s="52">
        <v>19</v>
      </c>
      <c r="F61" s="52">
        <v>69</v>
      </c>
      <c r="G61" s="52">
        <v>25</v>
      </c>
      <c r="H61" s="52">
        <v>36</v>
      </c>
      <c r="I61" s="52">
        <v>37</v>
      </c>
      <c r="J61" s="52">
        <v>35</v>
      </c>
      <c r="K61" s="52">
        <v>49</v>
      </c>
      <c r="N61" s="42">
        <v>128.60317902956021</v>
      </c>
      <c r="O61" s="42">
        <v>71.923343092893475</v>
      </c>
      <c r="P61" s="42">
        <v>101.40535133783446</v>
      </c>
      <c r="Q61" s="42">
        <v>116.72423965332406</v>
      </c>
      <c r="R61" s="42">
        <v>319.49387614026421</v>
      </c>
      <c r="S61" s="42">
        <v>63.083918014877007</v>
      </c>
      <c r="T61" s="42">
        <v>141.78046379064727</v>
      </c>
      <c r="U61" s="42">
        <v>105.97735154176962</v>
      </c>
      <c r="V61" s="42">
        <v>121.59824761284746</v>
      </c>
      <c r="W61" s="42">
        <v>131.31121671947093</v>
      </c>
      <c r="Z61" s="42">
        <v>132.81481481481424</v>
      </c>
      <c r="AA61" s="42">
        <v>156.5416666666662</v>
      </c>
      <c r="AB61" s="42">
        <v>108.08102415792322</v>
      </c>
      <c r="AC61" s="42">
        <v>161.21052631578945</v>
      </c>
      <c r="AD61" s="42">
        <v>84.753623188405726</v>
      </c>
      <c r="AE61" s="42">
        <v>320.84414325711879</v>
      </c>
      <c r="AF61" s="42">
        <v>79.722222222222143</v>
      </c>
      <c r="AG61" s="42">
        <v>196.91891891891896</v>
      </c>
      <c r="AH61" s="42">
        <v>175.54285714285649</v>
      </c>
      <c r="AI61" s="42">
        <v>122.38775510204097</v>
      </c>
      <c r="AL61" s="40">
        <v>1.48314632036303</v>
      </c>
      <c r="AM61" s="40">
        <v>0.859014830003338</v>
      </c>
      <c r="AN61" s="40">
        <v>1.2814534430845199</v>
      </c>
      <c r="AO61" s="40">
        <v>1.12292657404843</v>
      </c>
      <c r="AP61" s="40">
        <v>5.8389877953425096</v>
      </c>
      <c r="AQ61" s="40">
        <v>1.5708221029027101</v>
      </c>
      <c r="AR61" s="40">
        <v>1.2532182224359001</v>
      </c>
      <c r="AS61" s="40">
        <v>2.3584762803635182</v>
      </c>
      <c r="AT61" s="40">
        <v>2.259050518978126</v>
      </c>
      <c r="AU61" s="40">
        <v>2.3582342342342386</v>
      </c>
      <c r="AX61" s="43">
        <v>1.1532734505902999E-2</v>
      </c>
      <c r="AY61" s="43">
        <v>1.19434775006755E-2</v>
      </c>
      <c r="AZ61" s="43">
        <v>1.2636941011281801E-2</v>
      </c>
      <c r="BA61" s="43">
        <v>9.6203374499038898E-3</v>
      </c>
      <c r="BB61" s="43">
        <v>1.82757424520371E-2</v>
      </c>
      <c r="BC61" s="43">
        <v>2.4900515889521399E-2</v>
      </c>
      <c r="BD61" s="43">
        <v>8.8391460214603292E-3</v>
      </c>
      <c r="BE61" s="43">
        <v>2.2254531237591409E-2</v>
      </c>
      <c r="BF61" s="43">
        <v>1.8577985812514672E-2</v>
      </c>
      <c r="BG61" s="43">
        <v>1.795912255746053E-2</v>
      </c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</row>
    <row r="62" spans="1:88">
      <c r="A62" s="53" t="s">
        <v>51</v>
      </c>
      <c r="B62" s="52">
        <v>2</v>
      </c>
      <c r="C62" s="52">
        <v>2</v>
      </c>
      <c r="D62" s="52">
        <v>2</v>
      </c>
      <c r="E62" s="52">
        <v>1</v>
      </c>
      <c r="F62" s="52">
        <v>2</v>
      </c>
      <c r="G62" s="52">
        <v>3</v>
      </c>
      <c r="H62" s="52">
        <v>2</v>
      </c>
      <c r="I62" s="52">
        <v>0</v>
      </c>
      <c r="J62" s="52">
        <v>1</v>
      </c>
      <c r="K62" s="52">
        <v>2</v>
      </c>
      <c r="N62" s="42">
        <v>50.276470588235313</v>
      </c>
      <c r="O62" s="42">
        <v>82.932862190812656</v>
      </c>
      <c r="P62" s="42">
        <v>191.37924151696674</v>
      </c>
      <c r="Q62" s="42">
        <v>83.696231343283799</v>
      </c>
      <c r="R62" s="42">
        <v>111.70232511019609</v>
      </c>
      <c r="S62" s="42">
        <v>150.38810354132931</v>
      </c>
      <c r="T62" s="42">
        <v>82.922760770975032</v>
      </c>
      <c r="U62" s="42">
        <v>0</v>
      </c>
      <c r="V62" s="42">
        <v>185.58439306358395</v>
      </c>
      <c r="W62" s="42">
        <v>160.58107142857131</v>
      </c>
      <c r="Z62" s="42">
        <v>169.99999999999986</v>
      </c>
      <c r="AA62" s="42">
        <v>141.50000000000003</v>
      </c>
      <c r="AB62" s="42">
        <v>250.49986806894475</v>
      </c>
      <c r="AC62" s="42">
        <v>334.9999999999992</v>
      </c>
      <c r="AD62" s="42">
        <v>76.499999999999986</v>
      </c>
      <c r="AE62" s="42">
        <v>258.97105803912331</v>
      </c>
      <c r="AF62" s="42">
        <v>72</v>
      </c>
      <c r="AG62" s="42">
        <v>0</v>
      </c>
      <c r="AH62" s="42">
        <v>345.99999999999903</v>
      </c>
      <c r="AI62" s="42">
        <v>70.000000000000028</v>
      </c>
      <c r="AL62" s="40">
        <v>5.49750595772188E-2</v>
      </c>
      <c r="AM62" s="40">
        <v>7.4610970705577498E-2</v>
      </c>
      <c r="AN62" s="40">
        <v>0.30298638187114602</v>
      </c>
      <c r="AO62" s="40">
        <v>8.8063110104652204E-2</v>
      </c>
      <c r="AP62" s="40">
        <v>5.3409843968223701E-2</v>
      </c>
      <c r="AQ62" s="40">
        <v>0.36271055075276698</v>
      </c>
      <c r="AR62" s="40">
        <v>3.6776014041061698E-2</v>
      </c>
      <c r="AS62" s="40">
        <v>0</v>
      </c>
      <c r="AT62" s="40">
        <v>0.19416232757004501</v>
      </c>
      <c r="AU62" s="40">
        <v>6.7324548925656938E-2</v>
      </c>
      <c r="AX62" s="43">
        <v>1.09345502844591E-3</v>
      </c>
      <c r="AY62" s="43">
        <v>8.9965507923640603E-4</v>
      </c>
      <c r="AZ62" s="43">
        <v>1.58317265482675E-3</v>
      </c>
      <c r="BA62" s="43">
        <v>1.0521753332412001E-3</v>
      </c>
      <c r="BB62" s="43">
        <v>4.7814442461725001E-4</v>
      </c>
      <c r="BC62" s="43">
        <v>2.4118300730688299E-3</v>
      </c>
      <c r="BD62" s="43">
        <v>4.4349722198267898E-4</v>
      </c>
      <c r="BE62" s="43">
        <v>0</v>
      </c>
      <c r="BF62" s="43">
        <v>1.0462212062386201E-3</v>
      </c>
      <c r="BG62" s="43">
        <v>4.1925582091787095E-4</v>
      </c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</row>
    <row r="63" spans="1:88">
      <c r="A63" s="53" t="s">
        <v>54</v>
      </c>
      <c r="B63" s="52">
        <v>25</v>
      </c>
      <c r="C63" s="52">
        <v>13</v>
      </c>
      <c r="D63" s="52">
        <v>23</v>
      </c>
      <c r="E63" s="52">
        <v>24</v>
      </c>
      <c r="F63" s="52">
        <v>28</v>
      </c>
      <c r="G63" s="52">
        <v>11</v>
      </c>
      <c r="H63" s="52">
        <v>21</v>
      </c>
      <c r="I63" s="52">
        <v>21</v>
      </c>
      <c r="J63" s="52">
        <v>18</v>
      </c>
      <c r="K63" s="52">
        <v>25</v>
      </c>
      <c r="N63" s="42">
        <v>66.38823529411772</v>
      </c>
      <c r="O63" s="42">
        <v>76.857860732232595</v>
      </c>
      <c r="P63" s="42">
        <v>81.151150566522546</v>
      </c>
      <c r="Q63" s="42">
        <v>86.462264015653503</v>
      </c>
      <c r="R63" s="42">
        <v>90.112471553707095</v>
      </c>
      <c r="S63" s="42">
        <v>89.413186322931452</v>
      </c>
      <c r="T63" s="42">
        <v>85.946506874465371</v>
      </c>
      <c r="U63" s="42">
        <v>85.863025083106578</v>
      </c>
      <c r="V63" s="42">
        <v>62.851847001691191</v>
      </c>
      <c r="W63" s="42">
        <v>73.214099545439794</v>
      </c>
      <c r="Z63" s="42">
        <v>421.59999999999951</v>
      </c>
      <c r="AA63" s="42">
        <v>107.15384615384616</v>
      </c>
      <c r="AB63" s="42">
        <v>372.21719526828844</v>
      </c>
      <c r="AC63" s="42">
        <v>408.29166666666612</v>
      </c>
      <c r="AD63" s="42">
        <v>451.89285714285774</v>
      </c>
      <c r="AE63" s="42">
        <v>409.31789201480336</v>
      </c>
      <c r="AF63" s="42">
        <v>324.9047619047613</v>
      </c>
      <c r="AG63" s="42">
        <v>472.71428571428589</v>
      </c>
      <c r="AH63" s="42">
        <v>339.38888888888954</v>
      </c>
      <c r="AI63" s="42">
        <v>407.7199999999998</v>
      </c>
      <c r="AL63" s="40">
        <v>2.2503690410721</v>
      </c>
      <c r="AM63" s="40">
        <v>0.34035255034730499</v>
      </c>
      <c r="AN63" s="40">
        <v>2.1953801484053201</v>
      </c>
      <c r="AO63" s="40">
        <v>2.6610416381565498</v>
      </c>
      <c r="AP63" s="40">
        <v>3.56324820248653</v>
      </c>
      <c r="AQ63" s="40">
        <v>1.2497674400213601</v>
      </c>
      <c r="AR63" s="40">
        <v>1.80605933131853</v>
      </c>
      <c r="AS63" s="40">
        <v>2.6034754760319347</v>
      </c>
      <c r="AT63" s="40">
        <v>1.1610090087910769</v>
      </c>
      <c r="AU63" s="40">
        <v>2.2348470964038851</v>
      </c>
      <c r="AX63" s="43">
        <v>3.3897105881823202E-2</v>
      </c>
      <c r="AY63" s="43">
        <v>4.4283375454993402E-3</v>
      </c>
      <c r="AZ63" s="43">
        <v>2.7052976243456799E-2</v>
      </c>
      <c r="BA63" s="43">
        <v>3.07769137027777E-2</v>
      </c>
      <c r="BB63" s="43">
        <v>3.9542231403150802E-2</v>
      </c>
      <c r="BC63" s="43">
        <v>1.3977439921530201E-2</v>
      </c>
      <c r="BD63" s="43">
        <v>2.1013760733248701E-2</v>
      </c>
      <c r="BE63" s="43">
        <v>3.0321264287066971E-2</v>
      </c>
      <c r="BF63" s="43">
        <v>1.8472154187606244E-2</v>
      </c>
      <c r="BG63" s="43">
        <v>3.0524818447256102E-2</v>
      </c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</row>
    <row r="64" spans="1:88">
      <c r="A64" s="53" t="s">
        <v>49</v>
      </c>
      <c r="B64" s="52">
        <v>12</v>
      </c>
      <c r="C64" s="52">
        <v>13</v>
      </c>
      <c r="D64" s="52">
        <v>17</v>
      </c>
      <c r="E64" s="52">
        <v>29</v>
      </c>
      <c r="F64" s="52">
        <v>18</v>
      </c>
      <c r="G64" s="52">
        <v>12</v>
      </c>
      <c r="H64" s="52">
        <v>7</v>
      </c>
      <c r="I64" s="52">
        <v>20</v>
      </c>
      <c r="J64" s="52">
        <v>22</v>
      </c>
      <c r="K64" s="52">
        <v>18</v>
      </c>
      <c r="N64" s="42">
        <v>81.280637254901904</v>
      </c>
      <c r="O64" s="42">
        <v>113.83553597650518</v>
      </c>
      <c r="P64" s="42">
        <v>83.60052760504982</v>
      </c>
      <c r="Q64" s="42">
        <v>187.5210717454726</v>
      </c>
      <c r="R64" s="42">
        <v>123.32305218366596</v>
      </c>
      <c r="S64" s="42">
        <v>110.78555072327323</v>
      </c>
      <c r="T64" s="42">
        <v>106.94444058105229</v>
      </c>
      <c r="U64" s="42">
        <v>241.45128712871195</v>
      </c>
      <c r="V64" s="42">
        <v>102.18943767042245</v>
      </c>
      <c r="W64" s="42">
        <v>70.822531486145877</v>
      </c>
      <c r="Z64" s="42">
        <v>204.00000000000003</v>
      </c>
      <c r="AA64" s="42">
        <v>209.53846153846149</v>
      </c>
      <c r="AB64" s="42">
        <v>312.17630617397975</v>
      </c>
      <c r="AC64" s="42">
        <v>297.06896551724139</v>
      </c>
      <c r="AD64" s="42">
        <v>185.99999999999977</v>
      </c>
      <c r="AE64" s="42">
        <v>288.96770568844266</v>
      </c>
      <c r="AF64" s="42">
        <v>57.285714285714384</v>
      </c>
      <c r="AG64" s="42">
        <v>101.00000000000009</v>
      </c>
      <c r="AH64" s="42">
        <v>294.49999999999994</v>
      </c>
      <c r="AI64" s="42">
        <v>220.55555555555623</v>
      </c>
      <c r="AL64" s="40">
        <v>0.63991239495595598</v>
      </c>
      <c r="AM64" s="40">
        <v>0.98576764738607303</v>
      </c>
      <c r="AN64" s="40">
        <v>1.40200208667001</v>
      </c>
      <c r="AO64" s="40">
        <v>5.07397902272462</v>
      </c>
      <c r="AP64" s="40">
        <v>1.2903198527156201</v>
      </c>
      <c r="AQ64" s="40">
        <v>1.1925810303769899</v>
      </c>
      <c r="AR64" s="40">
        <v>0.13207815613874699</v>
      </c>
      <c r="AS64" s="40">
        <v>1.4897389689487242</v>
      </c>
      <c r="AT64" s="40">
        <v>2.0019877194998306</v>
      </c>
      <c r="AU64" s="40">
        <v>0.84200179681066101</v>
      </c>
      <c r="AX64" s="43">
        <v>7.87287620481056E-3</v>
      </c>
      <c r="AY64" s="43">
        <v>8.6595775118020104E-3</v>
      </c>
      <c r="AZ64" s="43">
        <v>1.67702540502307E-2</v>
      </c>
      <c r="BA64" s="43">
        <v>2.7058180584695401E-2</v>
      </c>
      <c r="BB64" s="43">
        <v>1.04629250563304E-2</v>
      </c>
      <c r="BC64" s="43">
        <v>1.07647705191798E-2</v>
      </c>
      <c r="BD64" s="43">
        <v>1.23501656954899E-3</v>
      </c>
      <c r="BE64" s="43">
        <v>6.1699359181903203E-3</v>
      </c>
      <c r="BF64" s="43">
        <v>1.9590945650924962E-2</v>
      </c>
      <c r="BG64" s="43">
        <v>1.1888897207456801E-2</v>
      </c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</row>
    <row r="65" spans="1:74">
      <c r="A65" s="53" t="s">
        <v>59</v>
      </c>
      <c r="B65" s="52">
        <v>14</v>
      </c>
      <c r="C65" s="52">
        <v>5</v>
      </c>
      <c r="D65" s="52">
        <v>17</v>
      </c>
      <c r="E65" s="52">
        <v>21</v>
      </c>
      <c r="F65" s="52">
        <v>22</v>
      </c>
      <c r="G65" s="52">
        <v>8</v>
      </c>
      <c r="H65" s="52">
        <v>14</v>
      </c>
      <c r="I65" s="52">
        <v>15</v>
      </c>
      <c r="J65" s="52">
        <v>28</v>
      </c>
      <c r="K65" s="52">
        <v>18</v>
      </c>
      <c r="N65" s="42">
        <v>174.86152099886522</v>
      </c>
      <c r="O65" s="42">
        <v>102.54264972776761</v>
      </c>
      <c r="P65" s="42">
        <v>87.045972915181721</v>
      </c>
      <c r="Q65" s="42">
        <v>184.31557242610501</v>
      </c>
      <c r="R65" s="42">
        <v>222.52684749950194</v>
      </c>
      <c r="S65" s="42">
        <v>140.15113548728712</v>
      </c>
      <c r="T65" s="42">
        <v>268.53327954427198</v>
      </c>
      <c r="U65" s="42">
        <v>216.00955075445813</v>
      </c>
      <c r="V65" s="42">
        <v>172.46706367041199</v>
      </c>
      <c r="W65" s="42">
        <v>127.5543481975056</v>
      </c>
      <c r="Z65" s="42">
        <v>62.928571428571338</v>
      </c>
      <c r="AA65" s="42">
        <v>220.40000000000009</v>
      </c>
      <c r="AB65" s="42">
        <v>165.05873659773653</v>
      </c>
      <c r="AC65" s="42">
        <v>165.95238095238128</v>
      </c>
      <c r="AD65" s="42">
        <v>136.45454545454535</v>
      </c>
      <c r="AE65" s="42">
        <v>66.617554987863286</v>
      </c>
      <c r="AF65" s="42">
        <v>147.21428571428564</v>
      </c>
      <c r="AG65" s="42">
        <v>194.39999999999995</v>
      </c>
      <c r="AH65" s="42">
        <v>158.92857142857159</v>
      </c>
      <c r="AI65" s="42">
        <v>108.38888888888891</v>
      </c>
      <c r="AL65" s="40">
        <v>0.49544125734464101</v>
      </c>
      <c r="AM65" s="40">
        <v>0.35923259103841798</v>
      </c>
      <c r="AN65" s="40">
        <v>0.771839329569041</v>
      </c>
      <c r="AO65" s="40">
        <v>2.0174748103099902</v>
      </c>
      <c r="AP65" s="40">
        <v>2.0876647994871802</v>
      </c>
      <c r="AQ65" s="40">
        <v>0.23187264548495501</v>
      </c>
      <c r="AR65" s="40">
        <v>1.7045294899188901</v>
      </c>
      <c r="AS65" s="40">
        <v>1.9239321734668313</v>
      </c>
      <c r="AT65" s="40">
        <v>2.3206711337691606</v>
      </c>
      <c r="AU65" s="40">
        <v>0.74525277632202891</v>
      </c>
      <c r="AX65" s="43">
        <v>2.8333349413554301E-3</v>
      </c>
      <c r="AY65" s="43">
        <v>3.50325052056014E-3</v>
      </c>
      <c r="AZ65" s="43">
        <v>8.8670308771334801E-3</v>
      </c>
      <c r="BA65" s="43">
        <v>1.0945764287598801E-2</v>
      </c>
      <c r="BB65" s="43">
        <v>9.3816311287645993E-3</v>
      </c>
      <c r="BC65" s="43">
        <v>1.65444714150024E-3</v>
      </c>
      <c r="BD65" s="43">
        <v>6.34755398962709E-3</v>
      </c>
      <c r="BE65" s="43">
        <v>8.906699572991561E-3</v>
      </c>
      <c r="BF65" s="43">
        <v>1.3455735166941844E-2</v>
      </c>
      <c r="BG65" s="43">
        <v>5.8426293329340434E-3</v>
      </c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</row>
    <row r="66" spans="1:74">
      <c r="A66" s="53" t="s">
        <v>57</v>
      </c>
      <c r="B66" s="52">
        <v>27</v>
      </c>
      <c r="C66" s="52">
        <v>11</v>
      </c>
      <c r="D66" s="52">
        <v>28</v>
      </c>
      <c r="E66" s="52">
        <v>33</v>
      </c>
      <c r="F66" s="52">
        <v>57</v>
      </c>
      <c r="G66" s="52">
        <v>21</v>
      </c>
      <c r="H66" s="52">
        <v>32</v>
      </c>
      <c r="I66" s="52">
        <v>25</v>
      </c>
      <c r="J66" s="52">
        <v>37</v>
      </c>
      <c r="K66" s="52">
        <v>44</v>
      </c>
      <c r="N66" s="42">
        <v>72.374437218609287</v>
      </c>
      <c r="O66" s="42">
        <v>118.16406249999996</v>
      </c>
      <c r="P66" s="42">
        <v>94.389415950192671</v>
      </c>
      <c r="Q66" s="42">
        <v>271.29482814403235</v>
      </c>
      <c r="R66" s="42">
        <v>380.35366634870547</v>
      </c>
      <c r="S66" s="42">
        <v>69.050359588052928</v>
      </c>
      <c r="T66" s="42">
        <v>204.89393624172197</v>
      </c>
      <c r="U66" s="42">
        <v>123.7320591363539</v>
      </c>
      <c r="V66" s="42">
        <v>93.652187571395871</v>
      </c>
      <c r="W66" s="42">
        <v>134.5791575091574</v>
      </c>
      <c r="Z66" s="42">
        <v>148.07407407407422</v>
      </c>
      <c r="AA66" s="42">
        <v>209.45454545454558</v>
      </c>
      <c r="AB66" s="42">
        <v>240.92844453850938</v>
      </c>
      <c r="AC66" s="42">
        <v>150.69696969696989</v>
      </c>
      <c r="AD66" s="42">
        <v>141.50877192982455</v>
      </c>
      <c r="AE66" s="42">
        <v>136.41332621476147</v>
      </c>
      <c r="AF66" s="42">
        <v>394.40624999999983</v>
      </c>
      <c r="AG66" s="42">
        <v>313.39999999999998</v>
      </c>
      <c r="AH66" s="42">
        <v>236.59459459459464</v>
      </c>
      <c r="AI66" s="42">
        <v>248.18181818181856</v>
      </c>
      <c r="AL66" s="40">
        <v>0.93057203778208797</v>
      </c>
      <c r="AM66" s="40">
        <v>0.865480902198274</v>
      </c>
      <c r="AN66" s="40">
        <v>2.01214924377962</v>
      </c>
      <c r="AO66" s="40">
        <v>4.23743727891841</v>
      </c>
      <c r="AP66" s="40">
        <v>9.5876791018655698</v>
      </c>
      <c r="AQ66" s="40">
        <v>0.61406770574981395</v>
      </c>
      <c r="AR66" s="40">
        <v>7.9643673675568598</v>
      </c>
      <c r="AS66" s="40">
        <v>2.9610826201253921</v>
      </c>
      <c r="AT66" s="40">
        <v>2.4789735239512076</v>
      </c>
      <c r="AU66" s="40">
        <v>4.4010014224751091</v>
      </c>
      <c r="AX66" s="43">
        <v>1.28577447168434E-2</v>
      </c>
      <c r="AY66" s="43">
        <v>7.32440036240523E-3</v>
      </c>
      <c r="AZ66" s="43">
        <v>2.13175303981263E-2</v>
      </c>
      <c r="BA66" s="43">
        <v>1.56193072603239E-2</v>
      </c>
      <c r="BB66" s="43">
        <v>2.5207274045508099E-2</v>
      </c>
      <c r="BC66" s="43">
        <v>8.8930413891147898E-3</v>
      </c>
      <c r="BD66" s="43">
        <v>3.8870683601690201E-2</v>
      </c>
      <c r="BE66" s="43">
        <v>2.3931409860901542E-2</v>
      </c>
      <c r="BF66" s="43">
        <v>2.6470001269979504E-2</v>
      </c>
      <c r="BG66" s="43">
        <v>3.2701954031593969E-2</v>
      </c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</row>
    <row r="67" spans="1:74">
      <c r="A67" s="53" t="s">
        <v>55</v>
      </c>
      <c r="B67" s="52">
        <v>11</v>
      </c>
      <c r="C67" s="52">
        <v>15</v>
      </c>
      <c r="D67" s="52">
        <v>18</v>
      </c>
      <c r="E67" s="52">
        <v>17</v>
      </c>
      <c r="F67" s="52">
        <v>25</v>
      </c>
      <c r="G67" s="52">
        <v>13</v>
      </c>
      <c r="H67" s="52">
        <v>16</v>
      </c>
      <c r="I67" s="52">
        <v>21</v>
      </c>
      <c r="J67" s="52">
        <v>15</v>
      </c>
      <c r="K67" s="52">
        <v>7</v>
      </c>
      <c r="N67" s="42">
        <v>105.32957559681684</v>
      </c>
      <c r="O67" s="42">
        <v>203.91142191142234</v>
      </c>
      <c r="P67" s="42">
        <v>138.5804511278198</v>
      </c>
      <c r="Q67" s="42">
        <v>142.05536365151934</v>
      </c>
      <c r="R67" s="42">
        <v>208.00334396035436</v>
      </c>
      <c r="S67" s="42">
        <v>271.47038603491302</v>
      </c>
      <c r="T67" s="42">
        <v>204.63674562371455</v>
      </c>
      <c r="U67" s="42">
        <v>496.04347535505445</v>
      </c>
      <c r="V67" s="42">
        <v>293.81611549851874</v>
      </c>
      <c r="W67" s="42">
        <v>210.0829494128279</v>
      </c>
      <c r="Z67" s="42">
        <v>137.09090909090921</v>
      </c>
      <c r="AA67" s="42">
        <v>57.199999999999939</v>
      </c>
      <c r="AB67" s="42">
        <v>36.944424986881444</v>
      </c>
      <c r="AC67" s="42">
        <v>105.64705882352951</v>
      </c>
      <c r="AD67" s="42">
        <v>152.59999999999968</v>
      </c>
      <c r="AE67" s="42">
        <v>50.07132723001753</v>
      </c>
      <c r="AF67" s="42">
        <v>102.81249999999996</v>
      </c>
      <c r="AG67" s="42">
        <v>94.999999999999901</v>
      </c>
      <c r="AH67" s="42">
        <v>135.06666666666663</v>
      </c>
      <c r="AI67" s="42">
        <v>105.42857142857122</v>
      </c>
      <c r="AL67" s="40">
        <v>0.510826812803715</v>
      </c>
      <c r="AM67" s="40">
        <v>0.55618393654729603</v>
      </c>
      <c r="AN67" s="40">
        <v>0.29121528778086703</v>
      </c>
      <c r="AO67" s="40">
        <v>0.80132239003394901</v>
      </c>
      <c r="AP67" s="40">
        <v>2.4798906118334498</v>
      </c>
      <c r="AQ67" s="40">
        <v>0.54856631542121104</v>
      </c>
      <c r="AR67" s="40">
        <v>1.0367592874201099</v>
      </c>
      <c r="AS67" s="40">
        <v>3.0226782816219373</v>
      </c>
      <c r="AT67" s="40">
        <v>1.7999584232902108</v>
      </c>
      <c r="AU67" s="40">
        <v>0.46429951835492</v>
      </c>
      <c r="AX67" s="43">
        <v>4.8497946555777502E-3</v>
      </c>
      <c r="AY67" s="43">
        <v>2.7275761766248599E-3</v>
      </c>
      <c r="AZ67" s="43">
        <v>2.1014167973249301E-3</v>
      </c>
      <c r="BA67" s="43">
        <v>5.6409161149289597E-3</v>
      </c>
      <c r="BB67" s="43">
        <v>1.1922359345848401E-2</v>
      </c>
      <c r="BC67" s="43">
        <v>2.0207224936522601E-3</v>
      </c>
      <c r="BD67" s="43">
        <v>5.06633979278824E-3</v>
      </c>
      <c r="BE67" s="43">
        <v>6.0935753251433987E-3</v>
      </c>
      <c r="BF67" s="43">
        <v>6.1261392018481207E-3</v>
      </c>
      <c r="BG67" s="43">
        <v>2.2100771131242001E-3</v>
      </c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</row>
    <row r="68" spans="1:74">
      <c r="A68" s="53" t="s">
        <v>47</v>
      </c>
      <c r="B68" s="52">
        <v>17</v>
      </c>
      <c r="C68" s="52">
        <v>9</v>
      </c>
      <c r="D68" s="52">
        <v>7</v>
      </c>
      <c r="E68" s="52">
        <v>35</v>
      </c>
      <c r="F68" s="52">
        <v>21</v>
      </c>
      <c r="G68" s="52">
        <v>9</v>
      </c>
      <c r="H68" s="52">
        <v>16</v>
      </c>
      <c r="I68" s="52">
        <v>19</v>
      </c>
      <c r="J68" s="52">
        <v>18</v>
      </c>
      <c r="K68" s="52">
        <v>18</v>
      </c>
      <c r="N68" s="42">
        <v>137.81026333558407</v>
      </c>
      <c r="O68" s="42">
        <v>84.015415415415532</v>
      </c>
      <c r="P68" s="42">
        <v>87.878545454545446</v>
      </c>
      <c r="Q68" s="42">
        <v>108.33029712575372</v>
      </c>
      <c r="R68" s="42">
        <v>116.14313916663741</v>
      </c>
      <c r="S68" s="42">
        <v>103.36831608008814</v>
      </c>
      <c r="T68" s="42">
        <v>111.13264485355731</v>
      </c>
      <c r="U68" s="42">
        <v>102.81548750630091</v>
      </c>
      <c r="V68" s="42">
        <v>107.35475883415009</v>
      </c>
      <c r="W68" s="42">
        <v>110.28104127284216</v>
      </c>
      <c r="Z68" s="42">
        <v>261.35294117647044</v>
      </c>
      <c r="AA68" s="42">
        <v>554.99999999999977</v>
      </c>
      <c r="AB68" s="42">
        <v>196.42846797536345</v>
      </c>
      <c r="AC68" s="42">
        <v>513.28571428571422</v>
      </c>
      <c r="AD68" s="42">
        <v>285.42857142857167</v>
      </c>
      <c r="AE68" s="42">
        <v>492.16721883883133</v>
      </c>
      <c r="AF68" s="42">
        <v>355.74999999999972</v>
      </c>
      <c r="AG68" s="42">
        <v>487.26315789473722</v>
      </c>
      <c r="AH68" s="42">
        <v>430.777777777778</v>
      </c>
      <c r="AI68" s="42">
        <v>352.66666666666583</v>
      </c>
      <c r="AL68" s="40">
        <v>1.9691549200652201</v>
      </c>
      <c r="AM68" s="40">
        <v>1.3340867547247801</v>
      </c>
      <c r="AN68" s="40">
        <v>0.38183533213708798</v>
      </c>
      <c r="AO68" s="40">
        <v>6.1125224187600198</v>
      </c>
      <c r="AP68" s="40">
        <v>2.1755945590440402</v>
      </c>
      <c r="AQ68" s="40">
        <v>1.42140177995788</v>
      </c>
      <c r="AR68" s="40">
        <v>1.94820634480199</v>
      </c>
      <c r="AS68" s="40">
        <v>2.9074014286557928</v>
      </c>
      <c r="AT68" s="40">
        <v>2.5170655007045366</v>
      </c>
      <c r="AU68" s="40">
        <v>2.0964709141274249</v>
      </c>
      <c r="AX68" s="43">
        <v>1.4288884386427E-2</v>
      </c>
      <c r="AY68" s="43">
        <v>1.5879071098183199E-2</v>
      </c>
      <c r="AZ68" s="43">
        <v>4.3450347313109504E-3</v>
      </c>
      <c r="BA68" s="43">
        <v>5.6424865258740901E-2</v>
      </c>
      <c r="BB68" s="43">
        <v>1.8732010987946399E-2</v>
      </c>
      <c r="BC68" s="43">
        <v>1.37508458477412E-2</v>
      </c>
      <c r="BD68" s="43">
        <v>1.7530459635593101E-2</v>
      </c>
      <c r="BE68" s="43">
        <v>2.8277854817131673E-2</v>
      </c>
      <c r="BF68" s="43">
        <v>2.3446240558307189E-2</v>
      </c>
      <c r="BG68" s="43">
        <v>1.9010256794190269E-2</v>
      </c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</row>
    <row r="69" spans="1:74">
      <c r="A69" s="53" t="s">
        <v>52</v>
      </c>
      <c r="B69" s="52">
        <v>11</v>
      </c>
      <c r="C69" s="52">
        <v>9</v>
      </c>
      <c r="D69" s="52">
        <v>15</v>
      </c>
      <c r="E69" s="52">
        <v>15</v>
      </c>
      <c r="F69" s="52">
        <v>7</v>
      </c>
      <c r="G69" s="52">
        <v>9</v>
      </c>
      <c r="H69" s="52">
        <v>2</v>
      </c>
      <c r="I69" s="52">
        <v>15</v>
      </c>
      <c r="J69" s="52">
        <v>19</v>
      </c>
      <c r="K69" s="52">
        <v>8</v>
      </c>
      <c r="N69" s="42">
        <v>52.721219414360192</v>
      </c>
      <c r="O69" s="42">
        <v>166.44083044982702</v>
      </c>
      <c r="P69" s="42">
        <v>74.564984227129344</v>
      </c>
      <c r="Q69" s="42">
        <v>114.77025031507246</v>
      </c>
      <c r="R69" s="42">
        <v>132.06549764174639</v>
      </c>
      <c r="S69" s="42">
        <v>48.62877452614422</v>
      </c>
      <c r="T69" s="42">
        <v>62.156725317420651</v>
      </c>
      <c r="U69" s="42">
        <v>176.9193968343165</v>
      </c>
      <c r="V69" s="42">
        <v>62.316156202143496</v>
      </c>
      <c r="W69" s="42">
        <v>58.622617302052802</v>
      </c>
      <c r="Z69" s="42">
        <v>226.63636363636371</v>
      </c>
      <c r="AA69" s="42">
        <v>160.55555555555543</v>
      </c>
      <c r="AB69" s="42">
        <v>211.33322203022132</v>
      </c>
      <c r="AC69" s="42">
        <v>270.46666666666658</v>
      </c>
      <c r="AD69" s="42">
        <v>154.57142857142858</v>
      </c>
      <c r="AE69" s="42">
        <v>180.75757676089805</v>
      </c>
      <c r="AF69" s="42">
        <v>417.00000000000017</v>
      </c>
      <c r="AG69" s="42">
        <v>237.26666666666679</v>
      </c>
      <c r="AH69" s="42">
        <v>309.31578947368524</v>
      </c>
      <c r="AI69" s="42">
        <v>340.99999999999977</v>
      </c>
      <c r="AL69" s="40">
        <v>0.42269755355517602</v>
      </c>
      <c r="AM69" s="40">
        <v>0.76457012064279195</v>
      </c>
      <c r="AN69" s="40">
        <v>0.74693833052705505</v>
      </c>
      <c r="AO69" s="40">
        <v>1.4624386142952901</v>
      </c>
      <c r="AP69" s="40">
        <v>0.446564605588257</v>
      </c>
      <c r="AQ69" s="40">
        <v>0.24558767376051999</v>
      </c>
      <c r="AR69" s="40">
        <v>0.15965502357535399</v>
      </c>
      <c r="AS69" s="40">
        <v>1.9232366302782968</v>
      </c>
      <c r="AT69" s="40">
        <v>1.1073980841452089</v>
      </c>
      <c r="AU69" s="40">
        <v>0.4789174215767012</v>
      </c>
      <c r="AX69" s="43">
        <v>8.0175981938695792E-3</v>
      </c>
      <c r="AY69" s="43">
        <v>4.59364519256751E-3</v>
      </c>
      <c r="AZ69" s="43">
        <v>1.00172800714587E-2</v>
      </c>
      <c r="BA69" s="43">
        <v>1.27423144088345E-2</v>
      </c>
      <c r="BB69" s="43">
        <v>3.3813873688618599E-3</v>
      </c>
      <c r="BC69" s="43">
        <v>5.05025421992662E-3</v>
      </c>
      <c r="BD69" s="43">
        <v>2.5685880773163501E-3</v>
      </c>
      <c r="BE69" s="43">
        <v>1.087069402615809E-2</v>
      </c>
      <c r="BF69" s="43">
        <v>1.7770641702498289E-2</v>
      </c>
      <c r="BG69" s="43">
        <v>8.1694991390282197E-3</v>
      </c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</row>
    <row r="70" spans="1:74">
      <c r="A70" s="53" t="s">
        <v>53</v>
      </c>
      <c r="B70" s="52">
        <v>10</v>
      </c>
      <c r="C70" s="52">
        <v>3</v>
      </c>
      <c r="D70" s="52">
        <v>5</v>
      </c>
      <c r="E70" s="52">
        <v>4</v>
      </c>
      <c r="F70" s="52">
        <v>4</v>
      </c>
      <c r="G70" s="52">
        <v>4</v>
      </c>
      <c r="H70" s="52">
        <v>11</v>
      </c>
      <c r="I70" s="52">
        <v>7</v>
      </c>
      <c r="J70" s="52">
        <v>7</v>
      </c>
      <c r="K70" s="52">
        <v>10</v>
      </c>
      <c r="N70" s="42">
        <v>124.03984323971245</v>
      </c>
      <c r="O70" s="42">
        <v>86.146446518305908</v>
      </c>
      <c r="P70" s="42">
        <v>283.85795301107208</v>
      </c>
      <c r="Q70" s="42">
        <v>51.704413053565041</v>
      </c>
      <c r="R70" s="42">
        <v>85.088759659790867</v>
      </c>
      <c r="S70" s="42">
        <v>182.44965051675092</v>
      </c>
      <c r="T70" s="42">
        <v>80.991133963993249</v>
      </c>
      <c r="U70" s="42">
        <v>85.669516407599431</v>
      </c>
      <c r="V70" s="42">
        <v>181.4059878587199</v>
      </c>
      <c r="W70" s="42">
        <v>98.26460983884644</v>
      </c>
      <c r="Z70" s="42">
        <v>306.19999999999993</v>
      </c>
      <c r="AA70" s="42">
        <v>464.33333333333331</v>
      </c>
      <c r="AB70" s="42">
        <v>740.59960994754977</v>
      </c>
      <c r="AC70" s="42">
        <v>652</v>
      </c>
      <c r="AD70" s="42">
        <v>192.00000000000014</v>
      </c>
      <c r="AE70" s="42">
        <v>554.18806532117344</v>
      </c>
      <c r="AF70" s="42">
        <v>247.72727272727261</v>
      </c>
      <c r="AG70" s="42">
        <v>551.42857142857133</v>
      </c>
      <c r="AH70" s="42">
        <v>258.85714285714243</v>
      </c>
      <c r="AI70" s="42">
        <v>235.79999999999981</v>
      </c>
      <c r="AL70" s="40">
        <v>1.22148574810012</v>
      </c>
      <c r="AM70" s="40">
        <v>0.381485543528365</v>
      </c>
      <c r="AN70" s="40">
        <v>3.3215847105337901</v>
      </c>
      <c r="AO70" s="40">
        <v>0.423524470908758</v>
      </c>
      <c r="AP70" s="40">
        <v>0.20422131967460999</v>
      </c>
      <c r="AQ70" s="40">
        <v>1.25555116741154</v>
      </c>
      <c r="AR70" s="40">
        <v>0.67972367675175704</v>
      </c>
      <c r="AS70" s="40">
        <v>1.0100500721862151</v>
      </c>
      <c r="AT70" s="40">
        <v>0.99393327769613604</v>
      </c>
      <c r="AU70" s="40">
        <v>0.69389219136033453</v>
      </c>
      <c r="AX70" s="43">
        <v>9.8475273444158205E-3</v>
      </c>
      <c r="AY70" s="43">
        <v>4.4283375454993402E-3</v>
      </c>
      <c r="AZ70" s="43">
        <v>1.17015735345778E-2</v>
      </c>
      <c r="BA70" s="43">
        <v>8.1912634898300193E-3</v>
      </c>
      <c r="BB70" s="43">
        <v>2.4000975039611002E-3</v>
      </c>
      <c r="BC70" s="43">
        <v>6.8816309806867303E-3</v>
      </c>
      <c r="BD70" s="43">
        <v>8.3925689576583307E-3</v>
      </c>
      <c r="BE70" s="43">
        <v>1.1790075566442876E-2</v>
      </c>
      <c r="BF70" s="43">
        <v>5.4790544095502372E-3</v>
      </c>
      <c r="BG70" s="43">
        <v>7.0614658980309901E-3</v>
      </c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</row>
    <row r="71" spans="1:74">
      <c r="A71" s="53" t="s">
        <v>58</v>
      </c>
      <c r="B71" s="52">
        <v>20</v>
      </c>
      <c r="C71" s="52">
        <v>20</v>
      </c>
      <c r="D71" s="52">
        <v>18</v>
      </c>
      <c r="E71" s="52">
        <v>31</v>
      </c>
      <c r="F71" s="52">
        <v>32</v>
      </c>
      <c r="G71" s="52">
        <v>18</v>
      </c>
      <c r="H71" s="52">
        <v>45</v>
      </c>
      <c r="I71" s="52">
        <v>23</v>
      </c>
      <c r="J71" s="52">
        <v>26</v>
      </c>
      <c r="K71" s="52">
        <v>45</v>
      </c>
      <c r="N71" s="42">
        <v>89.752268244575959</v>
      </c>
      <c r="O71" s="42">
        <v>197.92488619119879</v>
      </c>
      <c r="P71" s="42">
        <v>152.77504105090307</v>
      </c>
      <c r="Q71" s="42">
        <v>146.98334565363115</v>
      </c>
      <c r="R71" s="42">
        <v>152.26488831159793</v>
      </c>
      <c r="S71" s="42">
        <v>262.32026554384151</v>
      </c>
      <c r="T71" s="42">
        <v>394.57873134298171</v>
      </c>
      <c r="U71" s="42">
        <v>118.96231643114426</v>
      </c>
      <c r="V71" s="42">
        <v>67.702028107380173</v>
      </c>
      <c r="W71" s="42">
        <v>132.04860600490184</v>
      </c>
      <c r="Z71" s="42">
        <v>126.75000000000003</v>
      </c>
      <c r="AA71" s="42">
        <v>197.70000000000022</v>
      </c>
      <c r="AB71" s="42">
        <v>67.66663102860403</v>
      </c>
      <c r="AC71" s="42">
        <v>123.93548387096806</v>
      </c>
      <c r="AD71" s="42">
        <v>139.31250000000011</v>
      </c>
      <c r="AE71" s="42">
        <v>42.439701489037013</v>
      </c>
      <c r="AF71" s="42">
        <v>146.71111111111111</v>
      </c>
      <c r="AG71" s="42">
        <v>104.60869565217394</v>
      </c>
      <c r="AH71" s="42">
        <v>152.34615384615407</v>
      </c>
      <c r="AI71" s="42">
        <v>193.42222222222259</v>
      </c>
      <c r="AL71" s="40">
        <v>0.73172080877079604</v>
      </c>
      <c r="AM71" s="40">
        <v>2.4878641934099499</v>
      </c>
      <c r="AN71" s="40">
        <v>0.58801750021988497</v>
      </c>
      <c r="AO71" s="40">
        <v>1.7736535736310799</v>
      </c>
      <c r="AP71" s="40">
        <v>2.12132640417612</v>
      </c>
      <c r="AQ71" s="40">
        <v>0.62208666098265897</v>
      </c>
      <c r="AR71" s="40">
        <v>8.0230149936751296</v>
      </c>
      <c r="AS71" s="40">
        <v>0.87424733908786711</v>
      </c>
      <c r="AT71" s="40">
        <v>0.81087505619155298</v>
      </c>
      <c r="AU71" s="40">
        <v>3.4419437498440302</v>
      </c>
      <c r="AX71" s="43">
        <v>8.1526720503246608E-3</v>
      </c>
      <c r="AY71" s="43">
        <v>1.2569739163606901E-2</v>
      </c>
      <c r="AZ71" s="43">
        <v>3.8489107656267201E-3</v>
      </c>
      <c r="BA71" s="43">
        <v>1.2067037702426E-2</v>
      </c>
      <c r="BB71" s="43">
        <v>1.3931815980024201E-2</v>
      </c>
      <c r="BC71" s="43">
        <v>2.3714777037639502E-3</v>
      </c>
      <c r="BD71" s="43">
        <v>2.03331156911781E-2</v>
      </c>
      <c r="BE71" s="43">
        <v>7.3489434748346041E-3</v>
      </c>
      <c r="BF71" s="43">
        <v>1.1977116178934082E-2</v>
      </c>
      <c r="BG71" s="43">
        <v>2.60657333233511E-2</v>
      </c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</row>
    <row r="72" spans="1:74">
      <c r="A72" s="53" t="s">
        <v>60</v>
      </c>
      <c r="B72" s="52">
        <v>19</v>
      </c>
      <c r="C72" s="52">
        <v>9</v>
      </c>
      <c r="D72" s="52">
        <v>14</v>
      </c>
      <c r="E72" s="52">
        <v>26</v>
      </c>
      <c r="F72" s="52">
        <v>21</v>
      </c>
      <c r="G72" s="52">
        <v>7</v>
      </c>
      <c r="H72" s="52">
        <v>17</v>
      </c>
      <c r="I72" s="52">
        <v>16</v>
      </c>
      <c r="J72" s="52">
        <v>22</v>
      </c>
      <c r="K72" s="52">
        <v>20</v>
      </c>
      <c r="N72" s="42">
        <v>82.612638970158088</v>
      </c>
      <c r="O72" s="42">
        <v>96.073950699533455</v>
      </c>
      <c r="P72" s="42">
        <v>148.70219780219793</v>
      </c>
      <c r="Q72" s="42">
        <v>305.62274914854885</v>
      </c>
      <c r="R72" s="42">
        <v>373.17686825495201</v>
      </c>
      <c r="S72" s="42">
        <v>145.39173992075283</v>
      </c>
      <c r="T72" s="42">
        <v>261.42782005665225</v>
      </c>
      <c r="U72" s="42">
        <v>323.43918128655048</v>
      </c>
      <c r="V72" s="42">
        <v>144.72667459059724</v>
      </c>
      <c r="W72" s="42">
        <v>115.6592673831981</v>
      </c>
      <c r="Z72" s="42">
        <v>179.894736842105</v>
      </c>
      <c r="AA72" s="42">
        <v>166.77777777777794</v>
      </c>
      <c r="AB72" s="42">
        <v>129.99993153278598</v>
      </c>
      <c r="AC72" s="42">
        <v>209.11538461538456</v>
      </c>
      <c r="AD72" s="42">
        <v>226.33333333333363</v>
      </c>
      <c r="AE72" s="42">
        <v>129.98547314705016</v>
      </c>
      <c r="AF72" s="42">
        <v>147.9411764705882</v>
      </c>
      <c r="AG72" s="42">
        <v>131.81249999999994</v>
      </c>
      <c r="AH72" s="42">
        <v>286.81818181818113</v>
      </c>
      <c r="AI72" s="42">
        <v>227.94999999999976</v>
      </c>
      <c r="AL72" s="40">
        <v>0.90811440112432895</v>
      </c>
      <c r="AM72" s="40">
        <v>0.45843307424538599</v>
      </c>
      <c r="AN72" s="40">
        <v>0.85522291608184298</v>
      </c>
      <c r="AO72" s="40">
        <v>5.2190122966966701</v>
      </c>
      <c r="AP72" s="40">
        <v>5.5430678584310904</v>
      </c>
      <c r="AQ72" s="40">
        <v>0.41068308282132898</v>
      </c>
      <c r="AR72" s="40">
        <v>2.0249681773572501</v>
      </c>
      <c r="AS72" s="40">
        <v>2.0835239293735826</v>
      </c>
      <c r="AT72" s="40">
        <v>2.7613748334411801</v>
      </c>
      <c r="AU72" s="40">
        <v>1.5790689526091177</v>
      </c>
      <c r="AX72" s="43">
        <v>1.0992439080082701E-2</v>
      </c>
      <c r="AY72" s="43">
        <v>4.7716688124870904E-3</v>
      </c>
      <c r="AZ72" s="43">
        <v>5.7512459716261297E-3</v>
      </c>
      <c r="BA72" s="43">
        <v>1.7076648617410199E-2</v>
      </c>
      <c r="BB72" s="43">
        <v>1.48537284327176E-2</v>
      </c>
      <c r="BC72" s="43">
        <v>2.8246658513418699E-3</v>
      </c>
      <c r="BD72" s="43">
        <v>7.7458021756002596E-3</v>
      </c>
      <c r="BE72" s="43">
        <v>6.4417796294373112E-3</v>
      </c>
      <c r="BF72" s="43">
        <v>1.90799300906523E-2</v>
      </c>
      <c r="BG72" s="43">
        <v>1.3652766339746936E-2</v>
      </c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</row>
    <row r="73" spans="1:74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52"/>
      <c r="N73" s="42"/>
      <c r="O73" s="42"/>
      <c r="P73" s="42"/>
      <c r="Q73" s="42"/>
      <c r="R73" s="42"/>
      <c r="S73" s="42"/>
      <c r="T73" s="42"/>
      <c r="U73" s="42"/>
      <c r="V73" s="42"/>
      <c r="W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X73" s="43"/>
      <c r="AY73" s="43"/>
      <c r="AZ73" s="43"/>
      <c r="BA73" s="43"/>
      <c r="BB73" s="43"/>
      <c r="BC73" s="43"/>
      <c r="BD73" s="43"/>
      <c r="BE73" s="43"/>
      <c r="BF73" s="43"/>
      <c r="BG73" s="43"/>
    </row>
    <row r="76" spans="1:74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</row>
    <row r="77" spans="1:74" s="3" customFormat="1" ht="18">
      <c r="A77" s="95"/>
      <c r="B77" s="55"/>
      <c r="C77" s="55"/>
      <c r="D77" s="55"/>
      <c r="E77" s="55"/>
      <c r="F77" s="55"/>
      <c r="G77" s="55"/>
      <c r="H77" s="55"/>
      <c r="I77" s="39"/>
      <c r="J77" s="108"/>
      <c r="K77" s="39"/>
      <c r="L77" s="39"/>
      <c r="M77" s="39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7"/>
      <c r="AX77" s="127"/>
      <c r="AY77" s="127"/>
      <c r="AZ77" s="127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</row>
    <row r="78" spans="1:74" s="3" customFormat="1" ht="15.95" customHeight="1">
      <c r="B78" s="127"/>
      <c r="C78" s="127"/>
      <c r="D78" s="127"/>
      <c r="E78" s="127"/>
      <c r="F78" s="127"/>
      <c r="G78" s="127"/>
      <c r="H78" s="127"/>
      <c r="I78" s="127"/>
      <c r="J78" s="127"/>
      <c r="K78" s="127"/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88"/>
      <c r="AL78" s="127"/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88"/>
      <c r="AX78" s="127"/>
      <c r="AY78" s="127"/>
      <c r="AZ78" s="127"/>
      <c r="BA78" s="127"/>
      <c r="BB78" s="127"/>
      <c r="BC78" s="127"/>
      <c r="BD78" s="127"/>
      <c r="BE78" s="127"/>
      <c r="BF78" s="127"/>
      <c r="BG78" s="127"/>
      <c r="BH78" s="127"/>
      <c r="BI78" s="188"/>
      <c r="BJ78" s="188"/>
    </row>
    <row r="79" spans="1:74" s="130" customFormat="1" ht="15.95" customHeight="1">
      <c r="A79" s="187" t="s">
        <v>6</v>
      </c>
      <c r="B79" s="189">
        <v>39</v>
      </c>
      <c r="C79" s="189">
        <v>43</v>
      </c>
      <c r="D79" s="189">
        <v>39</v>
      </c>
      <c r="E79" s="189">
        <v>60</v>
      </c>
      <c r="F79" s="189">
        <v>59</v>
      </c>
      <c r="G79" s="189">
        <v>163</v>
      </c>
      <c r="H79" s="189">
        <v>142</v>
      </c>
      <c r="I79" s="189">
        <v>123</v>
      </c>
      <c r="J79" s="189">
        <v>129</v>
      </c>
      <c r="K79" s="189">
        <v>200</v>
      </c>
      <c r="L79" s="189"/>
      <c r="M79" s="189"/>
      <c r="N79" s="189">
        <v>72.456155282881809</v>
      </c>
      <c r="O79" s="189">
        <v>225.28250975299127</v>
      </c>
      <c r="P79" s="189">
        <v>96.819191064142416</v>
      </c>
      <c r="Q79" s="189">
        <v>154.95325580465138</v>
      </c>
      <c r="R79" s="189">
        <v>168.58143251765298</v>
      </c>
      <c r="S79" s="189">
        <v>139.29093794835219</v>
      </c>
      <c r="T79" s="189">
        <v>86.381044302284252</v>
      </c>
      <c r="U79" s="189">
        <v>459.42270654529841</v>
      </c>
      <c r="V79" s="189">
        <v>277.1069373056871</v>
      </c>
      <c r="W79" s="189">
        <v>161.90576136055776</v>
      </c>
      <c r="X79" s="190"/>
      <c r="Y79" s="190"/>
      <c r="Z79" s="189">
        <v>174.53250915750914</v>
      </c>
      <c r="AA79" s="189">
        <v>119.37863247863255</v>
      </c>
      <c r="AB79" s="189">
        <v>89.358927296204996</v>
      </c>
      <c r="AC79" s="189">
        <v>116.12926093514324</v>
      </c>
      <c r="AD79" s="189">
        <v>236.86575091575091</v>
      </c>
      <c r="AE79" s="189">
        <v>48.047610984791007</v>
      </c>
      <c r="AF79" s="189">
        <v>33.341151976678283</v>
      </c>
      <c r="AG79" s="189">
        <v>40.173522951407556</v>
      </c>
      <c r="AH79" s="189">
        <v>37.051942372009236</v>
      </c>
      <c r="AI79" s="189">
        <v>47.251493378416434</v>
      </c>
      <c r="AJ79" s="190"/>
      <c r="AK79" s="190"/>
      <c r="AL79" s="191">
        <v>2.1034472777793862</v>
      </c>
      <c r="AM79" s="191">
        <v>3.7463449525535304</v>
      </c>
      <c r="AN79" s="191">
        <v>1.2509117989549794</v>
      </c>
      <c r="AO79" s="191">
        <v>2.3297784124870997</v>
      </c>
      <c r="AP79" s="191">
        <v>4.8179681533536289</v>
      </c>
      <c r="AQ79" s="191">
        <v>2.5609109466597961</v>
      </c>
      <c r="AR79" s="191">
        <v>1.1590277375377647</v>
      </c>
      <c r="AS79" s="191">
        <v>4.2521609029691056</v>
      </c>
      <c r="AT79" s="191">
        <v>4.0459278006575676</v>
      </c>
      <c r="AU79" s="191">
        <v>2.3464015372713436</v>
      </c>
      <c r="AV79" s="190"/>
      <c r="AW79" s="190"/>
      <c r="AX79" s="192">
        <v>2.0052035595177219E-2</v>
      </c>
      <c r="AY79" s="192">
        <v>2.1168915804364766E-2</v>
      </c>
      <c r="AZ79" s="192">
        <v>1.6103488720553172E-2</v>
      </c>
      <c r="BA79" s="192">
        <v>1.8599947234192237E-2</v>
      </c>
      <c r="BB79" s="192">
        <v>2.9526199501854755E-2</v>
      </c>
      <c r="BC79" s="192">
        <v>2.3146739838963003E-2</v>
      </c>
      <c r="BD79" s="192">
        <v>1.4040998854298842E-2</v>
      </c>
      <c r="BE79" s="192">
        <v>1.8497590059683433E-2</v>
      </c>
      <c r="BF79" s="192">
        <v>2.0174531468277721E-2</v>
      </c>
      <c r="BG79" s="192">
        <v>2.6757505427865529E-2</v>
      </c>
      <c r="BH79" s="190"/>
      <c r="BI79" s="193"/>
      <c r="BJ79" s="193"/>
    </row>
    <row r="80" spans="1:74" s="130" customFormat="1" ht="15.95" customHeight="1">
      <c r="A80" s="187" t="s">
        <v>188</v>
      </c>
      <c r="B80" s="189">
        <v>3.9</v>
      </c>
      <c r="C80" s="189">
        <v>3.9090909090909092</v>
      </c>
      <c r="D80" s="189">
        <v>3.5454545454545454</v>
      </c>
      <c r="E80" s="189">
        <v>4.615384615384615</v>
      </c>
      <c r="F80" s="189">
        <v>4.5384615384615383</v>
      </c>
      <c r="G80" s="189">
        <v>12.538461538461538</v>
      </c>
      <c r="H80" s="189">
        <v>11.833333333333334</v>
      </c>
      <c r="I80" s="189">
        <v>10.25</v>
      </c>
      <c r="J80" s="189">
        <v>9.9230769230769234</v>
      </c>
      <c r="K80" s="189">
        <v>15.384615384615385</v>
      </c>
      <c r="L80" s="189"/>
      <c r="M80" s="189"/>
      <c r="N80" s="189">
        <v>94.193001867746347</v>
      </c>
      <c r="O80" s="189">
        <v>266.24296607171698</v>
      </c>
      <c r="P80" s="189">
        <v>114.42268034853196</v>
      </c>
      <c r="Q80" s="189">
        <v>154.95325580465138</v>
      </c>
      <c r="R80" s="189">
        <v>168.58143251765298</v>
      </c>
      <c r="S80" s="189">
        <v>139.29093794835219</v>
      </c>
      <c r="T80" s="189">
        <v>93.579464660807943</v>
      </c>
      <c r="U80" s="189">
        <v>497.70793209073992</v>
      </c>
      <c r="V80" s="189">
        <v>277.1069373056871</v>
      </c>
      <c r="W80" s="189">
        <v>161.90576136055776</v>
      </c>
      <c r="X80" s="190"/>
      <c r="Y80" s="190"/>
      <c r="Z80" s="189">
        <v>226.89226190476188</v>
      </c>
      <c r="AA80" s="189">
        <v>141.08383838383847</v>
      </c>
      <c r="AB80" s="189">
        <v>105.60600498642408</v>
      </c>
      <c r="AC80" s="189">
        <v>116.12926093514324</v>
      </c>
      <c r="AD80" s="189">
        <v>236.86575091575091</v>
      </c>
      <c r="AE80" s="189">
        <v>48.047610984791007</v>
      </c>
      <c r="AF80" s="189">
        <v>36.119581308068142</v>
      </c>
      <c r="AG80" s="189">
        <v>43.521316530691514</v>
      </c>
      <c r="AH80" s="189">
        <v>37.051942372009236</v>
      </c>
      <c r="AI80" s="189">
        <v>47.251493378416434</v>
      </c>
      <c r="AJ80" s="190"/>
      <c r="AK80" s="190"/>
      <c r="AL80" s="191">
        <v>0.21034472777793861</v>
      </c>
      <c r="AM80" s="191">
        <v>0.34057681386850275</v>
      </c>
      <c r="AN80" s="191">
        <v>0.11371925445045267</v>
      </c>
      <c r="AO80" s="191">
        <v>0.17921372403746921</v>
      </c>
      <c r="AP80" s="191">
        <v>0.37061293487335606</v>
      </c>
      <c r="AQ80" s="191">
        <v>0.19699314974306123</v>
      </c>
      <c r="AR80" s="191">
        <v>9.6585644794813727E-2</v>
      </c>
      <c r="AS80" s="191">
        <v>0.35434674191409216</v>
      </c>
      <c r="AT80" s="191">
        <v>0.31122521543519749</v>
      </c>
      <c r="AU80" s="191">
        <v>0.18049242594394951</v>
      </c>
      <c r="AV80" s="190"/>
      <c r="AW80" s="190"/>
      <c r="AX80" s="192">
        <v>2.0052035595177218E-3</v>
      </c>
      <c r="AY80" s="192">
        <v>1.9244468913058878E-3</v>
      </c>
      <c r="AZ80" s="192">
        <v>1.4639535200502882E-3</v>
      </c>
      <c r="BA80" s="192">
        <v>1.4307651718609414E-3</v>
      </c>
      <c r="BB80" s="192">
        <v>2.2712461155272889E-3</v>
      </c>
      <c r="BC80" s="192">
        <v>1.7805184491510003E-3</v>
      </c>
      <c r="BD80" s="192">
        <v>1.1700832378582369E-3</v>
      </c>
      <c r="BE80" s="192">
        <v>1.5414658383069528E-3</v>
      </c>
      <c r="BF80" s="192">
        <v>1.5518870360213633E-3</v>
      </c>
      <c r="BG80" s="192">
        <v>2.0582696482973483E-3</v>
      </c>
      <c r="BH80" s="190"/>
      <c r="BI80" s="193"/>
      <c r="BJ80" s="193"/>
    </row>
    <row r="81" spans="1:74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</row>
    <row r="82" spans="1:74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/>
      <c r="M82" s="1"/>
      <c r="N82" s="1">
        <v>2008</v>
      </c>
      <c r="O82" s="1">
        <v>2009</v>
      </c>
      <c r="P82" s="1">
        <v>2010</v>
      </c>
      <c r="Q82" s="1">
        <v>2011</v>
      </c>
      <c r="R82" s="1">
        <v>2012</v>
      </c>
      <c r="S82" s="1">
        <v>2013</v>
      </c>
      <c r="T82" s="1">
        <v>2014</v>
      </c>
      <c r="U82" s="1">
        <v>2015</v>
      </c>
      <c r="V82" s="1">
        <v>2016</v>
      </c>
      <c r="W82" s="1">
        <v>2017</v>
      </c>
      <c r="Z82" s="1">
        <v>2008</v>
      </c>
      <c r="AA82" s="1">
        <v>2009</v>
      </c>
      <c r="AB82" s="1">
        <v>2010</v>
      </c>
      <c r="AC82" s="1">
        <v>2011</v>
      </c>
      <c r="AD82" s="1">
        <v>2012</v>
      </c>
      <c r="AE82" s="1">
        <v>2013</v>
      </c>
      <c r="AF82" s="1">
        <v>2014</v>
      </c>
      <c r="AG82" s="1">
        <v>2015</v>
      </c>
      <c r="AH82" s="1">
        <v>2016</v>
      </c>
      <c r="AI82" s="1">
        <v>2017</v>
      </c>
      <c r="AL82" s="1">
        <v>2008</v>
      </c>
      <c r="AM82" s="1">
        <v>2009</v>
      </c>
      <c r="AN82" s="1">
        <v>2010</v>
      </c>
      <c r="AO82" s="1">
        <v>2011</v>
      </c>
      <c r="AP82" s="1">
        <v>2012</v>
      </c>
      <c r="AQ82" s="1">
        <v>2013</v>
      </c>
      <c r="AR82" s="1">
        <v>2014</v>
      </c>
      <c r="AS82" s="1">
        <v>2015</v>
      </c>
      <c r="AT82" s="1">
        <v>2016</v>
      </c>
      <c r="AU82" s="1">
        <v>2017</v>
      </c>
      <c r="AX82" s="1">
        <v>2008</v>
      </c>
      <c r="AY82" s="1">
        <v>2009</v>
      </c>
      <c r="AZ82" s="1">
        <v>2010</v>
      </c>
      <c r="BA82" s="1">
        <v>2011</v>
      </c>
      <c r="BB82" s="1">
        <v>2012</v>
      </c>
      <c r="BC82" s="1">
        <v>2013</v>
      </c>
      <c r="BD82" s="1">
        <v>2014</v>
      </c>
      <c r="BE82" s="1">
        <v>2015</v>
      </c>
      <c r="BF82" s="1">
        <v>2016</v>
      </c>
      <c r="BG82" s="1">
        <v>2017</v>
      </c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>
      <c r="A83" s="53" t="s">
        <v>50</v>
      </c>
      <c r="B83" s="52">
        <v>1</v>
      </c>
      <c r="C83" s="52">
        <v>2</v>
      </c>
      <c r="D83" s="52">
        <v>4</v>
      </c>
      <c r="E83" s="52">
        <v>4</v>
      </c>
      <c r="F83" s="52">
        <v>4</v>
      </c>
      <c r="G83" s="52">
        <v>9</v>
      </c>
      <c r="H83" s="52">
        <v>11</v>
      </c>
      <c r="I83" s="52">
        <v>11</v>
      </c>
      <c r="J83" s="52">
        <v>15</v>
      </c>
      <c r="K83" s="52">
        <v>10</v>
      </c>
      <c r="N83" s="42">
        <v>237.00000000000034</v>
      </c>
      <c r="O83" s="42">
        <v>75.008917197452348</v>
      </c>
      <c r="P83" s="42">
        <v>64.260288615713563</v>
      </c>
      <c r="Q83" s="42">
        <v>123.00952380952377</v>
      </c>
      <c r="R83" s="42">
        <v>108.76470928258533</v>
      </c>
      <c r="S83" s="42">
        <v>199.95833333333314</v>
      </c>
      <c r="T83" s="42">
        <v>51.053846153846195</v>
      </c>
      <c r="U83" s="42">
        <v>431.69779249448169</v>
      </c>
      <c r="V83" s="42">
        <v>607.97916666666526</v>
      </c>
      <c r="W83" s="42">
        <v>104.84171649227697</v>
      </c>
      <c r="Z83" s="42">
        <v>8.9999999999999929</v>
      </c>
      <c r="AA83" s="42">
        <v>392.5</v>
      </c>
      <c r="AB83" s="42">
        <v>467.74975364969742</v>
      </c>
      <c r="AC83" s="42">
        <v>78.750000000000028</v>
      </c>
      <c r="AD83" s="42">
        <v>153.99999999999991</v>
      </c>
      <c r="AE83" s="42">
        <v>15.998212079636964</v>
      </c>
      <c r="AF83" s="42">
        <v>23.636363636363622</v>
      </c>
      <c r="AG83" s="42">
        <v>13.727272727272741</v>
      </c>
      <c r="AH83" s="42">
        <v>5.6</v>
      </c>
      <c r="AI83" s="42">
        <v>133.7999999999999</v>
      </c>
      <c r="AL83" s="40">
        <v>6.8598222813974399E-3</v>
      </c>
      <c r="AM83" s="40">
        <v>0.18718547835900401</v>
      </c>
      <c r="AN83" s="40">
        <v>0.37993299693108901</v>
      </c>
      <c r="AO83" s="40">
        <v>0.12170056660426901</v>
      </c>
      <c r="AP83" s="40">
        <v>0.20938057145469199</v>
      </c>
      <c r="AQ83" s="40">
        <v>8.9377393981909706E-2</v>
      </c>
      <c r="AR83" s="40">
        <v>4.0881820309708897E-2</v>
      </c>
      <c r="AS83" s="40">
        <v>0.19910678468959966</v>
      </c>
      <c r="AT83" s="40">
        <v>0.15442421548528301</v>
      </c>
      <c r="AU83" s="40">
        <v>0.42008899203913003</v>
      </c>
      <c r="AX83" s="43">
        <v>2.8944397811803501E-5</v>
      </c>
      <c r="AY83" s="43">
        <v>2.4955096720868501E-3</v>
      </c>
      <c r="AZ83" s="43">
        <v>5.9124072598420296E-3</v>
      </c>
      <c r="BA83" s="43">
        <v>9.8935889543575795E-4</v>
      </c>
      <c r="BB83" s="43">
        <v>1.9250782063021301E-3</v>
      </c>
      <c r="BC83" s="43">
        <v>4.4698009076179102E-4</v>
      </c>
      <c r="BD83" s="43">
        <v>8.0075887302428095E-4</v>
      </c>
      <c r="BE83" s="43">
        <v>4.6121798200333584E-4</v>
      </c>
      <c r="BF83" s="43">
        <v>2.5399589978047498E-4</v>
      </c>
      <c r="BG83" s="43">
        <v>4.0068877742007901E-3</v>
      </c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</row>
    <row r="84" spans="1:74">
      <c r="A84" s="53" t="s">
        <v>56</v>
      </c>
      <c r="B84" s="52">
        <v>6</v>
      </c>
      <c r="C84" s="52">
        <v>9</v>
      </c>
      <c r="D84" s="52">
        <v>8</v>
      </c>
      <c r="E84" s="52">
        <v>17</v>
      </c>
      <c r="F84" s="52">
        <v>8</v>
      </c>
      <c r="G84" s="52">
        <v>31</v>
      </c>
      <c r="H84" s="52">
        <v>36</v>
      </c>
      <c r="I84" s="52">
        <v>30</v>
      </c>
      <c r="J84" s="52">
        <v>23</v>
      </c>
      <c r="K84" s="52">
        <v>52</v>
      </c>
      <c r="N84" s="42">
        <v>102.47738693467323</v>
      </c>
      <c r="O84" s="42">
        <v>81.047942299533275</v>
      </c>
      <c r="P84" s="42">
        <v>65.531111111111102</v>
      </c>
      <c r="Q84" s="42">
        <v>64.06807499275952</v>
      </c>
      <c r="R84" s="42">
        <v>152.44415791341487</v>
      </c>
      <c r="S84" s="42">
        <v>71.289457506948438</v>
      </c>
      <c r="T84" s="42">
        <v>109.0276657310164</v>
      </c>
      <c r="U84" s="42">
        <v>69.808590144409749</v>
      </c>
      <c r="V84" s="42">
        <v>38.861204629142428</v>
      </c>
      <c r="W84" s="42">
        <v>77.636575963718997</v>
      </c>
      <c r="Z84" s="42">
        <v>66.333333333333428</v>
      </c>
      <c r="AA84" s="42">
        <v>261.88888888888891</v>
      </c>
      <c r="AB84" s="42">
        <v>168.74991112428955</v>
      </c>
      <c r="AC84" s="42">
        <v>68.647058823529392</v>
      </c>
      <c r="AD84" s="42">
        <v>58.750000000000014</v>
      </c>
      <c r="AE84" s="42">
        <v>54.703563885210194</v>
      </c>
      <c r="AF84" s="42">
        <v>15.47222222222225</v>
      </c>
      <c r="AG84" s="42">
        <v>74.633333333333283</v>
      </c>
      <c r="AH84" s="42">
        <v>82.652173913043583</v>
      </c>
      <c r="AI84" s="42">
        <v>28.269230769230749</v>
      </c>
      <c r="AL84" s="40">
        <v>0.13116957879469099</v>
      </c>
      <c r="AM84" s="40">
        <v>0.60728307345063803</v>
      </c>
      <c r="AN84" s="40">
        <v>0.279557954599917</v>
      </c>
      <c r="AO84" s="40">
        <v>0.23483122327647499</v>
      </c>
      <c r="AP84" s="40">
        <v>0.22391145333811999</v>
      </c>
      <c r="AQ84" s="40">
        <v>0.375298514200261</v>
      </c>
      <c r="AR84" s="40">
        <v>0.18703389616059601</v>
      </c>
      <c r="AS84" s="40">
        <v>0.47741080573661498</v>
      </c>
      <c r="AT84" s="40">
        <v>0.22338077613889901</v>
      </c>
      <c r="AU84" s="40">
        <v>0.34177065708367699</v>
      </c>
      <c r="AX84" s="43">
        <v>1.2799855921219799E-3</v>
      </c>
      <c r="AY84" s="43">
        <v>7.4928870026862498E-3</v>
      </c>
      <c r="AZ84" s="43">
        <v>4.2660340998325703E-3</v>
      </c>
      <c r="BA84" s="43">
        <v>3.6653391459477102E-3</v>
      </c>
      <c r="BB84" s="43">
        <v>1.4688096703928601E-3</v>
      </c>
      <c r="BC84" s="43">
        <v>5.2644321800833097E-3</v>
      </c>
      <c r="BD84" s="43">
        <v>1.7154718933635601E-3</v>
      </c>
      <c r="BE84" s="43">
        <v>6.8388547132812406E-3</v>
      </c>
      <c r="BF84" s="43">
        <v>5.7481691128890896E-3</v>
      </c>
      <c r="BG84" s="43">
        <v>4.4021861196376398E-3</v>
      </c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</row>
    <row r="85" spans="1:74">
      <c r="A85" s="53" t="s">
        <v>51</v>
      </c>
      <c r="B85" s="52">
        <v>1</v>
      </c>
      <c r="C85" s="52">
        <v>2</v>
      </c>
      <c r="D85" s="52">
        <v>2</v>
      </c>
      <c r="E85" s="52">
        <v>1</v>
      </c>
      <c r="F85" s="52">
        <v>1</v>
      </c>
      <c r="G85" s="52">
        <v>1</v>
      </c>
      <c r="H85" s="52">
        <v>0</v>
      </c>
      <c r="I85" s="52">
        <v>0</v>
      </c>
      <c r="J85" s="52">
        <v>3</v>
      </c>
      <c r="K85" s="52">
        <v>5</v>
      </c>
      <c r="N85" s="42">
        <v>69.550847457627242</v>
      </c>
      <c r="O85" s="42">
        <v>40.297362110311802</v>
      </c>
      <c r="P85" s="42">
        <v>135.59677419354824</v>
      </c>
      <c r="Q85" s="42">
        <v>48.000000000000064</v>
      </c>
      <c r="R85" s="42">
        <v>71.995102040816334</v>
      </c>
      <c r="S85" s="42">
        <v>155.99999999999937</v>
      </c>
      <c r="T85" s="42">
        <v>0</v>
      </c>
      <c r="U85" s="42">
        <v>0</v>
      </c>
      <c r="V85" s="42">
        <v>150.78458333333336</v>
      </c>
      <c r="W85" s="42">
        <v>71.424807321772917</v>
      </c>
      <c r="Z85" s="42">
        <v>1297.9999999999998</v>
      </c>
      <c r="AA85" s="42">
        <v>417.00000000000074</v>
      </c>
      <c r="AB85" s="42">
        <v>61.999967346405732</v>
      </c>
      <c r="AC85" s="42">
        <v>57.999999999999908</v>
      </c>
      <c r="AD85" s="42">
        <v>588.00000000000125</v>
      </c>
      <c r="AE85" s="42">
        <v>49.994412748865628</v>
      </c>
      <c r="AF85" s="42">
        <v>0</v>
      </c>
      <c r="AG85" s="42">
        <v>0</v>
      </c>
      <c r="AH85" s="42">
        <v>13.33333333333335</v>
      </c>
      <c r="AI85" s="42">
        <v>138.39999999999981</v>
      </c>
      <c r="AL85" s="40">
        <v>0.29033482236179903</v>
      </c>
      <c r="AM85" s="40">
        <v>0.106839603897446</v>
      </c>
      <c r="AN85" s="40">
        <v>5.3132664707099903E-2</v>
      </c>
      <c r="AO85" s="40">
        <v>8.7440481425179305E-3</v>
      </c>
      <c r="AP85" s="40">
        <v>0.13229637454021601</v>
      </c>
      <c r="AQ85" s="40">
        <v>2.4211421582930302E-2</v>
      </c>
      <c r="AR85" s="40">
        <v>0</v>
      </c>
      <c r="AS85" s="40">
        <v>0</v>
      </c>
      <c r="AT85" s="40">
        <v>1.8237459960368602E-2</v>
      </c>
      <c r="AU85" s="40">
        <v>0.14801517306780501</v>
      </c>
      <c r="AX85" s="43">
        <v>4.1744253733023299E-3</v>
      </c>
      <c r="AY85" s="43">
        <v>2.6512803395164798E-3</v>
      </c>
      <c r="AZ85" s="43">
        <v>3.9184313213277001E-4</v>
      </c>
      <c r="BA85" s="43">
        <v>1.8216766963578999E-4</v>
      </c>
      <c r="BB85" s="43">
        <v>1.83757465147022E-3</v>
      </c>
      <c r="BC85" s="43">
        <v>1.5520142040339999E-4</v>
      </c>
      <c r="BD85" s="43">
        <v>0</v>
      </c>
      <c r="BE85" s="43">
        <v>0</v>
      </c>
      <c r="BF85" s="43">
        <v>1.20950428466893E-4</v>
      </c>
      <c r="BG85" s="43">
        <v>2.0723216291083299E-3</v>
      </c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</row>
    <row r="86" spans="1:74">
      <c r="A86" s="53" t="s">
        <v>54</v>
      </c>
      <c r="B86" s="52">
        <v>0</v>
      </c>
      <c r="C86" s="52">
        <v>1</v>
      </c>
      <c r="D86" s="52">
        <v>0</v>
      </c>
      <c r="E86" s="52">
        <v>6</v>
      </c>
      <c r="F86" s="52">
        <v>7</v>
      </c>
      <c r="G86" s="52">
        <v>19</v>
      </c>
      <c r="H86" s="52">
        <v>14</v>
      </c>
      <c r="I86" s="52">
        <v>9</v>
      </c>
      <c r="J86" s="52">
        <v>6</v>
      </c>
      <c r="K86" s="52">
        <v>20</v>
      </c>
      <c r="N86" s="42">
        <v>0</v>
      </c>
      <c r="O86" s="42">
        <v>216.99999999999991</v>
      </c>
      <c r="P86" s="42">
        <v>0</v>
      </c>
      <c r="Q86" s="42">
        <v>66.842807369224886</v>
      </c>
      <c r="R86" s="42">
        <v>52.814437929521397</v>
      </c>
      <c r="S86" s="42">
        <v>88.51201522862354</v>
      </c>
      <c r="T86" s="42">
        <v>138.35820895522394</v>
      </c>
      <c r="U86" s="42">
        <v>2124.7578431372576</v>
      </c>
      <c r="V86" s="42">
        <v>82.250032873109902</v>
      </c>
      <c r="W86" s="42">
        <v>83.569597601083274</v>
      </c>
      <c r="Z86" s="42">
        <v>0</v>
      </c>
      <c r="AA86" s="42">
        <v>9.9999999999999982</v>
      </c>
      <c r="AB86" s="42">
        <v>0</v>
      </c>
      <c r="AC86" s="42">
        <v>71.999999999999986</v>
      </c>
      <c r="AD86" s="42">
        <v>324.57142857142856</v>
      </c>
      <c r="AE86" s="42">
        <v>73.412848194386726</v>
      </c>
      <c r="AF86" s="42">
        <v>9.5714285714285641</v>
      </c>
      <c r="AG86" s="42">
        <v>1.8888888888888884</v>
      </c>
      <c r="AH86" s="42">
        <v>84.499999999999616</v>
      </c>
      <c r="AI86" s="42">
        <v>86.150000000000034</v>
      </c>
      <c r="AL86" s="40">
        <v>0</v>
      </c>
      <c r="AM86" s="40">
        <v>6.8984152718833897E-3</v>
      </c>
      <c r="AN86" s="40">
        <v>0</v>
      </c>
      <c r="AO86" s="40">
        <v>9.0694664319965396E-2</v>
      </c>
      <c r="AP86" s="40">
        <v>0.37499774358293497</v>
      </c>
      <c r="AQ86" s="40">
        <v>0.38326761456636699</v>
      </c>
      <c r="AR86" s="40">
        <v>5.7100267330269898E-2</v>
      </c>
      <c r="AS86" s="40">
        <v>0.11032848290846312</v>
      </c>
      <c r="AT86" s="40">
        <v>0.126093139893281</v>
      </c>
      <c r="AU86" s="40">
        <v>0.43120585959921098</v>
      </c>
      <c r="AX86" s="43">
        <v>0</v>
      </c>
      <c r="AY86" s="43">
        <v>3.1789932128494898E-5</v>
      </c>
      <c r="AZ86" s="43">
        <v>0</v>
      </c>
      <c r="BA86" s="43">
        <v>1.3568350565976101E-3</v>
      </c>
      <c r="BB86" s="43">
        <v>7.10028844921825E-3</v>
      </c>
      <c r="BC86" s="43">
        <v>4.3301196292548499E-3</v>
      </c>
      <c r="BD86" s="43">
        <v>4.12698803789437E-4</v>
      </c>
      <c r="BE86" s="43">
        <v>5.1925203271898684E-5</v>
      </c>
      <c r="BF86" s="43">
        <v>1.5330466808178599E-3</v>
      </c>
      <c r="BG86" s="43">
        <v>5.1598412817249403E-3</v>
      </c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</row>
    <row r="87" spans="1:74">
      <c r="A87" s="53" t="s">
        <v>49</v>
      </c>
      <c r="B87" s="52">
        <v>0</v>
      </c>
      <c r="C87" s="52">
        <v>3</v>
      </c>
      <c r="D87" s="52">
        <v>3</v>
      </c>
      <c r="E87" s="52">
        <v>5</v>
      </c>
      <c r="F87" s="52">
        <v>4</v>
      </c>
      <c r="G87" s="52">
        <v>9</v>
      </c>
      <c r="H87" s="52">
        <v>8</v>
      </c>
      <c r="I87" s="52">
        <v>5</v>
      </c>
      <c r="J87" s="52">
        <v>9</v>
      </c>
      <c r="K87" s="52">
        <v>5</v>
      </c>
      <c r="N87" s="42">
        <v>0</v>
      </c>
      <c r="O87" s="42">
        <v>43.000000000000092</v>
      </c>
      <c r="P87" s="42">
        <v>61.028481012658276</v>
      </c>
      <c r="Q87" s="42">
        <v>220.99038461538456</v>
      </c>
      <c r="R87" s="42">
        <v>165.72914586505419</v>
      </c>
      <c r="S87" s="42">
        <v>87.956521739130494</v>
      </c>
      <c r="T87" s="42">
        <v>75.235412860595986</v>
      </c>
      <c r="U87" s="42">
        <v>345.66481481481617</v>
      </c>
      <c r="V87" s="42">
        <v>860.33120567375522</v>
      </c>
      <c r="W87" s="42">
        <v>329.8561728395062</v>
      </c>
      <c r="Z87" s="42">
        <v>0</v>
      </c>
      <c r="AA87" s="42">
        <v>4.3333333333333357</v>
      </c>
      <c r="AB87" s="42">
        <v>105.33327785733432</v>
      </c>
      <c r="AC87" s="42">
        <v>20.800000000000022</v>
      </c>
      <c r="AD87" s="42">
        <v>251.75000000000009</v>
      </c>
      <c r="AE87" s="42">
        <v>2.5552699849420137</v>
      </c>
      <c r="AF87" s="42">
        <v>38.125000000000014</v>
      </c>
      <c r="AG87" s="42">
        <v>3.5999999999999952</v>
      </c>
      <c r="AH87" s="42">
        <v>5.2222222222222188</v>
      </c>
      <c r="AI87" s="42">
        <v>5.3999999999999995</v>
      </c>
      <c r="AL87" s="40">
        <v>0</v>
      </c>
      <c r="AM87" s="40">
        <v>1.7770572059828699E-3</v>
      </c>
      <c r="AN87" s="40">
        <v>6.0941087122423097E-2</v>
      </c>
      <c r="AO87" s="40">
        <v>7.2185509504127096E-2</v>
      </c>
      <c r="AP87" s="40">
        <v>0.52155009386665596</v>
      </c>
      <c r="AQ87" s="40">
        <v>6.2794494695215504E-3</v>
      </c>
      <c r="AR87" s="40">
        <v>7.0672517100765594E-2</v>
      </c>
      <c r="AS87" s="40">
        <v>1.9004522583390908E-2</v>
      </c>
      <c r="AT87" s="40">
        <v>0.122267477840873</v>
      </c>
      <c r="AU87" s="40">
        <v>2.6671008959097599E-2</v>
      </c>
      <c r="AX87" s="43">
        <v>0</v>
      </c>
      <c r="AY87" s="43">
        <v>4.13269117670434E-5</v>
      </c>
      <c r="AZ87" s="43">
        <v>9.9856798188673501E-4</v>
      </c>
      <c r="BA87" s="43">
        <v>3.2664547658831398E-4</v>
      </c>
      <c r="BB87" s="43">
        <v>3.1470028469906602E-3</v>
      </c>
      <c r="BC87" s="43">
        <v>7.1392653385563804E-5</v>
      </c>
      <c r="BD87" s="43">
        <v>9.3935175489386904E-4</v>
      </c>
      <c r="BE87" s="43">
        <v>5.4979626993775004E-5</v>
      </c>
      <c r="BF87" s="43">
        <v>1.42116753448599E-4</v>
      </c>
      <c r="BG87" s="43">
        <v>8.0856479748446495E-5</v>
      </c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</row>
    <row r="88" spans="1:74">
      <c r="A88" s="53" t="s">
        <v>59</v>
      </c>
      <c r="B88" s="52">
        <v>4</v>
      </c>
      <c r="C88" s="52">
        <v>1</v>
      </c>
      <c r="D88" s="52">
        <v>1</v>
      </c>
      <c r="E88" s="52">
        <v>1</v>
      </c>
      <c r="F88" s="52">
        <v>2</v>
      </c>
      <c r="G88" s="52">
        <v>12</v>
      </c>
      <c r="H88" s="52">
        <v>5</v>
      </c>
      <c r="I88" s="52">
        <v>5</v>
      </c>
      <c r="J88" s="52">
        <v>4</v>
      </c>
      <c r="K88" s="52">
        <v>8</v>
      </c>
      <c r="N88" s="42">
        <v>92.818181818181444</v>
      </c>
      <c r="O88" s="42">
        <v>1288.999999999997</v>
      </c>
      <c r="P88" s="42">
        <v>109.99999999999987</v>
      </c>
      <c r="Q88" s="42">
        <v>101.05013363974719</v>
      </c>
      <c r="R88" s="42">
        <v>350.89277181847228</v>
      </c>
      <c r="S88" s="42">
        <v>51.143268428202127</v>
      </c>
      <c r="T88" s="42">
        <v>235.00000000000043</v>
      </c>
      <c r="U88" s="42">
        <v>54.080422125181954</v>
      </c>
      <c r="V88" s="42">
        <v>240.47433333333379</v>
      </c>
      <c r="W88" s="42">
        <v>209.17428571428488</v>
      </c>
      <c r="Z88" s="42">
        <v>145.75000000000028</v>
      </c>
      <c r="AA88" s="42">
        <v>99.000000000000142</v>
      </c>
      <c r="AB88" s="42">
        <v>1.9999989466582482</v>
      </c>
      <c r="AC88" s="42">
        <v>300.99999999999994</v>
      </c>
      <c r="AD88" s="42">
        <v>565.99999999999943</v>
      </c>
      <c r="AE88" s="42">
        <v>51.160949046339105</v>
      </c>
      <c r="AF88" s="42">
        <v>1.7999999999999976</v>
      </c>
      <c r="AG88" s="42">
        <v>91.599999999999909</v>
      </c>
      <c r="AH88" s="42">
        <v>12.499999999999996</v>
      </c>
      <c r="AI88" s="42">
        <v>4.3750000000000124</v>
      </c>
      <c r="AL88" s="40">
        <v>0.17402979986556899</v>
      </c>
      <c r="AM88" s="40">
        <v>0.40567450288493601</v>
      </c>
      <c r="AN88" s="40">
        <v>6.9520555700975197E-4</v>
      </c>
      <c r="AO88" s="40">
        <v>9.5531521996946797E-2</v>
      </c>
      <c r="AP88" s="40">
        <v>1.2413336094857299</v>
      </c>
      <c r="AQ88" s="40">
        <v>9.7472597062708097E-2</v>
      </c>
      <c r="AR88" s="40">
        <v>6.5138654478705997E-3</v>
      </c>
      <c r="AS88" s="40">
        <v>7.5654512096536009E-2</v>
      </c>
      <c r="AT88" s="40">
        <v>3.6356842064946403E-2</v>
      </c>
      <c r="AU88" s="40">
        <v>2.1924384218013002E-2</v>
      </c>
      <c r="AX88" s="43">
        <v>1.8749537693646099E-3</v>
      </c>
      <c r="AY88" s="43">
        <v>3.1472032807210003E-4</v>
      </c>
      <c r="AZ88" s="43">
        <v>6.3200505182704798E-6</v>
      </c>
      <c r="BA88" s="43">
        <v>9.4538738897194602E-4</v>
      </c>
      <c r="BB88" s="43">
        <v>3.5376437167759902E-3</v>
      </c>
      <c r="BC88" s="43">
        <v>1.9058734425537499E-3</v>
      </c>
      <c r="BD88" s="43">
        <v>2.7718576373917399E-5</v>
      </c>
      <c r="BE88" s="43">
        <v>1.3989260646193869E-3</v>
      </c>
      <c r="BF88" s="43">
        <v>1.5118803558361601E-4</v>
      </c>
      <c r="BG88" s="43">
        <v>1.0481395522946799E-4</v>
      </c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</row>
    <row r="89" spans="1:74">
      <c r="A89" s="53" t="s">
        <v>57</v>
      </c>
      <c r="B89" s="52">
        <v>3</v>
      </c>
      <c r="C89" s="52">
        <v>8</v>
      </c>
      <c r="D89" s="52">
        <v>3</v>
      </c>
      <c r="E89" s="52">
        <v>5</v>
      </c>
      <c r="F89" s="52">
        <v>15</v>
      </c>
      <c r="G89" s="52">
        <v>29</v>
      </c>
      <c r="H89" s="52">
        <v>19</v>
      </c>
      <c r="I89" s="52">
        <v>16</v>
      </c>
      <c r="J89" s="52">
        <v>15</v>
      </c>
      <c r="K89" s="52">
        <v>42</v>
      </c>
      <c r="N89" s="42">
        <v>51.066666666666784</v>
      </c>
      <c r="O89" s="42">
        <v>71.071327683615763</v>
      </c>
      <c r="P89" s="42">
        <v>266.34999999999968</v>
      </c>
      <c r="Q89" s="42">
        <v>117.61581126401347</v>
      </c>
      <c r="R89" s="42">
        <v>89.215963280109406</v>
      </c>
      <c r="S89" s="42">
        <v>129.71302614127438</v>
      </c>
      <c r="T89" s="42">
        <v>89.049521615875378</v>
      </c>
      <c r="U89" s="42">
        <v>164.3191187739468</v>
      </c>
      <c r="V89" s="42">
        <v>73.359831154684258</v>
      </c>
      <c r="W89" s="42">
        <v>70.077847113884687</v>
      </c>
      <c r="Z89" s="42">
        <v>25.000000000000032</v>
      </c>
      <c r="AA89" s="42">
        <v>177.00000000000006</v>
      </c>
      <c r="AB89" s="42">
        <v>6.6666631555274938</v>
      </c>
      <c r="AC89" s="42">
        <v>124.40000000000018</v>
      </c>
      <c r="AD89" s="42">
        <v>63.733333333333285</v>
      </c>
      <c r="AE89" s="42">
        <v>21.928583798812696</v>
      </c>
      <c r="AF89" s="42">
        <v>17.473684210526301</v>
      </c>
      <c r="AG89" s="42">
        <v>27.187499999999964</v>
      </c>
      <c r="AH89" s="42">
        <v>81.59999999999998</v>
      </c>
      <c r="AI89" s="42">
        <v>30.523809523809479</v>
      </c>
      <c r="AL89" s="40">
        <v>1.2317449291023101E-2</v>
      </c>
      <c r="AM89" s="40">
        <v>0.31992433996153402</v>
      </c>
      <c r="AN89" s="40">
        <v>1.68334545554134E-2</v>
      </c>
      <c r="AO89" s="40">
        <v>0.22977321571860901</v>
      </c>
      <c r="AP89" s="40">
        <v>0.26654351862977099</v>
      </c>
      <c r="AQ89" s="40">
        <v>0.256074535872792</v>
      </c>
      <c r="AR89" s="40">
        <v>9.1053802300243306E-2</v>
      </c>
      <c r="AS89" s="40">
        <v>0.21832659323832071</v>
      </c>
      <c r="AT89" s="40">
        <v>0.27151083211879001</v>
      </c>
      <c r="AU89" s="40">
        <v>0.26904185071498099</v>
      </c>
      <c r="AX89" s="43">
        <v>2.4120331509836301E-4</v>
      </c>
      <c r="AY89" s="43">
        <v>4.5014543893948803E-3</v>
      </c>
      <c r="AZ89" s="43">
        <v>6.3200505182704796E-5</v>
      </c>
      <c r="BA89" s="43">
        <v>1.95359121574934E-3</v>
      </c>
      <c r="BB89" s="43">
        <v>2.9876213721182401E-3</v>
      </c>
      <c r="BC89" s="43">
        <v>1.9741620675312399E-3</v>
      </c>
      <c r="BD89" s="43">
        <v>1.0225074840156201E-3</v>
      </c>
      <c r="BE89" s="43">
        <v>1.3286743190162294E-3</v>
      </c>
      <c r="BF89" s="43">
        <v>3.70108311108692E-3</v>
      </c>
      <c r="BG89" s="43">
        <v>3.8391854458336401E-3</v>
      </c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</row>
    <row r="90" spans="1:74">
      <c r="A90" s="53" t="s">
        <v>55</v>
      </c>
      <c r="B90" s="52">
        <v>0</v>
      </c>
      <c r="C90" s="52">
        <v>0</v>
      </c>
      <c r="D90" s="52">
        <v>3</v>
      </c>
      <c r="E90" s="52">
        <v>1</v>
      </c>
      <c r="F90" s="52">
        <v>2</v>
      </c>
      <c r="G90" s="52">
        <v>7</v>
      </c>
      <c r="H90" s="52">
        <v>5</v>
      </c>
      <c r="I90" s="52">
        <v>3</v>
      </c>
      <c r="J90" s="52">
        <v>8</v>
      </c>
      <c r="K90" s="52">
        <v>14</v>
      </c>
      <c r="N90" s="42">
        <v>0</v>
      </c>
      <c r="O90" s="42">
        <v>0</v>
      </c>
      <c r="P90" s="42">
        <v>35.222222222222186</v>
      </c>
      <c r="Q90" s="42">
        <v>81.999999999999929</v>
      </c>
      <c r="R90" s="42">
        <v>45.498038062085683</v>
      </c>
      <c r="S90" s="42">
        <v>131.78257753332238</v>
      </c>
      <c r="T90" s="42">
        <v>85.176789168278574</v>
      </c>
      <c r="U90" s="42">
        <v>308.06918238993785</v>
      </c>
      <c r="V90" s="42">
        <v>160.90595238095244</v>
      </c>
      <c r="W90" s="42">
        <v>185.84532258064533</v>
      </c>
      <c r="Z90" s="42">
        <v>0</v>
      </c>
      <c r="AA90" s="42">
        <v>0</v>
      </c>
      <c r="AB90" s="42">
        <v>17.999990519924236</v>
      </c>
      <c r="AC90" s="42">
        <v>14.000000000000016</v>
      </c>
      <c r="AD90" s="42">
        <v>57.000000000000071</v>
      </c>
      <c r="AE90" s="42">
        <v>60.707501195051123</v>
      </c>
      <c r="AF90" s="42">
        <v>46.999999999999972</v>
      </c>
      <c r="AG90" s="42">
        <v>52.99999999999995</v>
      </c>
      <c r="AH90" s="42">
        <v>1.7500000000000002</v>
      </c>
      <c r="AI90" s="42">
        <v>22.142857142857142</v>
      </c>
      <c r="AL90" s="40">
        <v>0</v>
      </c>
      <c r="AM90" s="40">
        <v>0</v>
      </c>
      <c r="AN90" s="40">
        <v>6.0103680428752202E-3</v>
      </c>
      <c r="AO90" s="40">
        <v>3.6056635300325398E-3</v>
      </c>
      <c r="AP90" s="40">
        <v>1.62093345638347E-2</v>
      </c>
      <c r="AQ90" s="40">
        <v>0.17384916734953901</v>
      </c>
      <c r="AR90" s="40">
        <v>6.1647793769312002E-2</v>
      </c>
      <c r="AS90" s="40">
        <v>0.1496148371686716</v>
      </c>
      <c r="AT90" s="40">
        <v>6.8115753591723796E-3</v>
      </c>
      <c r="AU90" s="40">
        <v>0.17252990941079599</v>
      </c>
      <c r="AX90" s="43">
        <v>0</v>
      </c>
      <c r="AY90" s="43">
        <v>0</v>
      </c>
      <c r="AZ90" s="43">
        <v>1.70641363993303E-4</v>
      </c>
      <c r="BA90" s="43">
        <v>4.3971506463811498E-5</v>
      </c>
      <c r="BB90" s="43">
        <v>3.56264473244226E-4</v>
      </c>
      <c r="BC90" s="43">
        <v>1.3192120734289001E-3</v>
      </c>
      <c r="BD90" s="43">
        <v>7.2376282754117705E-4</v>
      </c>
      <c r="BE90" s="43">
        <v>4.8565337177834618E-4</v>
      </c>
      <c r="BF90" s="43">
        <v>4.2332649963412499E-5</v>
      </c>
      <c r="BG90" s="43">
        <v>9.2835217488957105E-4</v>
      </c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</row>
    <row r="91" spans="1:74">
      <c r="A91" s="53" t="s">
        <v>47</v>
      </c>
      <c r="B91" s="52">
        <v>7</v>
      </c>
      <c r="C91" s="52">
        <v>5</v>
      </c>
      <c r="D91" s="52">
        <v>4</v>
      </c>
      <c r="E91" s="52">
        <v>8</v>
      </c>
      <c r="F91" s="52">
        <v>2</v>
      </c>
      <c r="G91" s="52">
        <v>10</v>
      </c>
      <c r="H91" s="52">
        <v>10</v>
      </c>
      <c r="I91" s="52">
        <v>13</v>
      </c>
      <c r="J91" s="52">
        <v>13</v>
      </c>
      <c r="K91" s="52">
        <v>13</v>
      </c>
      <c r="N91" s="42">
        <v>97.737827715355792</v>
      </c>
      <c r="O91" s="42">
        <v>160.91205211726398</v>
      </c>
      <c r="P91" s="42">
        <v>331.83969465648886</v>
      </c>
      <c r="Q91" s="42">
        <v>78.598828379257952</v>
      </c>
      <c r="R91" s="42">
        <v>138.79397922603167</v>
      </c>
      <c r="S91" s="42">
        <v>401.83758700696131</v>
      </c>
      <c r="T91" s="42">
        <v>73.055112815375992</v>
      </c>
      <c r="U91" s="42">
        <v>1231.5045937737323</v>
      </c>
      <c r="V91" s="42">
        <v>113.54422253922925</v>
      </c>
      <c r="W91" s="42">
        <v>249.75890151515196</v>
      </c>
      <c r="Z91" s="42">
        <v>228.85714285714297</v>
      </c>
      <c r="AA91" s="42">
        <v>61.40000000000002</v>
      </c>
      <c r="AB91" s="42">
        <v>32.749982751528783</v>
      </c>
      <c r="AC91" s="42">
        <v>104.7499999999999</v>
      </c>
      <c r="AD91" s="42">
        <v>150.50000000000003</v>
      </c>
      <c r="AE91" s="42">
        <v>43.095183789521919</v>
      </c>
      <c r="AF91" s="42">
        <v>186.79999999999998</v>
      </c>
      <c r="AG91" s="42">
        <v>33.769230769230695</v>
      </c>
      <c r="AH91" s="42">
        <v>53.923076923076991</v>
      </c>
      <c r="AI91" s="42">
        <v>6.7692307692307674</v>
      </c>
      <c r="AL91" s="40">
        <v>0.50355533686455001</v>
      </c>
      <c r="AM91" s="40">
        <v>0.15704226471476501</v>
      </c>
      <c r="AN91" s="40">
        <v>0.137369458039868</v>
      </c>
      <c r="AO91" s="40">
        <v>0.20687280356614601</v>
      </c>
      <c r="AP91" s="40">
        <v>0.13055839064410599</v>
      </c>
      <c r="AQ91" s="40">
        <v>0.53759288805011096</v>
      </c>
      <c r="AR91" s="40">
        <v>0.42029662184199901</v>
      </c>
      <c r="AS91" s="40">
        <v>1.6513146748769596</v>
      </c>
      <c r="AT91" s="40">
        <v>0.24067472196520201</v>
      </c>
      <c r="AU91" s="40">
        <v>6.5819520351376407E-2</v>
      </c>
      <c r="AX91" s="43">
        <v>5.1521028105010304E-3</v>
      </c>
      <c r="AY91" s="43">
        <v>9.7595091634479405E-4</v>
      </c>
      <c r="AZ91" s="43">
        <v>4.1396330894671602E-4</v>
      </c>
      <c r="BA91" s="43">
        <v>2.6320087440481399E-3</v>
      </c>
      <c r="BB91" s="43">
        <v>9.4066321444308699E-4</v>
      </c>
      <c r="BC91" s="43">
        <v>1.3378362438773001E-3</v>
      </c>
      <c r="BD91" s="43">
        <v>5.7531445184975296E-3</v>
      </c>
      <c r="BE91" s="43">
        <v>1.3408920139037338E-3</v>
      </c>
      <c r="BF91" s="43">
        <v>2.1196562588822999E-3</v>
      </c>
      <c r="BG91" s="43">
        <v>2.6353223029123299E-4</v>
      </c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</row>
    <row r="92" spans="1:74">
      <c r="A92" s="53" t="s">
        <v>52</v>
      </c>
      <c r="B92" s="52">
        <v>8</v>
      </c>
      <c r="C92" s="52">
        <v>10</v>
      </c>
      <c r="D92" s="52">
        <v>6</v>
      </c>
      <c r="E92" s="52">
        <v>4</v>
      </c>
      <c r="F92" s="52">
        <v>5</v>
      </c>
      <c r="G92" s="52">
        <v>15</v>
      </c>
      <c r="H92" s="52">
        <v>11</v>
      </c>
      <c r="I92" s="52">
        <v>5</v>
      </c>
      <c r="J92" s="52">
        <v>18</v>
      </c>
      <c r="K92" s="52">
        <v>8</v>
      </c>
      <c r="N92" s="42">
        <v>153.83362521891425</v>
      </c>
      <c r="O92" s="42">
        <v>775.33502538071184</v>
      </c>
      <c r="P92" s="42">
        <v>33.153846153846104</v>
      </c>
      <c r="Q92" s="42">
        <v>467.46027617212661</v>
      </c>
      <c r="R92" s="42">
        <v>254.18963376925021</v>
      </c>
      <c r="S92" s="42">
        <v>189.69153225806491</v>
      </c>
      <c r="T92" s="42">
        <v>43.315384615384481</v>
      </c>
      <c r="U92" s="42">
        <v>636.78650793650695</v>
      </c>
      <c r="V92" s="42">
        <v>459.14463977938738</v>
      </c>
      <c r="W92" s="42">
        <v>210.5351032448379</v>
      </c>
      <c r="Z92" s="42">
        <v>214.12499999999983</v>
      </c>
      <c r="AA92" s="42">
        <v>78.80000000000004</v>
      </c>
      <c r="AB92" s="42">
        <v>60.66663471530034</v>
      </c>
      <c r="AC92" s="42">
        <v>125.99999999999983</v>
      </c>
      <c r="AD92" s="42">
        <v>137.20000000000007</v>
      </c>
      <c r="AE92" s="42">
        <v>33.062971631249631</v>
      </c>
      <c r="AF92" s="42">
        <v>11.818181818181825</v>
      </c>
      <c r="AG92" s="42">
        <v>4.200000000000002</v>
      </c>
      <c r="AH92" s="42">
        <v>107.44444444444429</v>
      </c>
      <c r="AI92" s="42">
        <v>14.124999999999989</v>
      </c>
      <c r="AL92" s="40">
        <v>0.84748231979700295</v>
      </c>
      <c r="AM92" s="40">
        <v>1.9422504092953801</v>
      </c>
      <c r="AN92" s="40">
        <v>3.8135184827244102E-2</v>
      </c>
      <c r="AO92" s="40">
        <v>0.73997757198999803</v>
      </c>
      <c r="AP92" s="40">
        <v>0.54494116562768402</v>
      </c>
      <c r="AQ92" s="40">
        <v>0.29204872082989303</v>
      </c>
      <c r="AR92" s="40">
        <v>1.7342589284614299E-2</v>
      </c>
      <c r="AS92" s="40">
        <v>4.0845332127854066E-2</v>
      </c>
      <c r="AT92" s="40">
        <v>2.6850563729788699</v>
      </c>
      <c r="AU92" s="40">
        <v>7.1244940231089807E-2</v>
      </c>
      <c r="AX92" s="43">
        <v>5.5090837168466E-3</v>
      </c>
      <c r="AY92" s="43">
        <v>2.5050466517254001E-3</v>
      </c>
      <c r="AZ92" s="43">
        <v>1.1502491943252301E-3</v>
      </c>
      <c r="BA92" s="43">
        <v>1.58297423269721E-3</v>
      </c>
      <c r="BB92" s="43">
        <v>2.1438370933819198E-3</v>
      </c>
      <c r="BC92" s="43">
        <v>1.5395980904017201E-3</v>
      </c>
      <c r="BD92" s="43">
        <v>4.0037943651214102E-4</v>
      </c>
      <c r="BE92" s="43">
        <v>6.4142898159404296E-5</v>
      </c>
      <c r="BF92" s="43">
        <v>5.84795321637426E-3</v>
      </c>
      <c r="BG92" s="43">
        <v>3.3839934116942401E-4</v>
      </c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</row>
    <row r="93" spans="1:74">
      <c r="A93" s="53" t="s">
        <v>53</v>
      </c>
      <c r="B93" s="52">
        <v>1</v>
      </c>
      <c r="C93" s="52">
        <v>1</v>
      </c>
      <c r="D93" s="52">
        <v>1</v>
      </c>
      <c r="E93" s="52">
        <v>3</v>
      </c>
      <c r="F93" s="52">
        <v>1</v>
      </c>
      <c r="G93" s="52">
        <v>2</v>
      </c>
      <c r="H93" s="52">
        <v>6</v>
      </c>
      <c r="I93" s="52">
        <v>4</v>
      </c>
      <c r="J93" s="52">
        <v>5</v>
      </c>
      <c r="K93" s="52">
        <v>1</v>
      </c>
      <c r="N93" s="42">
        <v>1.9999999999999922</v>
      </c>
      <c r="O93" s="42">
        <v>110.0000000000003</v>
      </c>
      <c r="P93" s="42">
        <v>52.000000000000014</v>
      </c>
      <c r="Q93" s="42">
        <v>465.30612244897969</v>
      </c>
      <c r="R93" s="42">
        <v>102.58314177768941</v>
      </c>
      <c r="S93" s="42">
        <v>48.000000000000071</v>
      </c>
      <c r="T93" s="42">
        <v>50.321100917431139</v>
      </c>
      <c r="U93" s="42">
        <v>72.333333333333385</v>
      </c>
      <c r="V93" s="42">
        <v>328.66270491803209</v>
      </c>
      <c r="W93" s="42">
        <v>369.21666666666647</v>
      </c>
      <c r="Z93" s="42">
        <v>161.00000000000003</v>
      </c>
      <c r="AA93" s="42">
        <v>6.9999999999999885</v>
      </c>
      <c r="AB93" s="42">
        <v>28.999984726544579</v>
      </c>
      <c r="AC93" s="42">
        <v>16.333333333333325</v>
      </c>
      <c r="AD93" s="42">
        <v>534.99999999999875</v>
      </c>
      <c r="AE93" s="42">
        <v>6.4992736573525152</v>
      </c>
      <c r="AF93" s="42">
        <v>36.333333333333343</v>
      </c>
      <c r="AG93" s="42">
        <v>2.9999999999999982</v>
      </c>
      <c r="AH93" s="42">
        <v>24.399999999999988</v>
      </c>
      <c r="AI93" s="42">
        <v>1.0000000000000004</v>
      </c>
      <c r="AL93" s="40">
        <v>1.0355662328223E-3</v>
      </c>
      <c r="AM93" s="40">
        <v>2.4478247738941102E-3</v>
      </c>
      <c r="AN93" s="40">
        <v>4.7653180907759399E-3</v>
      </c>
      <c r="AO93" s="40">
        <v>7.1610739098207199E-2</v>
      </c>
      <c r="AP93" s="40">
        <v>0.171513157881613</v>
      </c>
      <c r="AQ93" s="40">
        <v>1.9369137266344301E-3</v>
      </c>
      <c r="AR93" s="40">
        <v>3.3785864757985999E-2</v>
      </c>
      <c r="AS93" s="40">
        <v>2.6512397905887101E-3</v>
      </c>
      <c r="AT93" s="40">
        <v>0.121243279691818</v>
      </c>
      <c r="AU93" s="40">
        <v>1.1056874048563799E-3</v>
      </c>
      <c r="AX93" s="43">
        <v>5.1778311641115205E-4</v>
      </c>
      <c r="AY93" s="43">
        <v>2.2252952489946399E-5</v>
      </c>
      <c r="AZ93" s="43">
        <v>9.1640732514921899E-5</v>
      </c>
      <c r="BA93" s="43">
        <v>1.5390027262334E-4</v>
      </c>
      <c r="BB93" s="43">
        <v>1.6719429226812301E-3</v>
      </c>
      <c r="BC93" s="43">
        <v>4.0352369304883897E-5</v>
      </c>
      <c r="BD93" s="43">
        <v>6.7140551661266695E-4</v>
      </c>
      <c r="BE93" s="43">
        <v>3.6653084662516699E-5</v>
      </c>
      <c r="BF93" s="43">
        <v>3.68898806824023E-4</v>
      </c>
      <c r="BG93" s="43">
        <v>2.9946844351276498E-6</v>
      </c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</row>
    <row r="94" spans="1:74">
      <c r="A94" s="53" t="s">
        <v>58</v>
      </c>
      <c r="B94" s="52">
        <v>7</v>
      </c>
      <c r="C94" s="52">
        <v>1</v>
      </c>
      <c r="D94" s="52">
        <v>4</v>
      </c>
      <c r="E94" s="52">
        <v>3</v>
      </c>
      <c r="F94" s="52">
        <v>4</v>
      </c>
      <c r="G94" s="52">
        <v>12</v>
      </c>
      <c r="H94" s="52">
        <v>14</v>
      </c>
      <c r="I94" s="52">
        <v>13</v>
      </c>
      <c r="J94" s="52">
        <v>6</v>
      </c>
      <c r="K94" s="52">
        <v>15</v>
      </c>
      <c r="N94" s="42">
        <v>131.44548286604436</v>
      </c>
      <c r="O94" s="42">
        <v>66.000000000000014</v>
      </c>
      <c r="P94" s="42">
        <v>103.66706586826344</v>
      </c>
      <c r="Q94" s="42">
        <v>96.256348321565923</v>
      </c>
      <c r="R94" s="42">
        <v>222.51789332475653</v>
      </c>
      <c r="S94" s="42">
        <v>198.87828382554929</v>
      </c>
      <c r="T94" s="42">
        <v>113.27229780254865</v>
      </c>
      <c r="U94" s="42">
        <v>397.03265432098686</v>
      </c>
      <c r="V94" s="42">
        <v>293.703418803418</v>
      </c>
      <c r="W94" s="42">
        <v>66.449249530956791</v>
      </c>
      <c r="Z94" s="42">
        <v>45.857142857142755</v>
      </c>
      <c r="AA94" s="42">
        <v>42.999999999999972</v>
      </c>
      <c r="AB94" s="42">
        <v>208.74989005745422</v>
      </c>
      <c r="AC94" s="42">
        <v>467.99999999999955</v>
      </c>
      <c r="AD94" s="42">
        <v>24.749999999999975</v>
      </c>
      <c r="AE94" s="42">
        <v>10.665474719757974</v>
      </c>
      <c r="AF94" s="42">
        <v>34.071428571428477</v>
      </c>
      <c r="AG94" s="42">
        <v>41.538461538461597</v>
      </c>
      <c r="AH94" s="42">
        <v>6.5000000000000258</v>
      </c>
      <c r="AI94" s="42">
        <v>106.60000000000001</v>
      </c>
      <c r="AL94" s="40">
        <v>0.135697769030138</v>
      </c>
      <c r="AM94" s="40">
        <v>9.0219827380668503E-3</v>
      </c>
      <c r="AN94" s="40">
        <v>0.27353810648126398</v>
      </c>
      <c r="AO94" s="40">
        <v>0.424462960424006</v>
      </c>
      <c r="AP94" s="40">
        <v>6.8844270045817099E-2</v>
      </c>
      <c r="AQ94" s="40">
        <v>7.9017451871016206E-2</v>
      </c>
      <c r="AR94" s="40">
        <v>0.16640658239751999</v>
      </c>
      <c r="AS94" s="40">
        <v>0.65486121716749002</v>
      </c>
      <c r="AT94" s="40">
        <v>3.4635465487803198E-2</v>
      </c>
      <c r="AU94" s="40">
        <v>0.31819225874073498</v>
      </c>
      <c r="AX94" s="43">
        <v>1.0323501886209899E-3</v>
      </c>
      <c r="AY94" s="43">
        <v>1.36696708152528E-4</v>
      </c>
      <c r="AZ94" s="43">
        <v>2.6386210913779198E-3</v>
      </c>
      <c r="BA94" s="43">
        <v>4.40971393394223E-3</v>
      </c>
      <c r="BB94" s="43">
        <v>3.0938756886998502E-4</v>
      </c>
      <c r="BC94" s="43">
        <v>3.97315636232703E-4</v>
      </c>
      <c r="BD94" s="43">
        <v>1.4690845478176201E-3</v>
      </c>
      <c r="BE94" s="43">
        <v>1.649388809813255E-3</v>
      </c>
      <c r="BF94" s="43">
        <v>1.17926667755221E-4</v>
      </c>
      <c r="BG94" s="43">
        <v>4.7885004117691104E-3</v>
      </c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</row>
    <row r="95" spans="1:74">
      <c r="A95" s="53" t="s">
        <v>60</v>
      </c>
      <c r="B95" s="52">
        <v>1</v>
      </c>
      <c r="C95" s="52">
        <v>0</v>
      </c>
      <c r="D95" s="52">
        <v>0</v>
      </c>
      <c r="E95" s="52">
        <v>2</v>
      </c>
      <c r="F95" s="52">
        <v>4</v>
      </c>
      <c r="G95" s="52">
        <v>7</v>
      </c>
      <c r="H95" s="52">
        <v>3</v>
      </c>
      <c r="I95" s="52">
        <v>9</v>
      </c>
      <c r="J95" s="52">
        <v>4</v>
      </c>
      <c r="K95" s="52">
        <v>7</v>
      </c>
      <c r="N95" s="42">
        <v>3.9999999999999956</v>
      </c>
      <c r="O95" s="42">
        <v>0</v>
      </c>
      <c r="P95" s="42">
        <v>0</v>
      </c>
      <c r="Q95" s="42">
        <v>83.194014447884527</v>
      </c>
      <c r="R95" s="42">
        <v>436.11964843970162</v>
      </c>
      <c r="S95" s="42">
        <v>56.019590327169304</v>
      </c>
      <c r="T95" s="42">
        <v>60.088235294117915</v>
      </c>
      <c r="U95" s="42">
        <v>136.44033184428827</v>
      </c>
      <c r="V95" s="42">
        <v>192.38888888888866</v>
      </c>
      <c r="W95" s="42">
        <v>76.388651102464266</v>
      </c>
      <c r="Z95" s="42">
        <v>75.000000000000099</v>
      </c>
      <c r="AA95" s="42">
        <v>0</v>
      </c>
      <c r="AB95" s="42">
        <v>0</v>
      </c>
      <c r="AC95" s="42">
        <v>56.999999999999986</v>
      </c>
      <c r="AD95" s="42">
        <v>167.99999999999989</v>
      </c>
      <c r="AE95" s="42">
        <v>200.83469807115654</v>
      </c>
      <c r="AF95" s="42">
        <v>11.333333333333286</v>
      </c>
      <c r="AG95" s="42">
        <v>174.11111111111117</v>
      </c>
      <c r="AH95" s="42">
        <v>2.2500000000000009</v>
      </c>
      <c r="AI95" s="42">
        <v>36.71428571428573</v>
      </c>
      <c r="AL95" s="40">
        <v>9.6481326039345096E-4</v>
      </c>
      <c r="AM95" s="40">
        <v>0</v>
      </c>
      <c r="AN95" s="40">
        <v>0</v>
      </c>
      <c r="AO95" s="40">
        <v>2.9787924315799699E-2</v>
      </c>
      <c r="AP95" s="40">
        <v>0.91588846969245397</v>
      </c>
      <c r="AQ95" s="40">
        <v>0.24448427809611301</v>
      </c>
      <c r="AR95" s="40">
        <v>6.2921168368792598E-3</v>
      </c>
      <c r="AS95" s="40">
        <v>0.65304190058461598</v>
      </c>
      <c r="AT95" s="40">
        <v>5.2356416722606196E-3</v>
      </c>
      <c r="AU95" s="40">
        <v>5.8791295450575203E-2</v>
      </c>
      <c r="AX95" s="43">
        <v>2.4120331509836301E-4</v>
      </c>
      <c r="AY95" s="43">
        <v>0</v>
      </c>
      <c r="AZ95" s="43">
        <v>0</v>
      </c>
      <c r="BA95" s="43">
        <v>3.5805369549103601E-4</v>
      </c>
      <c r="BB95" s="43">
        <v>2.1000853159659598E-3</v>
      </c>
      <c r="BC95" s="43">
        <v>4.3642639417435904E-3</v>
      </c>
      <c r="BD95" s="43">
        <v>1.04714621857021E-4</v>
      </c>
      <c r="BE95" s="43">
        <v>4.7862819721803101E-3</v>
      </c>
      <c r="BF95" s="43">
        <v>2.7213846405050901E-5</v>
      </c>
      <c r="BG95" s="43">
        <v>7.6963389982780605E-4</v>
      </c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</row>
    <row r="96" spans="1:74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52"/>
      <c r="N96" s="42"/>
      <c r="O96" s="42"/>
      <c r="P96" s="42"/>
      <c r="Q96" s="42"/>
      <c r="R96" s="42"/>
      <c r="S96" s="42"/>
      <c r="T96" s="42"/>
      <c r="U96" s="42"/>
      <c r="V96" s="42"/>
      <c r="W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X96" s="43"/>
      <c r="AY96" s="43"/>
      <c r="AZ96" s="43"/>
      <c r="BA96" s="43"/>
      <c r="BB96" s="43"/>
      <c r="BC96" s="43"/>
      <c r="BD96" s="43"/>
      <c r="BE96" s="43"/>
      <c r="BF96" s="43"/>
      <c r="BG96" s="43"/>
    </row>
    <row r="97" spans="1:74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52"/>
      <c r="N97" s="42"/>
      <c r="O97" s="42"/>
      <c r="P97" s="42"/>
      <c r="Q97" s="42"/>
      <c r="R97" s="42"/>
      <c r="S97" s="42"/>
      <c r="T97" s="42"/>
      <c r="U97" s="42"/>
      <c r="V97" s="42"/>
      <c r="W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X97" s="43"/>
      <c r="AY97" s="43"/>
      <c r="AZ97" s="43"/>
      <c r="BA97" s="43"/>
      <c r="BB97" s="43"/>
      <c r="BC97" s="43"/>
      <c r="BD97" s="43"/>
      <c r="BE97" s="43"/>
      <c r="BF97" s="43"/>
      <c r="BG97" s="43"/>
    </row>
    <row r="99" spans="1:74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</row>
    <row r="100" spans="1:74" s="3" customFormat="1" ht="18">
      <c r="A100" s="95"/>
      <c r="B100" s="55"/>
      <c r="C100" s="55"/>
      <c r="D100" s="55"/>
      <c r="E100" s="55"/>
      <c r="F100" s="55"/>
      <c r="G100" s="55"/>
      <c r="H100" s="55"/>
      <c r="I100" s="39"/>
      <c r="J100" s="108"/>
      <c r="K100" s="39"/>
      <c r="L100" s="39"/>
      <c r="M100" s="39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7"/>
      <c r="AX100" s="127"/>
      <c r="AY100" s="127"/>
      <c r="AZ100" s="127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</row>
    <row r="101" spans="1:74" s="3" customFormat="1" ht="15.95" customHeight="1"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88"/>
      <c r="AL101" s="127"/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88"/>
      <c r="AX101" s="127"/>
      <c r="AY101" s="127"/>
      <c r="AZ101" s="127"/>
      <c r="BA101" s="127"/>
      <c r="BB101" s="127"/>
      <c r="BC101" s="127"/>
      <c r="BD101" s="127"/>
      <c r="BE101" s="127"/>
      <c r="BF101" s="127"/>
      <c r="BG101" s="127"/>
      <c r="BH101" s="127"/>
      <c r="BI101" s="188"/>
      <c r="BJ101" s="188"/>
    </row>
    <row r="102" spans="1:74" s="130" customFormat="1" ht="15.95" customHeight="1">
      <c r="A102" s="187" t="s">
        <v>6</v>
      </c>
      <c r="B102" s="189">
        <v>65</v>
      </c>
      <c r="C102" s="189">
        <v>88</v>
      </c>
      <c r="D102" s="189">
        <v>89</v>
      </c>
      <c r="E102" s="189">
        <v>96</v>
      </c>
      <c r="F102" s="189">
        <v>78</v>
      </c>
      <c r="G102" s="189">
        <v>103</v>
      </c>
      <c r="H102" s="189">
        <v>101</v>
      </c>
      <c r="I102" s="189">
        <v>461</v>
      </c>
      <c r="J102" s="189">
        <v>662</v>
      </c>
      <c r="K102" s="189">
        <v>755</v>
      </c>
      <c r="L102" s="189"/>
      <c r="M102" s="189"/>
      <c r="N102" s="189">
        <v>57.586983586132519</v>
      </c>
      <c r="O102" s="189">
        <v>34.07234263575284</v>
      </c>
      <c r="P102" s="189">
        <v>55.033963051664237</v>
      </c>
      <c r="Q102" s="189">
        <v>63.595535445703497</v>
      </c>
      <c r="R102" s="189">
        <v>56.951801670607658</v>
      </c>
      <c r="S102" s="189">
        <v>55.521390031915978</v>
      </c>
      <c r="T102" s="189">
        <v>106.21041745522444</v>
      </c>
      <c r="U102" s="189">
        <v>188.3028747044944</v>
      </c>
      <c r="V102" s="189">
        <v>130.16902584639271</v>
      </c>
      <c r="W102" s="189">
        <v>105.13145181357292</v>
      </c>
      <c r="X102" s="190"/>
      <c r="Y102" s="190"/>
      <c r="Z102" s="189">
        <v>140.73736263736265</v>
      </c>
      <c r="AA102" s="189">
        <v>83.323266950440882</v>
      </c>
      <c r="AB102" s="189">
        <v>82.792721963227223</v>
      </c>
      <c r="AC102" s="189">
        <v>90.001551956815121</v>
      </c>
      <c r="AD102" s="189">
        <v>123.33696303696297</v>
      </c>
      <c r="AE102" s="189">
        <v>73.838496179902336</v>
      </c>
      <c r="AF102" s="189">
        <v>63.509790209790246</v>
      </c>
      <c r="AG102" s="189">
        <v>30.476472619668154</v>
      </c>
      <c r="AH102" s="189">
        <v>21.546359713151009</v>
      </c>
      <c r="AI102" s="189">
        <v>20.326562215668634</v>
      </c>
      <c r="AJ102" s="190"/>
      <c r="AK102" s="190"/>
      <c r="AL102" s="191">
        <v>1.3303970849775364</v>
      </c>
      <c r="AM102" s="191">
        <v>1.0692670831147773</v>
      </c>
      <c r="AN102" s="191">
        <v>1.1134507001825977</v>
      </c>
      <c r="AO102" s="191">
        <v>1.9544475200059239</v>
      </c>
      <c r="AP102" s="191">
        <v>1.5529577593145056</v>
      </c>
      <c r="AQ102" s="191">
        <v>1.2722041322596209</v>
      </c>
      <c r="AR102" s="191">
        <v>1.424880291866111</v>
      </c>
      <c r="AS102" s="191">
        <v>5.5630077724902298</v>
      </c>
      <c r="AT102" s="191">
        <v>5.5066538358420498</v>
      </c>
      <c r="AU102" s="191">
        <v>5.3584165106935178</v>
      </c>
      <c r="AV102" s="190"/>
      <c r="AW102" s="190"/>
      <c r="AX102" s="192">
        <v>2.3030092525591669E-2</v>
      </c>
      <c r="AY102" s="192">
        <v>2.6439686551269225E-2</v>
      </c>
      <c r="AZ102" s="192">
        <v>2.2474099642969824E-2</v>
      </c>
      <c r="BA102" s="192">
        <v>3.0962222194303807E-2</v>
      </c>
      <c r="BB102" s="192">
        <v>2.7938635007047151E-2</v>
      </c>
      <c r="BC102" s="192">
        <v>2.5841036497166011E-2</v>
      </c>
      <c r="BD102" s="192">
        <v>2.5815234129575124E-2</v>
      </c>
      <c r="BE102" s="192">
        <v>4.281691173326331E-2</v>
      </c>
      <c r="BF102" s="192">
        <v>4.4234595451054376E-2</v>
      </c>
      <c r="BG102" s="192">
        <v>4.7175263906565817E-2</v>
      </c>
      <c r="BH102" s="190"/>
      <c r="BI102" s="193"/>
      <c r="BJ102" s="193"/>
    </row>
    <row r="103" spans="1:74" s="130" customFormat="1" ht="15.95" customHeight="1">
      <c r="A103" s="187" t="s">
        <v>188</v>
      </c>
      <c r="B103" s="189">
        <v>5.416666666666667</v>
      </c>
      <c r="C103" s="189">
        <v>7.333333333333333</v>
      </c>
      <c r="D103" s="189">
        <v>6.8461538461538458</v>
      </c>
      <c r="E103" s="189">
        <v>7.384615384615385</v>
      </c>
      <c r="F103" s="189">
        <v>6</v>
      </c>
      <c r="G103" s="189">
        <v>8.5833333333333339</v>
      </c>
      <c r="H103" s="189">
        <v>8.4166666666666661</v>
      </c>
      <c r="I103" s="189">
        <v>35.46153846153846</v>
      </c>
      <c r="J103" s="189">
        <v>50.92307692307692</v>
      </c>
      <c r="K103" s="189">
        <v>58.07692307692308</v>
      </c>
      <c r="L103" s="189"/>
      <c r="M103" s="189"/>
      <c r="N103" s="189">
        <v>62.385898884976889</v>
      </c>
      <c r="O103" s="189">
        <v>36.911704522065577</v>
      </c>
      <c r="P103" s="189">
        <v>55.033963051664237</v>
      </c>
      <c r="Q103" s="189">
        <v>63.595535445703497</v>
      </c>
      <c r="R103" s="189">
        <v>56.951801670607658</v>
      </c>
      <c r="S103" s="189">
        <v>60.148172534575643</v>
      </c>
      <c r="T103" s="189">
        <v>115.06128557649315</v>
      </c>
      <c r="U103" s="189">
        <v>188.3028747044944</v>
      </c>
      <c r="V103" s="189">
        <v>130.16902584639271</v>
      </c>
      <c r="W103" s="189">
        <v>105.13145181357292</v>
      </c>
      <c r="X103" s="190"/>
      <c r="Y103" s="190"/>
      <c r="Z103" s="189">
        <v>152.46547619047621</v>
      </c>
      <c r="AA103" s="189">
        <v>90.266872529644289</v>
      </c>
      <c r="AB103" s="189">
        <v>82.792721963227223</v>
      </c>
      <c r="AC103" s="189">
        <v>90.001551956815121</v>
      </c>
      <c r="AD103" s="189">
        <v>123.33696303696297</v>
      </c>
      <c r="AE103" s="189">
        <v>79.991704194894197</v>
      </c>
      <c r="AF103" s="189">
        <v>68.802272727272765</v>
      </c>
      <c r="AG103" s="189">
        <v>30.476472619668154</v>
      </c>
      <c r="AH103" s="189">
        <v>21.546359713151009</v>
      </c>
      <c r="AI103" s="189">
        <v>20.326562215668634</v>
      </c>
      <c r="AJ103" s="190"/>
      <c r="AK103" s="190"/>
      <c r="AL103" s="191">
        <v>0.11086642374812804</v>
      </c>
      <c r="AM103" s="191">
        <v>8.9105590259564771E-2</v>
      </c>
      <c r="AN103" s="191">
        <v>8.5650053860199832E-2</v>
      </c>
      <c r="AO103" s="191">
        <v>0.15034211692353261</v>
      </c>
      <c r="AP103" s="191">
        <v>0.1194582891780389</v>
      </c>
      <c r="AQ103" s="191">
        <v>0.10601701102163508</v>
      </c>
      <c r="AR103" s="191">
        <v>0.11874002432217591</v>
      </c>
      <c r="AS103" s="191">
        <v>0.42792367480694077</v>
      </c>
      <c r="AT103" s="191">
        <v>0.42358875660323458</v>
      </c>
      <c r="AU103" s="191">
        <v>0.41218588543796292</v>
      </c>
      <c r="AV103" s="190"/>
      <c r="AW103" s="190"/>
      <c r="AX103" s="192">
        <v>1.9191743771326392E-3</v>
      </c>
      <c r="AY103" s="192">
        <v>2.2033072126057688E-3</v>
      </c>
      <c r="AZ103" s="192">
        <v>1.7287768956130633E-3</v>
      </c>
      <c r="BA103" s="192">
        <v>2.3817093995618312E-3</v>
      </c>
      <c r="BB103" s="192">
        <v>2.1491257697728579E-3</v>
      </c>
      <c r="BC103" s="192">
        <v>2.1534197080971674E-3</v>
      </c>
      <c r="BD103" s="192">
        <v>2.1512695107979269E-3</v>
      </c>
      <c r="BE103" s="192">
        <v>3.2936085948664087E-3</v>
      </c>
      <c r="BF103" s="192">
        <v>3.4026611885426441E-3</v>
      </c>
      <c r="BG103" s="192">
        <v>3.6288664543512169E-3</v>
      </c>
      <c r="BH103" s="190"/>
      <c r="BI103" s="193"/>
      <c r="BJ103" s="193"/>
    </row>
    <row r="104" spans="1:74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/>
      <c r="AV104" s="94"/>
      <c r="AW104" s="94"/>
      <c r="AX104" s="94"/>
      <c r="AY104" s="94"/>
      <c r="AZ104" s="94"/>
      <c r="BA104" s="94"/>
      <c r="BB104" s="94"/>
      <c r="BC104" s="94"/>
      <c r="BD104" s="94"/>
      <c r="BE104" s="94"/>
      <c r="BF104" s="94"/>
      <c r="BG104" s="94"/>
      <c r="BH104" s="94"/>
      <c r="BI104" s="94"/>
      <c r="BJ104" s="94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</row>
    <row r="105" spans="1:74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/>
      <c r="M105" s="1"/>
      <c r="N105" s="1">
        <v>2008</v>
      </c>
      <c r="O105" s="1">
        <v>2009</v>
      </c>
      <c r="P105" s="1">
        <v>2010</v>
      </c>
      <c r="Q105" s="1">
        <v>2011</v>
      </c>
      <c r="R105" s="1">
        <v>2012</v>
      </c>
      <c r="S105" s="1">
        <v>2013</v>
      </c>
      <c r="T105" s="1">
        <v>2014</v>
      </c>
      <c r="U105" s="1">
        <v>2015</v>
      </c>
      <c r="V105" s="1">
        <v>2016</v>
      </c>
      <c r="W105" s="1">
        <v>2017</v>
      </c>
      <c r="Z105" s="1">
        <v>2008</v>
      </c>
      <c r="AA105" s="1">
        <v>2009</v>
      </c>
      <c r="AB105" s="1">
        <v>2010</v>
      </c>
      <c r="AC105" s="1">
        <v>2011</v>
      </c>
      <c r="AD105" s="1">
        <v>2012</v>
      </c>
      <c r="AE105" s="1">
        <v>2013</v>
      </c>
      <c r="AF105" s="1">
        <v>2014</v>
      </c>
      <c r="AG105" s="1">
        <v>2015</v>
      </c>
      <c r="AH105" s="1">
        <v>2016</v>
      </c>
      <c r="AI105" s="1">
        <v>2017</v>
      </c>
      <c r="AL105" s="1">
        <v>2008</v>
      </c>
      <c r="AM105" s="1">
        <v>2009</v>
      </c>
      <c r="AN105" s="1">
        <v>2010</v>
      </c>
      <c r="AO105" s="1">
        <v>2011</v>
      </c>
      <c r="AP105" s="1">
        <v>2012</v>
      </c>
      <c r="AQ105" s="1">
        <v>2013</v>
      </c>
      <c r="AR105" s="1">
        <v>2014</v>
      </c>
      <c r="AS105" s="1">
        <v>2015</v>
      </c>
      <c r="AT105" s="1">
        <v>2016</v>
      </c>
      <c r="AU105" s="1">
        <v>2017</v>
      </c>
      <c r="AX105" s="1">
        <v>2008</v>
      </c>
      <c r="AY105" s="1">
        <v>2009</v>
      </c>
      <c r="AZ105" s="1">
        <v>2010</v>
      </c>
      <c r="BA105" s="1">
        <v>2011</v>
      </c>
      <c r="BB105" s="1">
        <v>2012</v>
      </c>
      <c r="BC105" s="1">
        <v>2013</v>
      </c>
      <c r="BD105" s="1">
        <v>2014</v>
      </c>
      <c r="BE105" s="1">
        <v>2015</v>
      </c>
      <c r="BF105" s="1">
        <v>2016</v>
      </c>
      <c r="BG105" s="1">
        <v>2017</v>
      </c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>
      <c r="A106" s="53" t="s">
        <v>50</v>
      </c>
      <c r="B106" s="52">
        <v>4</v>
      </c>
      <c r="C106" s="52">
        <v>4</v>
      </c>
      <c r="D106" s="52">
        <v>6</v>
      </c>
      <c r="E106" s="52">
        <v>3</v>
      </c>
      <c r="F106" s="52">
        <v>2</v>
      </c>
      <c r="G106" s="52">
        <v>5</v>
      </c>
      <c r="H106" s="52">
        <v>8</v>
      </c>
      <c r="I106" s="52">
        <v>32</v>
      </c>
      <c r="J106" s="52">
        <v>45</v>
      </c>
      <c r="K106" s="52">
        <v>49</v>
      </c>
      <c r="N106" s="42">
        <v>37.755319148936216</v>
      </c>
      <c r="O106" s="42">
        <v>53.833333333333329</v>
      </c>
      <c r="P106" s="42">
        <v>49.804511278195363</v>
      </c>
      <c r="Q106" s="42">
        <v>75.119718309859024</v>
      </c>
      <c r="R106" s="42">
        <v>13.541316258919485</v>
      </c>
      <c r="S106" s="42">
        <v>83.76553672316372</v>
      </c>
      <c r="T106" s="42">
        <v>40.682373277172204</v>
      </c>
      <c r="U106" s="42">
        <v>99.21471120767697</v>
      </c>
      <c r="V106" s="42">
        <v>274.37988618953835</v>
      </c>
      <c r="W106" s="42">
        <v>106.92754480286726</v>
      </c>
      <c r="Z106" s="42">
        <v>47.000000000000036</v>
      </c>
      <c r="AA106" s="42">
        <v>50.999999999999993</v>
      </c>
      <c r="AB106" s="42">
        <v>66.499964976386934</v>
      </c>
      <c r="AC106" s="42">
        <v>47.333333333333336</v>
      </c>
      <c r="AD106" s="42">
        <v>490.49999999999977</v>
      </c>
      <c r="AE106" s="42">
        <v>70.7920884523936</v>
      </c>
      <c r="AF106" s="42">
        <v>82.250000000000085</v>
      </c>
      <c r="AG106" s="42">
        <v>57.531249999999986</v>
      </c>
      <c r="AH106" s="42">
        <v>33.84444444444447</v>
      </c>
      <c r="AI106" s="42">
        <v>18.979591836734706</v>
      </c>
      <c r="AL106" s="40">
        <v>2.2827481740909091E-2</v>
      </c>
      <c r="AM106" s="40">
        <v>3.4911703463513098E-2</v>
      </c>
      <c r="AN106" s="40">
        <v>6.2796021949535499E-2</v>
      </c>
      <c r="AO106" s="40">
        <v>3.3503147103533998E-2</v>
      </c>
      <c r="AP106" s="40">
        <v>4.1514284174044597E-2</v>
      </c>
      <c r="AQ106" s="40">
        <v>9.2043754384440096E-2</v>
      </c>
      <c r="AR106" s="40">
        <v>8.2444290639681103E-2</v>
      </c>
      <c r="AS106" s="40">
        <v>0.55790357591566508</v>
      </c>
      <c r="AT106" s="40">
        <v>1.2635708396580345</v>
      </c>
      <c r="AU106" s="40">
        <v>0.29779925632003179</v>
      </c>
      <c r="AX106" s="43">
        <v>6.04616309846563E-4</v>
      </c>
      <c r="AY106" s="43">
        <v>6.4851461542129595E-4</v>
      </c>
      <c r="AZ106" s="43">
        <v>1.2608500783949641E-3</v>
      </c>
      <c r="BA106" s="43">
        <v>4.4599670841865901E-4</v>
      </c>
      <c r="BB106" s="43">
        <v>3.0657495460753078E-3</v>
      </c>
      <c r="BC106" s="43">
        <v>1.0988260564560701E-3</v>
      </c>
      <c r="BD106" s="43">
        <v>2.026535917115299E-3</v>
      </c>
      <c r="BE106" s="43">
        <v>5.6231940719744392E-3</v>
      </c>
      <c r="BF106" s="43">
        <v>4.6051875638769488E-3</v>
      </c>
      <c r="BG106" s="43">
        <v>2.7850565246687149E-3</v>
      </c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</row>
    <row r="107" spans="1:74">
      <c r="A107" s="53" t="s">
        <v>56</v>
      </c>
      <c r="B107" s="52">
        <v>5</v>
      </c>
      <c r="C107" s="52">
        <v>8</v>
      </c>
      <c r="D107" s="52">
        <v>15</v>
      </c>
      <c r="E107" s="52">
        <v>18</v>
      </c>
      <c r="F107" s="52">
        <v>10</v>
      </c>
      <c r="G107" s="52">
        <v>17</v>
      </c>
      <c r="H107" s="52">
        <v>20</v>
      </c>
      <c r="I107" s="52">
        <v>66</v>
      </c>
      <c r="J107" s="52">
        <v>64</v>
      </c>
      <c r="K107" s="52">
        <v>86</v>
      </c>
      <c r="N107" s="42">
        <v>45.726618705035939</v>
      </c>
      <c r="O107" s="42">
        <v>44.004878048780526</v>
      </c>
      <c r="P107" s="42">
        <v>49.191806331471163</v>
      </c>
      <c r="Q107" s="42">
        <v>117.16011473626459</v>
      </c>
      <c r="R107" s="42">
        <v>58.736688983534407</v>
      </c>
      <c r="S107" s="42">
        <v>29.504575055940862</v>
      </c>
      <c r="T107" s="42">
        <v>79.004094744917168</v>
      </c>
      <c r="U107" s="42">
        <v>100.26898848092141</v>
      </c>
      <c r="V107" s="42">
        <v>75.94657713498637</v>
      </c>
      <c r="W107" s="42">
        <v>169.66732931726898</v>
      </c>
      <c r="Z107" s="42">
        <v>55.600000000000009</v>
      </c>
      <c r="AA107" s="42">
        <v>25.625000000000007</v>
      </c>
      <c r="AB107" s="42">
        <v>35.799981145182606</v>
      </c>
      <c r="AC107" s="42">
        <v>45.611111111111086</v>
      </c>
      <c r="AD107" s="42">
        <v>152.19999999999999</v>
      </c>
      <c r="AE107" s="42">
        <v>140.10198960917373</v>
      </c>
      <c r="AF107" s="42">
        <v>31.600000000000062</v>
      </c>
      <c r="AG107" s="42">
        <v>28.060606060606087</v>
      </c>
      <c r="AH107" s="42">
        <v>37.812499999999957</v>
      </c>
      <c r="AI107" s="42">
        <v>9.6511627906976667</v>
      </c>
      <c r="AL107" s="40">
        <v>4.0882353887071801E-2</v>
      </c>
      <c r="AM107" s="40">
        <v>2.8677697773115289E-2</v>
      </c>
      <c r="AN107" s="40">
        <v>8.3475227245316461E-2</v>
      </c>
      <c r="AO107" s="40">
        <v>0.30211080253801392</v>
      </c>
      <c r="AP107" s="40">
        <v>0.27937772669808264</v>
      </c>
      <c r="AQ107" s="40">
        <v>0.21815079923532632</v>
      </c>
      <c r="AR107" s="40">
        <v>0.1537783126125305</v>
      </c>
      <c r="AS107" s="40">
        <v>0.56720088537562274</v>
      </c>
      <c r="AT107" s="40">
        <v>0.5557391482267664</v>
      </c>
      <c r="AU107" s="40">
        <v>0.4217230915125646</v>
      </c>
      <c r="AX107" s="43">
        <v>8.9406028796459804E-4</v>
      </c>
      <c r="AY107" s="43">
        <v>6.5169360863414575E-4</v>
      </c>
      <c r="AZ107" s="43">
        <v>1.696933564155622E-3</v>
      </c>
      <c r="BA107" s="43">
        <v>2.578614771913513E-3</v>
      </c>
      <c r="BB107" s="43">
        <v>4.7564432305062391E-3</v>
      </c>
      <c r="BC107" s="43">
        <v>7.3937956680179603E-3</v>
      </c>
      <c r="BD107" s="43">
        <v>1.9464600298128728E-3</v>
      </c>
      <c r="BE107" s="43">
        <v>5.6567927329150862E-3</v>
      </c>
      <c r="BF107" s="43">
        <v>7.317500922247009E-3</v>
      </c>
      <c r="BG107" s="43">
        <v>2.4855880811559461E-3</v>
      </c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</row>
    <row r="108" spans="1:74">
      <c r="A108" s="53" t="s">
        <v>51</v>
      </c>
      <c r="B108" s="52">
        <v>0</v>
      </c>
      <c r="C108" s="52">
        <v>0</v>
      </c>
      <c r="D108" s="52">
        <v>1</v>
      </c>
      <c r="E108" s="52">
        <v>4</v>
      </c>
      <c r="F108" s="52">
        <v>3</v>
      </c>
      <c r="G108" s="52">
        <v>3</v>
      </c>
      <c r="H108" s="52">
        <v>0</v>
      </c>
      <c r="I108" s="52">
        <v>5</v>
      </c>
      <c r="J108" s="52">
        <v>3</v>
      </c>
      <c r="K108" s="52">
        <v>5</v>
      </c>
      <c r="N108" s="42">
        <v>0</v>
      </c>
      <c r="O108" s="42">
        <v>0</v>
      </c>
      <c r="P108" s="42">
        <v>56.999999999999908</v>
      </c>
      <c r="Q108" s="42">
        <v>51.226513911620259</v>
      </c>
      <c r="R108" s="42">
        <v>91.62491479700806</v>
      </c>
      <c r="S108" s="42">
        <v>52.775193798449628</v>
      </c>
      <c r="T108" s="42">
        <v>0</v>
      </c>
      <c r="U108" s="42">
        <v>85.287719298245705</v>
      </c>
      <c r="V108" s="42">
        <v>54.205185185185293</v>
      </c>
      <c r="W108" s="42">
        <v>52.261437908496752</v>
      </c>
      <c r="Z108" s="42">
        <v>0</v>
      </c>
      <c r="AA108" s="42">
        <v>0</v>
      </c>
      <c r="AB108" s="42">
        <v>17.999990519924228</v>
      </c>
      <c r="AC108" s="42">
        <v>178.75000000000006</v>
      </c>
      <c r="AD108" s="42">
        <v>133.00000000000009</v>
      </c>
      <c r="AE108" s="42">
        <v>42.995194964024336</v>
      </c>
      <c r="AF108" s="42">
        <v>0</v>
      </c>
      <c r="AG108" s="42">
        <v>3.8000000000000007</v>
      </c>
      <c r="AH108" s="42">
        <v>14.999999999999973</v>
      </c>
      <c r="AI108" s="42">
        <v>10.200000000000001</v>
      </c>
      <c r="AL108" s="40">
        <v>0</v>
      </c>
      <c r="AM108" s="40">
        <v>0</v>
      </c>
      <c r="AN108" s="40">
        <v>3.2421859158727499E-3</v>
      </c>
      <c r="AO108" s="40">
        <v>0.11503874972300621</v>
      </c>
      <c r="AP108" s="40">
        <v>0.11424945702171101</v>
      </c>
      <c r="AQ108" s="40">
        <v>2.1132225402126899E-2</v>
      </c>
      <c r="AR108" s="40">
        <v>0</v>
      </c>
      <c r="AS108" s="40">
        <v>4.9495918271766394E-3</v>
      </c>
      <c r="AT108" s="40">
        <v>7.3756579199348495E-3</v>
      </c>
      <c r="AU108" s="40">
        <v>7.9818322477602302E-3</v>
      </c>
      <c r="AX108" s="43">
        <v>0</v>
      </c>
      <c r="AY108" s="43">
        <v>0</v>
      </c>
      <c r="AZ108" s="43">
        <v>5.68804546644343E-5</v>
      </c>
      <c r="BA108" s="43">
        <v>2.2456876515446569E-3</v>
      </c>
      <c r="BB108" s="43">
        <v>1.24692565635479E-3</v>
      </c>
      <c r="BC108" s="43">
        <v>4.0041966464077103E-4</v>
      </c>
      <c r="BD108" s="43">
        <v>0</v>
      </c>
      <c r="BE108" s="43">
        <v>5.8034050715651487E-5</v>
      </c>
      <c r="BF108" s="43">
        <v>1.3606923202525421E-4</v>
      </c>
      <c r="BG108" s="43">
        <v>1.527289061915101E-4</v>
      </c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</row>
    <row r="109" spans="1:74">
      <c r="A109" s="53" t="s">
        <v>54</v>
      </c>
      <c r="B109" s="52">
        <v>7</v>
      </c>
      <c r="C109" s="52">
        <v>5</v>
      </c>
      <c r="D109" s="52">
        <v>7</v>
      </c>
      <c r="E109" s="52">
        <v>18</v>
      </c>
      <c r="F109" s="52">
        <v>11</v>
      </c>
      <c r="G109" s="52">
        <v>12</v>
      </c>
      <c r="H109" s="52">
        <v>6</v>
      </c>
      <c r="I109" s="52">
        <v>38</v>
      </c>
      <c r="J109" s="52">
        <v>42</v>
      </c>
      <c r="K109" s="52">
        <v>64</v>
      </c>
      <c r="N109" s="42">
        <v>60.236013986014065</v>
      </c>
      <c r="O109" s="42">
        <v>41.660955816050389</v>
      </c>
      <c r="P109" s="42">
        <v>54.614497528830384</v>
      </c>
      <c r="Q109" s="42">
        <v>48.980135882322372</v>
      </c>
      <c r="R109" s="42">
        <v>52.457057954419405</v>
      </c>
      <c r="S109" s="42">
        <v>55.854130052724152</v>
      </c>
      <c r="T109" s="42">
        <v>49.015207066869309</v>
      </c>
      <c r="U109" s="42">
        <v>235.1364850427351</v>
      </c>
      <c r="V109" s="42">
        <v>45.101220159151168</v>
      </c>
      <c r="W109" s="42">
        <v>152.73861788617882</v>
      </c>
      <c r="Z109" s="42">
        <v>81.714285714285737</v>
      </c>
      <c r="AA109" s="42">
        <v>221.80000000000032</v>
      </c>
      <c r="AB109" s="42">
        <v>173.42848008879375</v>
      </c>
      <c r="AC109" s="42">
        <v>122.05555555555556</v>
      </c>
      <c r="AD109" s="42">
        <v>124.90909090909095</v>
      </c>
      <c r="AE109" s="42">
        <v>47.411368090174022</v>
      </c>
      <c r="AF109" s="42">
        <v>186.66666666666674</v>
      </c>
      <c r="AG109" s="42">
        <v>32.84210526315789</v>
      </c>
      <c r="AH109" s="42">
        <v>44.880952380952365</v>
      </c>
      <c r="AI109" s="42">
        <v>24.343750000000007</v>
      </c>
      <c r="AL109" s="40">
        <v>0.110808802956188</v>
      </c>
      <c r="AM109" s="40">
        <v>0.14687584442007201</v>
      </c>
      <c r="AN109" s="40">
        <v>0.2095159947311849</v>
      </c>
      <c r="AO109" s="40">
        <v>0.33798182888005279</v>
      </c>
      <c r="AP109" s="40">
        <v>0.22524664323666987</v>
      </c>
      <c r="AQ109" s="40">
        <v>9.8649126836808793E-2</v>
      </c>
      <c r="AR109" s="40">
        <v>0.16907417464826249</v>
      </c>
      <c r="AS109" s="40">
        <v>0.89632165932586849</v>
      </c>
      <c r="AT109" s="40">
        <v>0.25706743591139147</v>
      </c>
      <c r="AU109" s="40">
        <v>0.71263537221431961</v>
      </c>
      <c r="AX109" s="43">
        <v>1.83957728315018E-3</v>
      </c>
      <c r="AY109" s="43">
        <v>3.5255034730500901E-3</v>
      </c>
      <c r="AZ109" s="43">
        <v>3.8362706645901799E-3</v>
      </c>
      <c r="BA109" s="43">
        <v>6.9003856929281257E-3</v>
      </c>
      <c r="BB109" s="43">
        <v>4.2939244406804038E-3</v>
      </c>
      <c r="BC109" s="43">
        <v>1.7661921641906838E-3</v>
      </c>
      <c r="BD109" s="43">
        <v>3.4494228376430601E-3</v>
      </c>
      <c r="BE109" s="43">
        <v>3.8119208049017385E-3</v>
      </c>
      <c r="BF109" s="43">
        <v>5.6997889415023231E-3</v>
      </c>
      <c r="BG109" s="43">
        <v>4.6657183499288777E-3</v>
      </c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</row>
    <row r="110" spans="1:74">
      <c r="A110" s="53" t="s">
        <v>49</v>
      </c>
      <c r="B110" s="52">
        <v>6</v>
      </c>
      <c r="C110" s="52">
        <v>4</v>
      </c>
      <c r="D110" s="52">
        <v>3</v>
      </c>
      <c r="E110" s="52">
        <v>3</v>
      </c>
      <c r="F110" s="52">
        <v>7</v>
      </c>
      <c r="G110" s="52">
        <v>0</v>
      </c>
      <c r="H110" s="52">
        <v>7</v>
      </c>
      <c r="I110" s="52">
        <v>13</v>
      </c>
      <c r="J110" s="52">
        <v>27</v>
      </c>
      <c r="K110" s="52">
        <v>24</v>
      </c>
      <c r="N110" s="42">
        <v>42.461538461538524</v>
      </c>
      <c r="O110" s="42">
        <v>25.407407407407376</v>
      </c>
      <c r="P110" s="42">
        <v>50.688172043010738</v>
      </c>
      <c r="Q110" s="42">
        <v>57.513157894736828</v>
      </c>
      <c r="R110" s="42">
        <v>78.57473635938868</v>
      </c>
      <c r="S110" s="42">
        <v>0</v>
      </c>
      <c r="T110" s="42">
        <v>16.879699248120271</v>
      </c>
      <c r="U110" s="42">
        <v>29.413304093567248</v>
      </c>
      <c r="V110" s="42">
        <v>86.90743127147752</v>
      </c>
      <c r="W110" s="42">
        <v>57.031528279181799</v>
      </c>
      <c r="Z110" s="42">
        <v>28.166666666666643</v>
      </c>
      <c r="AA110" s="42">
        <v>20.250000000000021</v>
      </c>
      <c r="AB110" s="42">
        <v>61.99996734640569</v>
      </c>
      <c r="AC110" s="42">
        <v>25.333333333333361</v>
      </c>
      <c r="AD110" s="42">
        <v>101.57142857142847</v>
      </c>
      <c r="AE110" s="42">
        <v>0</v>
      </c>
      <c r="AF110" s="42">
        <v>19.000000000000036</v>
      </c>
      <c r="AG110" s="42">
        <v>8.7692307692307665</v>
      </c>
      <c r="AH110" s="42">
        <v>28.740740740740808</v>
      </c>
      <c r="AI110" s="42">
        <v>11.541666666666659</v>
      </c>
      <c r="AL110" s="40">
        <v>2.3078333188611359E-2</v>
      </c>
      <c r="AM110" s="40">
        <v>6.5423680320442507E-3</v>
      </c>
      <c r="AN110" s="40">
        <v>2.9792718143127034E-2</v>
      </c>
      <c r="AO110" s="40">
        <v>1.372853248238E-2</v>
      </c>
      <c r="AP110" s="40">
        <v>0.17459033508087921</v>
      </c>
      <c r="AQ110" s="40">
        <v>0</v>
      </c>
      <c r="AR110" s="40">
        <v>6.9142448843827397E-3</v>
      </c>
      <c r="AS110" s="40">
        <v>1.0241839088885762E-2</v>
      </c>
      <c r="AT110" s="40">
        <v>0.2039229263553001</v>
      </c>
      <c r="AU110" s="40">
        <v>4.7309226123630602E-2</v>
      </c>
      <c r="AX110" s="43">
        <v>5.4351147002164356E-4</v>
      </c>
      <c r="AY110" s="43">
        <v>2.5749845024080898E-4</v>
      </c>
      <c r="AZ110" s="43">
        <v>5.8776469819915458E-4</v>
      </c>
      <c r="BA110" s="43">
        <v>2.3870246366069101E-4</v>
      </c>
      <c r="BB110" s="43">
        <v>2.2219652673389836E-3</v>
      </c>
      <c r="BC110" s="43">
        <v>0</v>
      </c>
      <c r="BD110" s="43">
        <v>4.0961896197011397E-4</v>
      </c>
      <c r="BE110" s="43">
        <v>3.4820430429390877E-4</v>
      </c>
      <c r="BF110" s="43">
        <v>2.3464383122577268E-3</v>
      </c>
      <c r="BG110" s="43">
        <v>8.2952758853035806E-4</v>
      </c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</row>
    <row r="111" spans="1:74">
      <c r="A111" s="53" t="s">
        <v>59</v>
      </c>
      <c r="B111" s="52">
        <v>6</v>
      </c>
      <c r="C111" s="52">
        <v>5</v>
      </c>
      <c r="D111" s="52">
        <v>2</v>
      </c>
      <c r="E111" s="52">
        <v>3</v>
      </c>
      <c r="F111" s="52">
        <v>6</v>
      </c>
      <c r="G111" s="52">
        <v>9</v>
      </c>
      <c r="H111" s="52">
        <v>6</v>
      </c>
      <c r="I111" s="52">
        <v>55</v>
      </c>
      <c r="J111" s="52">
        <v>63</v>
      </c>
      <c r="K111" s="52">
        <v>64</v>
      </c>
      <c r="N111" s="42">
        <v>40.103896103896147</v>
      </c>
      <c r="O111" s="42">
        <v>37.920168067226946</v>
      </c>
      <c r="P111" s="42">
        <v>34.235849056603854</v>
      </c>
      <c r="Q111" s="42">
        <v>117.79166666666666</v>
      </c>
      <c r="R111" s="42">
        <v>123.20216792020209</v>
      </c>
      <c r="S111" s="42">
        <v>62.918228279386732</v>
      </c>
      <c r="T111" s="42">
        <v>87.133808106394952</v>
      </c>
      <c r="U111" s="42">
        <v>133.25614035087719</v>
      </c>
      <c r="V111" s="42">
        <v>235.08062534896726</v>
      </c>
      <c r="W111" s="42">
        <v>147.95544903310395</v>
      </c>
      <c r="Z111" s="42">
        <v>64.166666666666643</v>
      </c>
      <c r="AA111" s="42">
        <v>47.600000000000009</v>
      </c>
      <c r="AB111" s="42">
        <v>52.999972086443513</v>
      </c>
      <c r="AC111" s="42">
        <v>32.000000000000036</v>
      </c>
      <c r="AD111" s="42">
        <v>116.9999999999999</v>
      </c>
      <c r="AE111" s="42">
        <v>65.214933963520068</v>
      </c>
      <c r="AF111" s="42">
        <v>104.49999999999994</v>
      </c>
      <c r="AG111" s="42">
        <v>6.9090909090909092</v>
      </c>
      <c r="AH111" s="42">
        <v>9.4761904761904816</v>
      </c>
      <c r="AI111" s="42">
        <v>31.781249999999972</v>
      </c>
      <c r="AL111" s="40">
        <v>4.965572246824964E-2</v>
      </c>
      <c r="AM111" s="40">
        <v>2.86904137459667E-2</v>
      </c>
      <c r="AN111" s="40">
        <v>1.14677316654018E-2</v>
      </c>
      <c r="AO111" s="40">
        <v>3.5516413935198603E-2</v>
      </c>
      <c r="AP111" s="40">
        <v>0.27028573623297758</v>
      </c>
      <c r="AQ111" s="40">
        <v>0.1146410811951751</v>
      </c>
      <c r="AR111" s="40">
        <v>0.16826068299406702</v>
      </c>
      <c r="AS111" s="40">
        <v>0.15466787214589559</v>
      </c>
      <c r="AT111" s="40">
        <v>0.42436405272632405</v>
      </c>
      <c r="AU111" s="40">
        <v>0.90122447655411608</v>
      </c>
      <c r="AX111" s="43">
        <v>1.2381770175049281E-3</v>
      </c>
      <c r="AY111" s="43">
        <v>7.5660038465817897E-4</v>
      </c>
      <c r="AZ111" s="43">
        <v>3.3496267746833502E-4</v>
      </c>
      <c r="BA111" s="43">
        <v>3.0151890146613597E-4</v>
      </c>
      <c r="BB111" s="43">
        <v>2.1938391247144397E-3</v>
      </c>
      <c r="BC111" s="43">
        <v>1.8220646755359102E-3</v>
      </c>
      <c r="BD111" s="43">
        <v>1.931060820716247E-3</v>
      </c>
      <c r="BE111" s="43">
        <v>1.1606810143130295E-3</v>
      </c>
      <c r="BF111" s="43">
        <v>1.8051851448683766E-3</v>
      </c>
      <c r="BG111" s="43">
        <v>6.0911881410496312E-3</v>
      </c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</row>
    <row r="112" spans="1:74">
      <c r="A112" s="53" t="s">
        <v>57</v>
      </c>
      <c r="B112" s="52">
        <v>14</v>
      </c>
      <c r="C112" s="52">
        <v>23</v>
      </c>
      <c r="D112" s="52">
        <v>21</v>
      </c>
      <c r="E112" s="52">
        <v>19</v>
      </c>
      <c r="F112" s="52">
        <v>12</v>
      </c>
      <c r="G112" s="52">
        <v>26</v>
      </c>
      <c r="H112" s="52">
        <v>20</v>
      </c>
      <c r="I112" s="52">
        <v>69</v>
      </c>
      <c r="J112" s="52">
        <v>95</v>
      </c>
      <c r="K112" s="52">
        <v>132</v>
      </c>
      <c r="N112" s="42">
        <v>41.332107843137294</v>
      </c>
      <c r="O112" s="42">
        <v>63.246575342465718</v>
      </c>
      <c r="P112" s="42">
        <v>46.616718266253912</v>
      </c>
      <c r="Q112" s="42">
        <v>99.513364464322422</v>
      </c>
      <c r="R112" s="42">
        <v>45.646897564917921</v>
      </c>
      <c r="S112" s="42">
        <v>66.283366206443262</v>
      </c>
      <c r="T112" s="42">
        <v>46.788304993975082</v>
      </c>
      <c r="U112" s="42">
        <v>205.75187142228091</v>
      </c>
      <c r="V112" s="42">
        <v>174.17226325757591</v>
      </c>
      <c r="W112" s="42">
        <v>106.28646408839778</v>
      </c>
      <c r="Z112" s="42">
        <v>116.57142857142851</v>
      </c>
      <c r="AA112" s="42">
        <v>85.695652173913118</v>
      </c>
      <c r="AB112" s="42">
        <v>76.904721401263558</v>
      </c>
      <c r="AC112" s="42">
        <v>130.73684210526312</v>
      </c>
      <c r="AD112" s="42">
        <v>121.58333333333333</v>
      </c>
      <c r="AE112" s="42">
        <v>58.493462916172561</v>
      </c>
      <c r="AF112" s="42">
        <v>169.75000000000014</v>
      </c>
      <c r="AG112" s="42">
        <v>10.971014492753614</v>
      </c>
      <c r="AH112" s="42">
        <v>18.526315789473678</v>
      </c>
      <c r="AI112" s="42">
        <v>24.681818181818173</v>
      </c>
      <c r="AL112" s="40">
        <v>0.21693504555526621</v>
      </c>
      <c r="AM112" s="40">
        <v>0.39629011492060479</v>
      </c>
      <c r="AN112" s="40">
        <v>0.23790566165925581</v>
      </c>
      <c r="AO112" s="40">
        <v>0.77638352365471308</v>
      </c>
      <c r="AP112" s="40">
        <v>0.20812977885731371</v>
      </c>
      <c r="AQ112" s="40">
        <v>0.31293883201619099</v>
      </c>
      <c r="AR112" s="40">
        <v>0.48922146358563051</v>
      </c>
      <c r="AS112" s="40">
        <v>0.47573922144775577</v>
      </c>
      <c r="AT112" s="40">
        <v>0.92691323419429916</v>
      </c>
      <c r="AU112" s="40">
        <v>1.0370032192857672</v>
      </c>
      <c r="AX112" s="43">
        <v>5.2485841365403699E-3</v>
      </c>
      <c r="AY112" s="43">
        <v>6.265795622526351E-3</v>
      </c>
      <c r="AZ112" s="43">
        <v>5.1034407935034104E-3</v>
      </c>
      <c r="BA112" s="43">
        <v>7.8018015754362574E-3</v>
      </c>
      <c r="BB112" s="43">
        <v>4.5595602321344304E-3</v>
      </c>
      <c r="BC112" s="43">
        <v>4.7212272086714097E-3</v>
      </c>
      <c r="BD112" s="43">
        <v>1.0456062976605529E-2</v>
      </c>
      <c r="BE112" s="43">
        <v>2.3121987574604278E-3</v>
      </c>
      <c r="BF112" s="43">
        <v>5.3218188525432832E-3</v>
      </c>
      <c r="BG112" s="43">
        <v>9.756681889645874E-3</v>
      </c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</row>
    <row r="113" spans="1:74">
      <c r="A113" s="53" t="s">
        <v>55</v>
      </c>
      <c r="B113" s="52">
        <v>3</v>
      </c>
      <c r="C113" s="52">
        <v>5</v>
      </c>
      <c r="D113" s="52">
        <v>8</v>
      </c>
      <c r="E113" s="52">
        <v>1</v>
      </c>
      <c r="F113" s="52">
        <v>6</v>
      </c>
      <c r="G113" s="52">
        <v>7</v>
      </c>
      <c r="H113" s="52">
        <v>2</v>
      </c>
      <c r="I113" s="52">
        <v>30</v>
      </c>
      <c r="J113" s="52">
        <v>36</v>
      </c>
      <c r="K113" s="52">
        <v>67</v>
      </c>
      <c r="N113" s="42">
        <v>71.887096774193552</v>
      </c>
      <c r="O113" s="42">
        <v>30.310975609756056</v>
      </c>
      <c r="P113" s="42">
        <v>49.534351145038222</v>
      </c>
      <c r="Q113" s="42">
        <v>33.999999999999858</v>
      </c>
      <c r="R113" s="42">
        <v>26.484595219024182</v>
      </c>
      <c r="S113" s="42">
        <v>35.916666666666742</v>
      </c>
      <c r="T113" s="42">
        <v>32.535714285714285</v>
      </c>
      <c r="U113" s="42">
        <v>193.37097026604062</v>
      </c>
      <c r="V113" s="42">
        <v>191.63857142857145</v>
      </c>
      <c r="W113" s="42">
        <v>119.48834289813489</v>
      </c>
      <c r="Z113" s="42">
        <v>41.333333333333293</v>
      </c>
      <c r="AA113" s="42">
        <v>32.799999999999969</v>
      </c>
      <c r="AB113" s="42">
        <v>49.124974127293122</v>
      </c>
      <c r="AC113" s="42">
        <v>35.000000000000121</v>
      </c>
      <c r="AD113" s="42">
        <v>41.166666666666693</v>
      </c>
      <c r="AE113" s="42">
        <v>104.5597432347699</v>
      </c>
      <c r="AF113" s="42">
        <v>28.000000000000011</v>
      </c>
      <c r="AG113" s="42">
        <v>7.1000000000000023</v>
      </c>
      <c r="AH113" s="42">
        <v>9.7222222222222001</v>
      </c>
      <c r="AI113" s="42">
        <v>20.805970149253703</v>
      </c>
      <c r="AL113" s="40">
        <v>2.866781801049071E-2</v>
      </c>
      <c r="AM113" s="40">
        <v>1.5802775261074781E-2</v>
      </c>
      <c r="AN113" s="40">
        <v>6.1516211719585663E-2</v>
      </c>
      <c r="AO113" s="40">
        <v>3.7375780494239702E-3</v>
      </c>
      <c r="AP113" s="40">
        <v>2.0443627457049748E-2</v>
      </c>
      <c r="AQ113" s="40">
        <v>8.1608010876515563E-2</v>
      </c>
      <c r="AR113" s="40">
        <v>5.6114717948086198E-3</v>
      </c>
      <c r="AS113" s="40">
        <v>0.12580565516370693</v>
      </c>
      <c r="AT113" s="40">
        <v>0.20281421409435299</v>
      </c>
      <c r="AU113" s="40">
        <v>0.49881485363479772</v>
      </c>
      <c r="AX113" s="43">
        <v>3.9878948096262599E-4</v>
      </c>
      <c r="AY113" s="43">
        <v>5.2135488690731595E-4</v>
      </c>
      <c r="AZ113" s="43">
        <v>1.2418899268401469E-3</v>
      </c>
      <c r="BA113" s="43">
        <v>1.09928766159529E-4</v>
      </c>
      <c r="BB113" s="43">
        <v>7.7190635869582244E-4</v>
      </c>
      <c r="BC113" s="43">
        <v>2.272148794705765E-3</v>
      </c>
      <c r="BD113" s="43">
        <v>1.7247114188215299E-4</v>
      </c>
      <c r="BE113" s="43">
        <v>6.5059225275967199E-4</v>
      </c>
      <c r="BF113" s="43">
        <v>1.05831624908531E-3</v>
      </c>
      <c r="BG113" s="43">
        <v>4.1745901025679365E-3</v>
      </c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</row>
    <row r="114" spans="1:74">
      <c r="A114" s="53" t="s">
        <v>47</v>
      </c>
      <c r="B114" s="52">
        <v>5</v>
      </c>
      <c r="C114" s="52">
        <v>9</v>
      </c>
      <c r="D114" s="52">
        <v>6</v>
      </c>
      <c r="E114" s="52">
        <v>15</v>
      </c>
      <c r="F114" s="52">
        <v>7</v>
      </c>
      <c r="G114" s="52">
        <v>8</v>
      </c>
      <c r="H114" s="52">
        <v>15</v>
      </c>
      <c r="I114" s="52">
        <v>27</v>
      </c>
      <c r="J114" s="52">
        <v>73</v>
      </c>
      <c r="K114" s="52">
        <v>40</v>
      </c>
      <c r="N114" s="42">
        <v>17.132635253054097</v>
      </c>
      <c r="O114" s="42">
        <v>30.495698924731151</v>
      </c>
      <c r="P114" s="42">
        <v>38.224893917963136</v>
      </c>
      <c r="Q114" s="42">
        <v>19.769605455431041</v>
      </c>
      <c r="R114" s="42">
        <v>43.944038558043921</v>
      </c>
      <c r="S114" s="42">
        <v>43.995113941791764</v>
      </c>
      <c r="T114" s="42">
        <v>46.695581014729939</v>
      </c>
      <c r="U114" s="42">
        <v>93.618739797584084</v>
      </c>
      <c r="V114" s="42">
        <v>85.64486136226644</v>
      </c>
      <c r="W114" s="42">
        <v>71.069619573554263</v>
      </c>
      <c r="Z114" s="42">
        <v>229.19999999999987</v>
      </c>
      <c r="AA114" s="42">
        <v>206.66666666666677</v>
      </c>
      <c r="AB114" s="42">
        <v>117.83327127394864</v>
      </c>
      <c r="AC114" s="42">
        <v>136.86666666666667</v>
      </c>
      <c r="AD114" s="42">
        <v>55</v>
      </c>
      <c r="AE114" s="42">
        <v>180.85478811902075</v>
      </c>
      <c r="AF114" s="42">
        <v>81.466666666666839</v>
      </c>
      <c r="AG114" s="42">
        <v>37.814814814814831</v>
      </c>
      <c r="AH114" s="42">
        <v>30.301369863013694</v>
      </c>
      <c r="AI114" s="42">
        <v>54.32500000000001</v>
      </c>
      <c r="AL114" s="40">
        <v>6.3143811848550002E-2</v>
      </c>
      <c r="AM114" s="40">
        <v>0.18031885301924871</v>
      </c>
      <c r="AN114" s="40">
        <v>8.5399682628129789E-2</v>
      </c>
      <c r="AO114" s="40">
        <v>0.12747653806047943</v>
      </c>
      <c r="AP114" s="40">
        <v>5.2872319328119297E-2</v>
      </c>
      <c r="AQ114" s="40">
        <v>0.19760533481221448</v>
      </c>
      <c r="AR114" s="40">
        <v>0.1757419338942755</v>
      </c>
      <c r="AS114" s="40">
        <v>0.29195627694256276</v>
      </c>
      <c r="AT114" s="40">
        <v>0.57284068207978289</v>
      </c>
      <c r="AU114" s="40">
        <v>0.46248194454842684</v>
      </c>
      <c r="AX114" s="43">
        <v>3.68558665470298E-3</v>
      </c>
      <c r="AY114" s="43">
        <v>5.9129273759000551E-3</v>
      </c>
      <c r="AZ114" s="43">
        <v>2.2341378582086181E-3</v>
      </c>
      <c r="BA114" s="43">
        <v>6.4481073407289223E-3</v>
      </c>
      <c r="BB114" s="43">
        <v>1.203173878938832E-3</v>
      </c>
      <c r="BC114" s="43">
        <v>4.4915291064743798E-3</v>
      </c>
      <c r="BD114" s="43">
        <v>3.7635667032141305E-3</v>
      </c>
      <c r="BE114" s="43">
        <v>3.1185666200357989E-3</v>
      </c>
      <c r="BF114" s="43">
        <v>6.6885586942191724E-3</v>
      </c>
      <c r="BG114" s="43">
        <v>6.507449277532381E-3</v>
      </c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</row>
    <row r="115" spans="1:74">
      <c r="A115" s="53" t="s">
        <v>52</v>
      </c>
      <c r="B115" s="52">
        <v>9</v>
      </c>
      <c r="C115" s="52">
        <v>11</v>
      </c>
      <c r="D115" s="52">
        <v>7</v>
      </c>
      <c r="E115" s="52">
        <v>3</v>
      </c>
      <c r="F115" s="52">
        <v>4</v>
      </c>
      <c r="G115" s="52">
        <v>5</v>
      </c>
      <c r="H115" s="52">
        <v>1</v>
      </c>
      <c r="I115" s="52">
        <v>21</v>
      </c>
      <c r="J115" s="52">
        <v>53</v>
      </c>
      <c r="K115" s="52">
        <v>23</v>
      </c>
      <c r="N115" s="42">
        <v>47.55705705705715</v>
      </c>
      <c r="O115" s="42">
        <v>33.540969162995552</v>
      </c>
      <c r="P115" s="42">
        <v>46.02000000000006</v>
      </c>
      <c r="Q115" s="42">
        <v>67.710872841693458</v>
      </c>
      <c r="R115" s="42">
        <v>61.631895035693596</v>
      </c>
      <c r="S115" s="42">
        <v>70.0057803468207</v>
      </c>
      <c r="T115" s="42">
        <v>26.000000000000021</v>
      </c>
      <c r="U115" s="42">
        <v>108.37395143487872</v>
      </c>
      <c r="V115" s="42">
        <v>119.49513381995119</v>
      </c>
      <c r="W115" s="42">
        <v>55.989905149051459</v>
      </c>
      <c r="Z115" s="42">
        <v>147.99999999999989</v>
      </c>
      <c r="AA115" s="42">
        <v>103.18181818181819</v>
      </c>
      <c r="AB115" s="42">
        <v>35.714266904611542</v>
      </c>
      <c r="AC115" s="42">
        <v>213.66666666666649</v>
      </c>
      <c r="AD115" s="42">
        <v>92.749999999999645</v>
      </c>
      <c r="AE115" s="42">
        <v>34.596133622214943</v>
      </c>
      <c r="AF115" s="42">
        <v>37.999999999999979</v>
      </c>
      <c r="AG115" s="42">
        <v>7.190476190476188</v>
      </c>
      <c r="AH115" s="42">
        <v>10.339622641509434</v>
      </c>
      <c r="AI115" s="42">
        <v>10.69565217391305</v>
      </c>
      <c r="AL115" s="40">
        <v>0.20372353597627871</v>
      </c>
      <c r="AM115" s="40">
        <v>0.1210210926199671</v>
      </c>
      <c r="AN115" s="40">
        <v>3.6356090606350949E-2</v>
      </c>
      <c r="AO115" s="40">
        <v>0.13632005443523459</v>
      </c>
      <c r="AP115" s="40">
        <v>7.1457381263120803E-2</v>
      </c>
      <c r="AQ115" s="40">
        <v>3.7592888050111413E-2</v>
      </c>
      <c r="AR115" s="40">
        <v>3.0428837174922702E-3</v>
      </c>
      <c r="AS115" s="40">
        <v>4.9984015182522219E-2</v>
      </c>
      <c r="AT115" s="40">
        <v>0.1980059306026756</v>
      </c>
      <c r="AU115" s="40">
        <v>4.1247335978637917E-2</v>
      </c>
      <c r="AX115" s="43">
        <v>4.2837708761469181E-3</v>
      </c>
      <c r="AY115" s="43">
        <v>3.608157296584172E-3</v>
      </c>
      <c r="AZ115" s="43">
        <v>7.9000631478380937E-4</v>
      </c>
      <c r="BA115" s="43">
        <v>2.0132668316645082E-3</v>
      </c>
      <c r="BB115" s="43">
        <v>1.15942210152287E-3</v>
      </c>
      <c r="BC115" s="43">
        <v>5.3699691459576293E-4</v>
      </c>
      <c r="BD115" s="43">
        <v>1.1703398913431799E-4</v>
      </c>
      <c r="BE115" s="43">
        <v>4.612179820033353E-4</v>
      </c>
      <c r="BF115" s="43">
        <v>1.6570208699964318E-3</v>
      </c>
      <c r="BG115" s="43">
        <v>7.3669237104140198E-4</v>
      </c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</row>
    <row r="116" spans="1:74">
      <c r="A116" s="53" t="s">
        <v>53</v>
      </c>
      <c r="B116" s="52">
        <v>1</v>
      </c>
      <c r="C116" s="52">
        <v>4</v>
      </c>
      <c r="D116" s="52">
        <v>4</v>
      </c>
      <c r="E116" s="52">
        <v>2</v>
      </c>
      <c r="F116" s="52">
        <v>2</v>
      </c>
      <c r="G116" s="52">
        <v>1</v>
      </c>
      <c r="H116" s="52">
        <v>3</v>
      </c>
      <c r="I116" s="52">
        <v>9</v>
      </c>
      <c r="J116" s="52">
        <v>26</v>
      </c>
      <c r="K116" s="52">
        <v>31</v>
      </c>
      <c r="N116" s="42">
        <v>187.50058754406561</v>
      </c>
      <c r="O116" s="42">
        <v>23.609022556391022</v>
      </c>
      <c r="P116" s="42">
        <v>43.466275659823957</v>
      </c>
      <c r="Q116" s="42">
        <v>19</v>
      </c>
      <c r="R116" s="42">
        <v>74.38575604945234</v>
      </c>
      <c r="S116" s="42">
        <v>73.000000000000071</v>
      </c>
      <c r="T116" s="42">
        <v>828.82743602362075</v>
      </c>
      <c r="U116" s="42">
        <v>61.766272965879047</v>
      </c>
      <c r="V116" s="42">
        <v>125.957345971564</v>
      </c>
      <c r="W116" s="42">
        <v>118.12786941580741</v>
      </c>
      <c r="Z116" s="42">
        <v>851.00000000000045</v>
      </c>
      <c r="AA116" s="42">
        <v>132.99999999999974</v>
      </c>
      <c r="AB116" s="42">
        <v>170.49991020261592</v>
      </c>
      <c r="AC116" s="42">
        <v>144.49999999999997</v>
      </c>
      <c r="AD116" s="42">
        <v>14.499999999999996</v>
      </c>
      <c r="AE116" s="42">
        <v>171.98077985609712</v>
      </c>
      <c r="AF116" s="42">
        <v>10.666666666666677</v>
      </c>
      <c r="AG116" s="42">
        <v>98.777777777777942</v>
      </c>
      <c r="AH116" s="42">
        <v>8.1153846153846061</v>
      </c>
      <c r="AI116" s="42">
        <v>15.645161290322585</v>
      </c>
      <c r="AL116" s="40">
        <v>0.51316166089386706</v>
      </c>
      <c r="AM116" s="40">
        <v>3.9928154753389601E-2</v>
      </c>
      <c r="AN116" s="40">
        <v>9.3675788781805006E-2</v>
      </c>
      <c r="AO116" s="40">
        <v>1.7246252999484901E-2</v>
      </c>
      <c r="AP116" s="40">
        <v>6.7414830147290898E-3</v>
      </c>
      <c r="AQ116" s="40">
        <v>3.89741806917017E-2</v>
      </c>
      <c r="AR116" s="40">
        <v>8.1685036751000598E-2</v>
      </c>
      <c r="AS116" s="40">
        <v>0.16771906836003886</v>
      </c>
      <c r="AT116" s="40">
        <v>8.0362488434115198E-2</v>
      </c>
      <c r="AU116" s="40">
        <v>0.17157151056874032</v>
      </c>
      <c r="AX116" s="43">
        <v>2.7368536153160902E-3</v>
      </c>
      <c r="AY116" s="43">
        <v>1.6912243892359259E-3</v>
      </c>
      <c r="AZ116" s="43">
        <v>2.1551372267302371E-3</v>
      </c>
      <c r="BA116" s="43">
        <v>9.0769752628867904E-4</v>
      </c>
      <c r="BB116" s="43">
        <v>9.0628681790197704E-5</v>
      </c>
      <c r="BC116" s="43">
        <v>5.3389288618769398E-4</v>
      </c>
      <c r="BD116" s="43">
        <v>9.8554938218373196E-5</v>
      </c>
      <c r="BE116" s="43">
        <v>2.7153826887481186E-3</v>
      </c>
      <c r="BF116" s="43">
        <v>6.38013510162859E-4</v>
      </c>
      <c r="BG116" s="43">
        <v>1.45242195103691E-3</v>
      </c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</row>
    <row r="117" spans="1:74">
      <c r="A117" s="53" t="s">
        <v>58</v>
      </c>
      <c r="B117" s="52">
        <v>3</v>
      </c>
      <c r="C117" s="52">
        <v>6</v>
      </c>
      <c r="D117" s="52">
        <v>8</v>
      </c>
      <c r="E117" s="52">
        <v>6</v>
      </c>
      <c r="F117" s="52">
        <v>5</v>
      </c>
      <c r="G117" s="52">
        <v>7</v>
      </c>
      <c r="H117" s="52">
        <v>11</v>
      </c>
      <c r="I117" s="52">
        <v>60</v>
      </c>
      <c r="J117" s="52">
        <v>74</v>
      </c>
      <c r="K117" s="52">
        <v>100</v>
      </c>
      <c r="N117" s="42">
        <v>30.39246119733922</v>
      </c>
      <c r="O117" s="42">
        <v>23.810902896081753</v>
      </c>
      <c r="P117" s="42">
        <v>53.044444444444501</v>
      </c>
      <c r="Q117" s="42">
        <v>56.956810631229224</v>
      </c>
      <c r="R117" s="42">
        <v>37.403052006402341</v>
      </c>
      <c r="S117" s="42">
        <v>73.017543859649095</v>
      </c>
      <c r="T117" s="42">
        <v>60.778471314298528</v>
      </c>
      <c r="U117" s="42">
        <v>67.484989005303291</v>
      </c>
      <c r="V117" s="42">
        <v>127.3705329838358</v>
      </c>
      <c r="W117" s="42">
        <v>125.18572364112676</v>
      </c>
      <c r="Z117" s="42">
        <v>150.33333333333357</v>
      </c>
      <c r="AA117" s="42">
        <v>97.833333333333385</v>
      </c>
      <c r="AB117" s="42">
        <v>112.49994074952637</v>
      </c>
      <c r="AC117" s="42">
        <v>50.166666666666657</v>
      </c>
      <c r="AD117" s="42">
        <v>141.19999999999987</v>
      </c>
      <c r="AE117" s="42">
        <v>32.567788876403803</v>
      </c>
      <c r="AF117" s="42">
        <v>35.727272727272741</v>
      </c>
      <c r="AG117" s="42">
        <v>85.900000000000048</v>
      </c>
      <c r="AH117" s="42">
        <v>20.621621621621614</v>
      </c>
      <c r="AI117" s="42">
        <v>10.179999999999987</v>
      </c>
      <c r="AL117" s="40">
        <v>4.4082317867376798E-2</v>
      </c>
      <c r="AM117" s="40">
        <v>4.4432788135997325E-2</v>
      </c>
      <c r="AN117" s="40">
        <v>0.15085960587111641</v>
      </c>
      <c r="AO117" s="40">
        <v>5.3846250486827368E-2</v>
      </c>
      <c r="AP117" s="40">
        <v>8.2523836019963395E-2</v>
      </c>
      <c r="AQ117" s="40">
        <v>5.16758649375159E-2</v>
      </c>
      <c r="AR117" s="40">
        <v>7.3564914523669603E-2</v>
      </c>
      <c r="AS117" s="40">
        <v>1.0623824301402389</v>
      </c>
      <c r="AT117" s="40">
        <v>0.58772060854192254</v>
      </c>
      <c r="AU117" s="40">
        <v>0.38163978937386206</v>
      </c>
      <c r="AX117" s="43">
        <v>1.45043593479149E-3</v>
      </c>
      <c r="AY117" s="43">
        <v>1.8660690159426521E-3</v>
      </c>
      <c r="AZ117" s="43">
        <v>2.8440227332217137E-3</v>
      </c>
      <c r="BA117" s="43">
        <v>9.4538738897194591E-4</v>
      </c>
      <c r="BB117" s="43">
        <v>2.2063396325475702E-3</v>
      </c>
      <c r="BC117" s="43">
        <v>7.0771847703950206E-4</v>
      </c>
      <c r="BD117" s="43">
        <v>1.2103778349943951E-3</v>
      </c>
      <c r="BE117" s="43">
        <v>1.574249986255094E-2</v>
      </c>
      <c r="BF117" s="43">
        <v>4.6142588460119606E-3</v>
      </c>
      <c r="BG117" s="43">
        <v>3.0485887549599423E-3</v>
      </c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</row>
    <row r="118" spans="1:74">
      <c r="A118" s="53" t="s">
        <v>60</v>
      </c>
      <c r="B118" s="52">
        <v>2</v>
      </c>
      <c r="C118" s="52">
        <v>4</v>
      </c>
      <c r="D118" s="52">
        <v>1</v>
      </c>
      <c r="E118" s="52">
        <v>1</v>
      </c>
      <c r="F118" s="52">
        <v>3</v>
      </c>
      <c r="G118" s="52">
        <v>3</v>
      </c>
      <c r="H118" s="52">
        <v>2</v>
      </c>
      <c r="I118" s="52">
        <v>36</v>
      </c>
      <c r="J118" s="52">
        <v>61</v>
      </c>
      <c r="K118" s="52">
        <v>70</v>
      </c>
      <c r="N118" s="42">
        <v>126.54545454545482</v>
      </c>
      <c r="O118" s="42">
        <v>35.09956709956716</v>
      </c>
      <c r="P118" s="42">
        <v>143</v>
      </c>
      <c r="Q118" s="42">
        <v>61.999999999999758</v>
      </c>
      <c r="R118" s="42">
        <v>32.740305010893188</v>
      </c>
      <c r="S118" s="42">
        <v>74.741935483871003</v>
      </c>
      <c r="T118" s="42">
        <v>66.39473684210526</v>
      </c>
      <c r="U118" s="42">
        <v>1034.9932277924365</v>
      </c>
      <c r="V118" s="42">
        <v>96.29770189003419</v>
      </c>
      <c r="W118" s="42">
        <v>83.979041583277805</v>
      </c>
      <c r="Z118" s="42">
        <v>16.500000000000004</v>
      </c>
      <c r="AA118" s="42">
        <v>57.749999999999972</v>
      </c>
      <c r="AB118" s="42">
        <v>104.99994469955797</v>
      </c>
      <c r="AC118" s="42">
        <v>8.0000000000000089</v>
      </c>
      <c r="AD118" s="42">
        <v>18.000000000000028</v>
      </c>
      <c r="AE118" s="42">
        <v>10.33217863476553</v>
      </c>
      <c r="AF118" s="42">
        <v>37.999999999999979</v>
      </c>
      <c r="AG118" s="42">
        <v>10.527777777777779</v>
      </c>
      <c r="AH118" s="42">
        <v>12.721311475409852</v>
      </c>
      <c r="AI118" s="42">
        <v>21.414285714285679</v>
      </c>
      <c r="AL118" s="40">
        <v>1.3430200584676867E-2</v>
      </c>
      <c r="AM118" s="40">
        <v>2.5775276969783701E-2</v>
      </c>
      <c r="AN118" s="40">
        <v>4.7447779265915598E-2</v>
      </c>
      <c r="AO118" s="40">
        <v>1.55784765757503E-3</v>
      </c>
      <c r="AP118" s="40">
        <v>5.5251509298447597E-3</v>
      </c>
      <c r="AQ118" s="40">
        <v>7.192033821493536E-3</v>
      </c>
      <c r="AR118" s="40">
        <v>1.55408818203097E-2</v>
      </c>
      <c r="AS118" s="40">
        <v>1.1981356815742912</v>
      </c>
      <c r="AT118" s="40">
        <v>0.22595661709714931</v>
      </c>
      <c r="AU118" s="40">
        <v>0.3769846023308624</v>
      </c>
      <c r="AX118" s="43">
        <v>1.061294586432796E-4</v>
      </c>
      <c r="AY118" s="43">
        <v>7.3434743216823197E-4</v>
      </c>
      <c r="AZ118" s="43">
        <v>3.3180265220920002E-4</v>
      </c>
      <c r="BA118" s="43">
        <v>2.5126575122178E-5</v>
      </c>
      <c r="BB118" s="43">
        <v>1.6875685574726501E-4</v>
      </c>
      <c r="BC118" s="43">
        <v>9.6224880650107693E-5</v>
      </c>
      <c r="BD118" s="43">
        <v>2.3406797826863599E-4</v>
      </c>
      <c r="BE118" s="43">
        <v>1.1576265905911534E-3</v>
      </c>
      <c r="BF118" s="43">
        <v>2.3464383122577242E-3</v>
      </c>
      <c r="BG118" s="43">
        <v>4.4890319682563372E-3</v>
      </c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</row>
    <row r="119" spans="1:74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</row>
    <row r="120" spans="1:74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</row>
    <row r="121" spans="1:74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</row>
    <row r="122" spans="1:74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</row>
    <row r="123" spans="1:74" s="3" customFormat="1" ht="18">
      <c r="A123" s="95"/>
      <c r="B123" s="55"/>
      <c r="C123" s="55"/>
      <c r="D123" s="55"/>
      <c r="E123" s="55"/>
      <c r="F123" s="55"/>
      <c r="G123" s="55"/>
      <c r="H123" s="55"/>
      <c r="I123" s="39"/>
      <c r="J123" s="108"/>
      <c r="K123" s="39"/>
      <c r="L123" s="39"/>
      <c r="M123" s="39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</row>
    <row r="124" spans="1:74" s="3" customFormat="1" ht="15.95" customHeight="1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88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88"/>
      <c r="AX124" s="127"/>
      <c r="AY124" s="127"/>
      <c r="AZ124" s="127"/>
      <c r="BA124" s="127"/>
      <c r="BB124" s="127"/>
      <c r="BC124" s="127"/>
      <c r="BD124" s="127"/>
      <c r="BE124" s="127"/>
      <c r="BF124" s="127"/>
      <c r="BG124" s="127"/>
      <c r="BH124" s="127"/>
      <c r="BI124" s="188"/>
      <c r="BJ124" s="188"/>
    </row>
    <row r="125" spans="1:74" s="130" customFormat="1" ht="15.95" customHeight="1">
      <c r="A125" s="187" t="s">
        <v>6</v>
      </c>
      <c r="B125" s="189">
        <v>26</v>
      </c>
      <c r="C125" s="189">
        <v>32</v>
      </c>
      <c r="D125" s="189">
        <v>29</v>
      </c>
      <c r="E125" s="189">
        <v>23</v>
      </c>
      <c r="F125" s="189">
        <v>22</v>
      </c>
      <c r="G125" s="189">
        <v>25</v>
      </c>
      <c r="H125" s="189">
        <v>28</v>
      </c>
      <c r="I125" s="189">
        <v>10</v>
      </c>
      <c r="J125" s="189">
        <v>21</v>
      </c>
      <c r="K125" s="189">
        <v>21</v>
      </c>
      <c r="L125" s="189"/>
      <c r="M125" s="189"/>
      <c r="N125" s="189">
        <v>88.091370966830468</v>
      </c>
      <c r="O125" s="189">
        <v>54.327846312875458</v>
      </c>
      <c r="P125" s="189">
        <v>124.3356009463669</v>
      </c>
      <c r="Q125" s="189">
        <v>72.894298908124497</v>
      </c>
      <c r="R125" s="189">
        <v>42.994513058795391</v>
      </c>
      <c r="S125" s="189">
        <v>40.978731824760899</v>
      </c>
      <c r="T125" s="189">
        <v>79.959818622684693</v>
      </c>
      <c r="U125" s="189">
        <v>30.079964108027209</v>
      </c>
      <c r="V125" s="189">
        <v>89.046362392667774</v>
      </c>
      <c r="W125" s="189">
        <v>81.959172877334566</v>
      </c>
      <c r="X125" s="190"/>
      <c r="Y125" s="190"/>
      <c r="Z125" s="189">
        <v>1669.2679487179489</v>
      </c>
      <c r="AA125" s="189">
        <v>1662.9448717948724</v>
      </c>
      <c r="AB125" s="189">
        <v>1368.0485468875618</v>
      </c>
      <c r="AC125" s="189">
        <v>1931.9120879120881</v>
      </c>
      <c r="AD125" s="189">
        <v>1544.8482905982905</v>
      </c>
      <c r="AE125" s="189">
        <v>1421.8718643701957</v>
      </c>
      <c r="AF125" s="189">
        <v>1443.3003663003665</v>
      </c>
      <c r="AG125" s="189">
        <v>908.96153846153823</v>
      </c>
      <c r="AH125" s="189">
        <v>1836.948717948721</v>
      </c>
      <c r="AI125" s="189">
        <v>1366.539743589743</v>
      </c>
      <c r="AJ125" s="190"/>
      <c r="AK125" s="190"/>
      <c r="AL125" s="191">
        <v>19.877542684946665</v>
      </c>
      <c r="AM125" s="191">
        <v>13.426897461573931</v>
      </c>
      <c r="AN125" s="191">
        <v>23.902993544595052</v>
      </c>
      <c r="AO125" s="191">
        <v>12.774456972334098</v>
      </c>
      <c r="AP125" s="191">
        <v>6.7689777583523325</v>
      </c>
      <c r="AQ125" s="191">
        <v>10.263433211003534</v>
      </c>
      <c r="AR125" s="191">
        <v>17.405511847233775</v>
      </c>
      <c r="AS125" s="191">
        <v>2.5378218598996916</v>
      </c>
      <c r="AT125" s="191">
        <v>11.848931050192414</v>
      </c>
      <c r="AU125" s="191">
        <v>11.65648798382867</v>
      </c>
      <c r="AV125" s="190"/>
      <c r="AW125" s="190"/>
      <c r="AX125" s="192">
        <v>0.15324772223669442</v>
      </c>
      <c r="AY125" s="192">
        <v>0.24776755201627651</v>
      </c>
      <c r="AZ125" s="192">
        <v>0.21106124708290205</v>
      </c>
      <c r="BA125" s="192">
        <v>0.13724763496111667</v>
      </c>
      <c r="BB125" s="192">
        <v>0.11188579536043651</v>
      </c>
      <c r="BC125" s="192">
        <v>0.1545061180399924</v>
      </c>
      <c r="BD125" s="192">
        <v>0.19333091052443555</v>
      </c>
      <c r="BE125" s="192">
        <v>5.5395028619950243E-2</v>
      </c>
      <c r="BF125" s="192">
        <v>0.10157416982649675</v>
      </c>
      <c r="BG125" s="192">
        <v>0.12580369843527733</v>
      </c>
      <c r="BH125" s="190"/>
      <c r="BI125" s="193"/>
      <c r="BJ125" s="193"/>
    </row>
    <row r="126" spans="1:74" s="130" customFormat="1" ht="15.95" customHeight="1">
      <c r="A126" s="187" t="s">
        <v>188</v>
      </c>
      <c r="B126" s="189">
        <v>2.6</v>
      </c>
      <c r="C126" s="189">
        <v>3.2</v>
      </c>
      <c r="D126" s="189">
        <v>2.9</v>
      </c>
      <c r="E126" s="189">
        <v>2.2999999999999998</v>
      </c>
      <c r="F126" s="189">
        <v>2.4444444444444446</v>
      </c>
      <c r="G126" s="189">
        <v>2.5</v>
      </c>
      <c r="H126" s="189">
        <v>2.5454545454545454</v>
      </c>
      <c r="I126" s="189">
        <v>1.6666666666666667</v>
      </c>
      <c r="J126" s="189">
        <v>1.9090909090909092</v>
      </c>
      <c r="K126" s="189">
        <v>2.3333333333333335</v>
      </c>
      <c r="L126" s="189"/>
      <c r="M126" s="189"/>
      <c r="N126" s="189">
        <v>114.5187822568796</v>
      </c>
      <c r="O126" s="189">
        <v>70.626200206738105</v>
      </c>
      <c r="P126" s="189">
        <v>161.63628123027698</v>
      </c>
      <c r="Q126" s="189">
        <v>94.762588580561854</v>
      </c>
      <c r="R126" s="189">
        <v>62.103185529371117</v>
      </c>
      <c r="S126" s="189">
        <v>53.272351372189163</v>
      </c>
      <c r="T126" s="189">
        <v>94.497967463172827</v>
      </c>
      <c r="U126" s="189">
        <v>65.173255567392289</v>
      </c>
      <c r="V126" s="189">
        <v>105.23661010042555</v>
      </c>
      <c r="W126" s="189">
        <v>118.3854719339277</v>
      </c>
      <c r="X126" s="190"/>
      <c r="Y126" s="190"/>
      <c r="Z126" s="189">
        <v>2170.0483333333336</v>
      </c>
      <c r="AA126" s="189">
        <v>2161.8283333333338</v>
      </c>
      <c r="AB126" s="189">
        <v>1778.4631109538302</v>
      </c>
      <c r="AC126" s="189">
        <v>2511.4857142857145</v>
      </c>
      <c r="AD126" s="189">
        <v>2231.4475308641977</v>
      </c>
      <c r="AE126" s="189">
        <v>1848.4334236812545</v>
      </c>
      <c r="AF126" s="189">
        <v>1705.7186147186148</v>
      </c>
      <c r="AG126" s="189">
        <v>1969.4166666666661</v>
      </c>
      <c r="AH126" s="189">
        <v>2170.9393939393976</v>
      </c>
      <c r="AI126" s="189">
        <v>1973.8907407407398</v>
      </c>
      <c r="AJ126" s="190"/>
      <c r="AK126" s="190"/>
      <c r="AL126" s="191">
        <v>1.9877542684946665</v>
      </c>
      <c r="AM126" s="191">
        <v>1.3426897461573932</v>
      </c>
      <c r="AN126" s="191">
        <v>2.390299354459505</v>
      </c>
      <c r="AO126" s="191">
        <v>1.2774456972334098</v>
      </c>
      <c r="AP126" s="191">
        <v>0.75210863981692588</v>
      </c>
      <c r="AQ126" s="191">
        <v>1.0263433211003534</v>
      </c>
      <c r="AR126" s="191">
        <v>1.5823192588394341</v>
      </c>
      <c r="AS126" s="191">
        <v>0.42297030998328194</v>
      </c>
      <c r="AT126" s="191">
        <v>1.0771755500174922</v>
      </c>
      <c r="AU126" s="191">
        <v>1.295165331536519</v>
      </c>
      <c r="AV126" s="190"/>
      <c r="AW126" s="190"/>
      <c r="AX126" s="192">
        <v>1.5324772223669441E-2</v>
      </c>
      <c r="AY126" s="192">
        <v>2.477675520162765E-2</v>
      </c>
      <c r="AZ126" s="192">
        <v>2.1106124708290205E-2</v>
      </c>
      <c r="BA126" s="192">
        <v>1.3724763496111667E-2</v>
      </c>
      <c r="BB126" s="192">
        <v>1.2431755040048502E-2</v>
      </c>
      <c r="BC126" s="192">
        <v>1.545061180399924E-2</v>
      </c>
      <c r="BD126" s="192">
        <v>1.757553732040323E-2</v>
      </c>
      <c r="BE126" s="192">
        <v>9.2325047699917066E-3</v>
      </c>
      <c r="BF126" s="192">
        <v>9.2340154387724315E-3</v>
      </c>
      <c r="BG126" s="192">
        <v>1.3978188715030815E-2</v>
      </c>
      <c r="BH126" s="190"/>
      <c r="BI126" s="193"/>
      <c r="BJ126" s="193"/>
    </row>
    <row r="127" spans="1:74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  <c r="AM127" s="94"/>
      <c r="AN127" s="94"/>
      <c r="AO127" s="94"/>
      <c r="AP127" s="94"/>
      <c r="AQ127" s="94"/>
      <c r="AR127" s="94"/>
      <c r="AS127" s="94"/>
      <c r="AT127" s="94"/>
      <c r="AU127" s="94"/>
      <c r="AV127" s="94"/>
      <c r="AW127" s="94"/>
      <c r="AX127" s="94"/>
      <c r="AY127" s="94"/>
      <c r="AZ127" s="94"/>
      <c r="BA127" s="94"/>
      <c r="BB127" s="94"/>
      <c r="BC127" s="94"/>
      <c r="BD127" s="94"/>
      <c r="BE127" s="94"/>
      <c r="BF127" s="94"/>
      <c r="BG127" s="94"/>
      <c r="BH127" s="94"/>
      <c r="BI127" s="94"/>
      <c r="BJ127" s="94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</row>
    <row r="128" spans="1:74">
      <c r="A128" s="1" t="s">
        <v>80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/>
      <c r="M128" s="1"/>
      <c r="N128" s="1">
        <v>2008</v>
      </c>
      <c r="O128" s="1">
        <v>2009</v>
      </c>
      <c r="P128" s="1">
        <v>2010</v>
      </c>
      <c r="Q128" s="1">
        <v>2011</v>
      </c>
      <c r="R128" s="1">
        <v>2012</v>
      </c>
      <c r="S128" s="1">
        <v>2013</v>
      </c>
      <c r="T128" s="1">
        <v>2014</v>
      </c>
      <c r="U128" s="1">
        <v>2015</v>
      </c>
      <c r="V128" s="1">
        <v>2016</v>
      </c>
      <c r="W128" s="1">
        <v>2017</v>
      </c>
      <c r="Z128" s="1">
        <v>2008</v>
      </c>
      <c r="AA128" s="1">
        <v>2009</v>
      </c>
      <c r="AB128" s="1">
        <v>2010</v>
      </c>
      <c r="AC128" s="1">
        <v>2011</v>
      </c>
      <c r="AD128" s="1">
        <v>2012</v>
      </c>
      <c r="AE128" s="1">
        <v>2013</v>
      </c>
      <c r="AF128" s="1">
        <v>2014</v>
      </c>
      <c r="AG128" s="1">
        <v>2015</v>
      </c>
      <c r="AH128" s="1">
        <v>2016</v>
      </c>
      <c r="AI128" s="1">
        <v>2017</v>
      </c>
      <c r="AL128" s="1">
        <v>2008</v>
      </c>
      <c r="AM128" s="1">
        <v>2009</v>
      </c>
      <c r="AN128" s="1">
        <v>2010</v>
      </c>
      <c r="AO128" s="1">
        <v>2011</v>
      </c>
      <c r="AP128" s="1">
        <v>2012</v>
      </c>
      <c r="AQ128" s="1">
        <v>2013</v>
      </c>
      <c r="AR128" s="1">
        <v>2014</v>
      </c>
      <c r="AS128" s="1">
        <v>2015</v>
      </c>
      <c r="AT128" s="1">
        <v>2016</v>
      </c>
      <c r="AU128" s="1">
        <v>2017</v>
      </c>
      <c r="AX128" s="1">
        <v>2008</v>
      </c>
      <c r="AY128" s="1">
        <v>2009</v>
      </c>
      <c r="AZ128" s="1">
        <v>2010</v>
      </c>
      <c r="BA128" s="1">
        <v>2011</v>
      </c>
      <c r="BB128" s="1">
        <v>2012</v>
      </c>
      <c r="BC128" s="1">
        <v>2013</v>
      </c>
      <c r="BD128" s="1">
        <v>2014</v>
      </c>
      <c r="BE128" s="1">
        <v>2015</v>
      </c>
      <c r="BF128" s="1">
        <v>2016</v>
      </c>
      <c r="BG128" s="1">
        <v>2017</v>
      </c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>
      <c r="A129" t="s">
        <v>50</v>
      </c>
      <c r="B129" s="52">
        <v>4</v>
      </c>
      <c r="C129" s="52">
        <v>6</v>
      </c>
      <c r="D129" s="52">
        <v>7</v>
      </c>
      <c r="E129" s="52">
        <v>0</v>
      </c>
      <c r="F129" s="52">
        <v>1</v>
      </c>
      <c r="G129" s="52">
        <v>4</v>
      </c>
      <c r="H129" s="52">
        <v>1</v>
      </c>
      <c r="I129" s="52">
        <v>1</v>
      </c>
      <c r="J129" s="52">
        <v>0</v>
      </c>
      <c r="K129" s="52">
        <v>2</v>
      </c>
      <c r="N129" s="42">
        <v>52.208928684828862</v>
      </c>
      <c r="O129" s="42">
        <v>14.796585144241742</v>
      </c>
      <c r="P129" s="42">
        <v>131.84517295522625</v>
      </c>
      <c r="Q129" s="42">
        <v>0</v>
      </c>
      <c r="R129" s="42">
        <v>142.99873727711014</v>
      </c>
      <c r="S129" s="42">
        <v>54.280998425074422</v>
      </c>
      <c r="T129" s="42">
        <v>339.13378655655782</v>
      </c>
      <c r="U129" s="42">
        <v>157.00000000000026</v>
      </c>
      <c r="V129" s="42">
        <v>0</v>
      </c>
      <c r="W129" s="42">
        <v>77.452232390460523</v>
      </c>
      <c r="Z129" s="42">
        <v>3936.7499999999977</v>
      </c>
      <c r="AA129" s="42">
        <v>4402.3333333333312</v>
      </c>
      <c r="AB129" s="42">
        <v>6004.8539802737869</v>
      </c>
      <c r="AC129" s="42">
        <v>0</v>
      </c>
      <c r="AD129" s="42">
        <v>2327.0000000000009</v>
      </c>
      <c r="AE129" s="42">
        <v>4553.9910572941599</v>
      </c>
      <c r="AF129" s="42">
        <v>2651.0000000000009</v>
      </c>
      <c r="AG129" s="42">
        <v>0.99999999999999889</v>
      </c>
      <c r="AH129" s="42">
        <v>0</v>
      </c>
      <c r="AI129" s="42">
        <v>2403.9999999999945</v>
      </c>
      <c r="AL129" s="40">
        <v>2.6440192834010299</v>
      </c>
      <c r="AM129" s="40">
        <v>1.2424681703304601</v>
      </c>
      <c r="AN129" s="40">
        <v>17.512796785622299</v>
      </c>
      <c r="AO129" s="40">
        <v>0</v>
      </c>
      <c r="AP129" s="40">
        <v>1.03991118902904</v>
      </c>
      <c r="AQ129" s="40">
        <v>3.06954646826133</v>
      </c>
      <c r="AR129" s="40">
        <v>2.76891228660218</v>
      </c>
      <c r="AS129" s="40">
        <v>4.7954452433459401E-4</v>
      </c>
      <c r="AT129" s="40">
        <v>0</v>
      </c>
      <c r="AU129" s="40">
        <v>1.1151915350253301</v>
      </c>
      <c r="AX129" s="43">
        <v>5.0643048038052203E-2</v>
      </c>
      <c r="AY129" s="43">
        <v>8.3969926724206403E-2</v>
      </c>
      <c r="AZ129" s="43">
        <v>0.132828501742491</v>
      </c>
      <c r="BA129" s="43">
        <v>0</v>
      </c>
      <c r="BB129" s="43">
        <v>7.2721704319238002E-3</v>
      </c>
      <c r="BC129" s="43">
        <v>5.6549189538182699E-2</v>
      </c>
      <c r="BD129" s="43">
        <v>8.1646606630283499E-3</v>
      </c>
      <c r="BE129" s="43">
        <v>3.0544237218763902E-6</v>
      </c>
      <c r="BF129" s="43">
        <v>0</v>
      </c>
      <c r="BG129" s="43">
        <v>1.4398442764093701E-2</v>
      </c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</row>
    <row r="130" spans="1:74">
      <c r="A130" t="s">
        <v>56</v>
      </c>
      <c r="B130" s="52">
        <v>1</v>
      </c>
      <c r="C130" s="52">
        <v>1</v>
      </c>
      <c r="D130" s="52">
        <v>2</v>
      </c>
      <c r="E130" s="52">
        <v>0</v>
      </c>
      <c r="F130" s="52">
        <v>1</v>
      </c>
      <c r="G130" s="52">
        <v>1</v>
      </c>
      <c r="H130" s="52">
        <v>2</v>
      </c>
      <c r="I130" s="52">
        <v>0</v>
      </c>
      <c r="J130" s="52">
        <v>2</v>
      </c>
      <c r="K130" s="52">
        <v>1</v>
      </c>
      <c r="N130" s="42">
        <v>25</v>
      </c>
      <c r="O130" s="42">
        <v>171.93668528863995</v>
      </c>
      <c r="P130" s="42">
        <v>65.496412709258621</v>
      </c>
      <c r="Q130" s="42">
        <v>0</v>
      </c>
      <c r="R130" s="42">
        <v>41.38613406795227</v>
      </c>
      <c r="S130" s="42">
        <v>36.058327546870352</v>
      </c>
      <c r="T130" s="42">
        <v>121.13425910097315</v>
      </c>
      <c r="U130" s="42">
        <v>0</v>
      </c>
      <c r="V130" s="42">
        <v>90.977676264304037</v>
      </c>
      <c r="W130" s="42">
        <v>402.99070327553068</v>
      </c>
      <c r="Z130" s="42">
        <v>1384</v>
      </c>
      <c r="AA130" s="42">
        <v>537.00000000000114</v>
      </c>
      <c r="AB130" s="42">
        <v>1463.4992292171719</v>
      </c>
      <c r="AC130" s="42">
        <v>0</v>
      </c>
      <c r="AD130" s="42">
        <v>1451.9999999999993</v>
      </c>
      <c r="AE130" s="42">
        <v>592.93373520154501</v>
      </c>
      <c r="AF130" s="42">
        <v>1456.5000000000005</v>
      </c>
      <c r="AG130" s="42">
        <v>0</v>
      </c>
      <c r="AH130" s="42">
        <v>903.00000000000125</v>
      </c>
      <c r="AI130" s="42">
        <v>1729.9999999999993</v>
      </c>
      <c r="AL130" s="40">
        <v>0.11127512936537801</v>
      </c>
      <c r="AM130" s="40">
        <v>0.29351644334239302</v>
      </c>
      <c r="AN130" s="40">
        <v>0.605802122378298</v>
      </c>
      <c r="AO130" s="40">
        <v>0</v>
      </c>
      <c r="AP130" s="40">
        <v>0.18779721259509499</v>
      </c>
      <c r="AQ130" s="40">
        <v>6.6372161320373393E-2</v>
      </c>
      <c r="AR130" s="40">
        <v>1.0867656017429901</v>
      </c>
      <c r="AS130" s="40">
        <v>0</v>
      </c>
      <c r="AT130" s="40">
        <v>0.49682106996780701</v>
      </c>
      <c r="AU130" s="40">
        <v>2.0878158768186501</v>
      </c>
      <c r="AX130" s="43">
        <v>4.4510051746151202E-3</v>
      </c>
      <c r="AY130" s="43">
        <v>1.7071193553001799E-3</v>
      </c>
      <c r="AZ130" s="43">
        <v>9.2493939334888399E-3</v>
      </c>
      <c r="BA130" s="43">
        <v>0</v>
      </c>
      <c r="BB130" s="43">
        <v>4.5376843434264498E-3</v>
      </c>
      <c r="BC130" s="43">
        <v>1.84068884598432E-3</v>
      </c>
      <c r="BD130" s="43">
        <v>8.9715792196912794E-3</v>
      </c>
      <c r="BE130" s="43">
        <v>0</v>
      </c>
      <c r="BF130" s="43">
        <v>5.4609118452802197E-3</v>
      </c>
      <c r="BG130" s="43">
        <v>5.18080407277083E-3</v>
      </c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</row>
    <row r="131" spans="1:74">
      <c r="A131" t="s">
        <v>51</v>
      </c>
      <c r="B131" s="52">
        <v>0</v>
      </c>
      <c r="C131" s="52">
        <v>0</v>
      </c>
      <c r="D131" s="52">
        <v>0</v>
      </c>
      <c r="E131" s="52">
        <v>1</v>
      </c>
      <c r="F131" s="52">
        <v>0</v>
      </c>
      <c r="G131" s="52">
        <v>0</v>
      </c>
      <c r="H131" s="52">
        <v>0</v>
      </c>
      <c r="I131" s="52">
        <v>0</v>
      </c>
      <c r="J131" s="52">
        <v>2</v>
      </c>
      <c r="K131" s="52">
        <v>2</v>
      </c>
      <c r="N131" s="42">
        <v>0</v>
      </c>
      <c r="O131" s="42">
        <v>0</v>
      </c>
      <c r="P131" s="42">
        <v>0</v>
      </c>
      <c r="Q131" s="42">
        <v>148.74151337853499</v>
      </c>
      <c r="R131" s="42">
        <v>0</v>
      </c>
      <c r="S131" s="42">
        <v>0</v>
      </c>
      <c r="T131" s="42">
        <v>0</v>
      </c>
      <c r="U131" s="42">
        <v>0</v>
      </c>
      <c r="V131" s="42">
        <v>60.041798193368955</v>
      </c>
      <c r="W131" s="42">
        <v>163.23273039215721</v>
      </c>
      <c r="Z131" s="42">
        <v>0</v>
      </c>
      <c r="AA131" s="42">
        <v>0</v>
      </c>
      <c r="AB131" s="42">
        <v>0</v>
      </c>
      <c r="AC131" s="42">
        <v>2787</v>
      </c>
      <c r="AD131" s="42">
        <v>0</v>
      </c>
      <c r="AE131" s="42">
        <v>0</v>
      </c>
      <c r="AF131" s="42">
        <v>0</v>
      </c>
      <c r="AG131" s="42">
        <v>0</v>
      </c>
      <c r="AH131" s="42">
        <v>3358.000000000015</v>
      </c>
      <c r="AI131" s="42">
        <v>3399.9999999999982</v>
      </c>
      <c r="AL131" s="40">
        <v>0</v>
      </c>
      <c r="AM131" s="40">
        <v>0</v>
      </c>
      <c r="AN131" s="40">
        <v>0</v>
      </c>
      <c r="AO131" s="40">
        <v>1.3020044655765199</v>
      </c>
      <c r="AP131" s="40">
        <v>0</v>
      </c>
      <c r="AQ131" s="40">
        <v>0</v>
      </c>
      <c r="AR131" s="40">
        <v>0</v>
      </c>
      <c r="AS131" s="40">
        <v>0</v>
      </c>
      <c r="AT131" s="40">
        <v>1.21930343640326</v>
      </c>
      <c r="AU131" s="40">
        <v>3.3240475156597098</v>
      </c>
      <c r="AX131" s="43">
        <v>0</v>
      </c>
      <c r="AY131" s="43">
        <v>0</v>
      </c>
      <c r="AZ131" s="43">
        <v>0</v>
      </c>
      <c r="BA131" s="43">
        <v>8.7534706081887504E-3</v>
      </c>
      <c r="BB131" s="43">
        <v>0</v>
      </c>
      <c r="BC131" s="43">
        <v>0</v>
      </c>
      <c r="BD131" s="43">
        <v>0</v>
      </c>
      <c r="BE131" s="43">
        <v>0</v>
      </c>
      <c r="BF131" s="43">
        <v>2.0307576939591399E-2</v>
      </c>
      <c r="BG131" s="43">
        <v>2.0363854158867999E-2</v>
      </c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</row>
    <row r="132" spans="1:74">
      <c r="A132" t="s">
        <v>54</v>
      </c>
      <c r="B132" s="52">
        <v>3</v>
      </c>
      <c r="C132" s="52">
        <v>3</v>
      </c>
      <c r="D132" s="52">
        <v>1</v>
      </c>
      <c r="E132" s="52">
        <v>1</v>
      </c>
      <c r="F132" s="52">
        <v>2</v>
      </c>
      <c r="G132" s="52">
        <v>2</v>
      </c>
      <c r="H132" s="52">
        <v>2</v>
      </c>
      <c r="I132" s="52">
        <v>0</v>
      </c>
      <c r="J132" s="52">
        <v>4</v>
      </c>
      <c r="K132" s="52">
        <v>5</v>
      </c>
      <c r="N132" s="42">
        <v>55.165664780763592</v>
      </c>
      <c r="O132" s="42">
        <v>12.62777456089559</v>
      </c>
      <c r="P132" s="42">
        <v>862.99999999999932</v>
      </c>
      <c r="Q132" s="42">
        <v>1.999999999999994</v>
      </c>
      <c r="R132" s="42">
        <v>1.2441209343914197</v>
      </c>
      <c r="S132" s="42">
        <v>61.837613003814681</v>
      </c>
      <c r="T132" s="42">
        <v>53.871837411862231</v>
      </c>
      <c r="U132" s="42">
        <v>0</v>
      </c>
      <c r="V132" s="42">
        <v>96.307390965732267</v>
      </c>
      <c r="W132" s="42">
        <v>104.33708859548409</v>
      </c>
      <c r="Z132" s="42">
        <v>1885.3333333333376</v>
      </c>
      <c r="AA132" s="42">
        <v>3453.9999999999977</v>
      </c>
      <c r="AB132" s="42">
        <v>0.99999947332912409</v>
      </c>
      <c r="AC132" s="42">
        <v>5781.0000000000146</v>
      </c>
      <c r="AD132" s="42">
        <v>2917.4999999999936</v>
      </c>
      <c r="AE132" s="42">
        <v>2950.6702404380439</v>
      </c>
      <c r="AF132" s="42">
        <v>1205.5000000000002</v>
      </c>
      <c r="AG132" s="42">
        <v>0</v>
      </c>
      <c r="AH132" s="42">
        <v>534.99999999999943</v>
      </c>
      <c r="AI132" s="42">
        <v>1393.6000000000031</v>
      </c>
      <c r="AL132" s="40">
        <v>1.0034604635606099</v>
      </c>
      <c r="AM132" s="40">
        <v>0.41596808290814302</v>
      </c>
      <c r="AN132" s="40">
        <v>2.7271017986337099E-3</v>
      </c>
      <c r="AO132" s="40">
        <v>3.6314182695327699E-2</v>
      </c>
      <c r="AP132" s="40">
        <v>2.2686689309796702E-2</v>
      </c>
      <c r="AQ132" s="40">
        <v>1.1328635653755399</v>
      </c>
      <c r="AR132" s="40">
        <v>0.400025254702918</v>
      </c>
      <c r="AS132" s="40">
        <v>0</v>
      </c>
      <c r="AT132" s="40">
        <v>0.62319048079811201</v>
      </c>
      <c r="AU132" s="40">
        <v>2.1771979735968698</v>
      </c>
      <c r="AX132" s="43">
        <v>1.8189946002617901E-2</v>
      </c>
      <c r="AY132" s="43">
        <v>3.2940727671546398E-2</v>
      </c>
      <c r="AZ132" s="43">
        <v>3.1600252591352399E-6</v>
      </c>
      <c r="BA132" s="43">
        <v>1.8157091347663901E-2</v>
      </c>
      <c r="BB132" s="43">
        <v>1.82351158015794E-2</v>
      </c>
      <c r="BC132" s="43">
        <v>1.8319975664417301E-2</v>
      </c>
      <c r="BD132" s="43">
        <v>7.4254986263905497E-3</v>
      </c>
      <c r="BE132" s="43">
        <v>0</v>
      </c>
      <c r="BF132" s="43">
        <v>6.4708479229787603E-3</v>
      </c>
      <c r="BG132" s="43">
        <v>2.0866961143969499E-2</v>
      </c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</row>
    <row r="133" spans="1:74">
      <c r="A133" t="s">
        <v>49</v>
      </c>
      <c r="B133" s="52">
        <v>1</v>
      </c>
      <c r="C133" s="52">
        <v>0</v>
      </c>
      <c r="D133" s="52">
        <v>4</v>
      </c>
      <c r="E133" s="52">
        <v>7</v>
      </c>
      <c r="F133" s="52">
        <v>0</v>
      </c>
      <c r="G133" s="52">
        <v>0</v>
      </c>
      <c r="H133" s="52">
        <v>2</v>
      </c>
      <c r="I133" s="52">
        <v>1</v>
      </c>
      <c r="J133" s="52">
        <v>1</v>
      </c>
      <c r="K133" s="52">
        <v>1</v>
      </c>
      <c r="N133" s="42">
        <v>32.509195816804912</v>
      </c>
      <c r="O133" s="42">
        <v>0</v>
      </c>
      <c r="P133" s="42">
        <v>169.03665881120656</v>
      </c>
      <c r="Q133" s="42">
        <v>135.22516068160328</v>
      </c>
      <c r="R133" s="42">
        <v>0</v>
      </c>
      <c r="S133" s="42">
        <v>0</v>
      </c>
      <c r="T133" s="42">
        <v>18.786299524334954</v>
      </c>
      <c r="U133" s="42">
        <v>49.043807463493778</v>
      </c>
      <c r="V133" s="42">
        <v>271.59017156351928</v>
      </c>
      <c r="W133" s="42">
        <v>75.010059171597248</v>
      </c>
      <c r="Z133" s="42">
        <v>5546.0000000000018</v>
      </c>
      <c r="AA133" s="42">
        <v>0</v>
      </c>
      <c r="AB133" s="42">
        <v>954.74949716098274</v>
      </c>
      <c r="AC133" s="42">
        <v>1540.8571428571452</v>
      </c>
      <c r="AD133" s="42">
        <v>0</v>
      </c>
      <c r="AE133" s="42">
        <v>0</v>
      </c>
      <c r="AF133" s="42">
        <v>1531.4999999999998</v>
      </c>
      <c r="AG133" s="42">
        <v>3697.9999999999986</v>
      </c>
      <c r="AH133" s="42">
        <v>4799.0000000000109</v>
      </c>
      <c r="AI133" s="42">
        <v>338.00000000000159</v>
      </c>
      <c r="AL133" s="40">
        <v>0.57983990531965901</v>
      </c>
      <c r="AM133" s="40">
        <v>0</v>
      </c>
      <c r="AN133" s="40">
        <v>2.0399574660600099</v>
      </c>
      <c r="AO133" s="40">
        <v>4.5810099096441297</v>
      </c>
      <c r="AP133" s="40">
        <v>0</v>
      </c>
      <c r="AQ133" s="40">
        <v>0</v>
      </c>
      <c r="AR133" s="40">
        <v>0.17722159906322901</v>
      </c>
      <c r="AS133" s="40">
        <v>0.55396250389438995</v>
      </c>
      <c r="AT133" s="40">
        <v>3.9410524904701099</v>
      </c>
      <c r="AU133" s="40">
        <v>7.5925432357565298E-2</v>
      </c>
      <c r="AX133" s="43">
        <v>1.7836181140473601E-2</v>
      </c>
      <c r="AY133" s="43">
        <v>0</v>
      </c>
      <c r="AZ133" s="43">
        <v>1.20681364646375E-2</v>
      </c>
      <c r="BA133" s="43">
        <v>3.3876904908476502E-2</v>
      </c>
      <c r="BB133" s="43">
        <v>0</v>
      </c>
      <c r="BC133" s="43">
        <v>0</v>
      </c>
      <c r="BD133" s="43">
        <v>9.4335554925898991E-3</v>
      </c>
      <c r="BE133" s="43">
        <v>1.12952589234989E-2</v>
      </c>
      <c r="BF133" s="43">
        <v>1.4511027655315501E-2</v>
      </c>
      <c r="BG133" s="43">
        <v>1.0122033390731499E-3</v>
      </c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</row>
    <row r="134" spans="1:74">
      <c r="A134" t="s">
        <v>59</v>
      </c>
      <c r="B134" s="52">
        <v>1</v>
      </c>
      <c r="C134" s="52">
        <v>2</v>
      </c>
      <c r="D134" s="52">
        <v>2</v>
      </c>
      <c r="E134" s="52">
        <v>1</v>
      </c>
      <c r="F134" s="52">
        <v>2</v>
      </c>
      <c r="G134" s="52">
        <v>5</v>
      </c>
      <c r="H134" s="52">
        <v>0</v>
      </c>
      <c r="I134" s="52">
        <v>2</v>
      </c>
      <c r="J134" s="52">
        <v>2</v>
      </c>
      <c r="K134" s="52">
        <v>0</v>
      </c>
      <c r="N134" s="42">
        <v>30.832500000000017</v>
      </c>
      <c r="O134" s="42">
        <v>94.000000000000043</v>
      </c>
      <c r="P134" s="42">
        <v>69.445067264574121</v>
      </c>
      <c r="Q134" s="42">
        <v>4.6563084112149511</v>
      </c>
      <c r="R134" s="42">
        <v>71.042205101743818</v>
      </c>
      <c r="S134" s="42">
        <v>202.76093040224077</v>
      </c>
      <c r="T134" s="42">
        <v>0</v>
      </c>
      <c r="U134" s="42">
        <v>82.237282805670972</v>
      </c>
      <c r="V134" s="42">
        <v>16.397576310719007</v>
      </c>
      <c r="W134" s="42">
        <v>0</v>
      </c>
      <c r="Z134" s="42">
        <v>799.99999999999932</v>
      </c>
      <c r="AA134" s="42">
        <v>816.00000000000023</v>
      </c>
      <c r="AB134" s="42">
        <v>891.9995302095773</v>
      </c>
      <c r="AC134" s="42">
        <v>855.99999999999909</v>
      </c>
      <c r="AD134" s="42">
        <v>1704.9999999999936</v>
      </c>
      <c r="AE134" s="42">
        <v>1148.2716720159422</v>
      </c>
      <c r="AF134" s="42">
        <v>0</v>
      </c>
      <c r="AG134" s="42">
        <v>1563.4999999999995</v>
      </c>
      <c r="AH134" s="42">
        <v>1643.5000000000002</v>
      </c>
      <c r="AI134" s="42">
        <v>0</v>
      </c>
      <c r="AL134" s="40">
        <v>7.9326946269549503E-2</v>
      </c>
      <c r="AM134" s="40">
        <v>0.48768299079681499</v>
      </c>
      <c r="AN134" s="40">
        <v>0.39149552935426501</v>
      </c>
      <c r="AO134" s="40">
        <v>1.2518687890247101E-2</v>
      </c>
      <c r="AP134" s="40">
        <v>0.75707425425703401</v>
      </c>
      <c r="AQ134" s="40">
        <v>3.6138752005812802</v>
      </c>
      <c r="AR134" s="40">
        <v>0</v>
      </c>
      <c r="AS134" s="40">
        <v>0.78546333571578297</v>
      </c>
      <c r="AT134" s="40">
        <v>0.16297717463830799</v>
      </c>
      <c r="AU134" s="40">
        <v>0</v>
      </c>
      <c r="AX134" s="43">
        <v>2.5728353610492E-3</v>
      </c>
      <c r="AY134" s="43">
        <v>5.1881169233703702E-3</v>
      </c>
      <c r="AZ134" s="43">
        <v>5.6374850622972596E-3</v>
      </c>
      <c r="BA134" s="43">
        <v>2.68854353807304E-3</v>
      </c>
      <c r="BB134" s="43">
        <v>1.06566829277439E-2</v>
      </c>
      <c r="BC134" s="43">
        <v>1.7823331119126401E-2</v>
      </c>
      <c r="BD134" s="43">
        <v>0</v>
      </c>
      <c r="BE134" s="43">
        <v>9.5511829783074802E-3</v>
      </c>
      <c r="BF134" s="43">
        <v>9.9391014592669202E-3</v>
      </c>
      <c r="BG134" s="43">
        <v>0</v>
      </c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</row>
    <row r="135" spans="1:74">
      <c r="A135" t="s">
        <v>57</v>
      </c>
      <c r="B135" s="52">
        <v>1</v>
      </c>
      <c r="C135" s="52">
        <v>0</v>
      </c>
      <c r="D135" s="52">
        <v>3</v>
      </c>
      <c r="E135" s="52">
        <v>2</v>
      </c>
      <c r="F135" s="52">
        <v>9</v>
      </c>
      <c r="G135" s="52">
        <v>4</v>
      </c>
      <c r="H135" s="52">
        <v>6</v>
      </c>
      <c r="I135" s="52">
        <v>3</v>
      </c>
      <c r="J135" s="52">
        <v>2</v>
      </c>
      <c r="K135" s="52">
        <v>2</v>
      </c>
      <c r="N135" s="42">
        <v>18.000000000000018</v>
      </c>
      <c r="O135" s="42">
        <v>0</v>
      </c>
      <c r="P135" s="42">
        <v>25.254816112084104</v>
      </c>
      <c r="Q135" s="42">
        <v>126.87623762376234</v>
      </c>
      <c r="R135" s="42">
        <v>111.84004661140521</v>
      </c>
      <c r="S135" s="42">
        <v>10.306089588377727</v>
      </c>
      <c r="T135" s="42">
        <v>55.389013279802363</v>
      </c>
      <c r="U135" s="42">
        <v>42.393255512321623</v>
      </c>
      <c r="V135" s="42">
        <v>122.59096208045094</v>
      </c>
      <c r="W135" s="42">
        <v>45.562222222222303</v>
      </c>
      <c r="Z135" s="42">
        <v>135.99999999999989</v>
      </c>
      <c r="AA135" s="42">
        <v>0</v>
      </c>
      <c r="AB135" s="42">
        <v>761.33293236123893</v>
      </c>
      <c r="AC135" s="42">
        <v>505.00000000000017</v>
      </c>
      <c r="AD135" s="42">
        <v>804.77777777777953</v>
      </c>
      <c r="AE135" s="42">
        <v>737.41758804576568</v>
      </c>
      <c r="AF135" s="42">
        <v>539.66666666666674</v>
      </c>
      <c r="AG135" s="42">
        <v>1028.0000000000002</v>
      </c>
      <c r="AH135" s="42">
        <v>1301</v>
      </c>
      <c r="AI135" s="42">
        <v>3322.4999999999964</v>
      </c>
      <c r="AL135" s="40">
        <v>7.87287620481056E-3</v>
      </c>
      <c r="AM135" s="40">
        <v>0</v>
      </c>
      <c r="AN135" s="40">
        <v>0.18227657699743899</v>
      </c>
      <c r="AO135" s="40">
        <v>0.40248062112893701</v>
      </c>
      <c r="AP135" s="40">
        <v>2.5315323985237201</v>
      </c>
      <c r="AQ135" s="40">
        <v>9.4371664832333696E-2</v>
      </c>
      <c r="AR135" s="40">
        <v>0.55236847535510603</v>
      </c>
      <c r="AS135" s="40">
        <v>0.39933780093709698</v>
      </c>
      <c r="AT135" s="40">
        <v>0.96452428180643501</v>
      </c>
      <c r="AU135" s="40">
        <v>0.90667355444086795</v>
      </c>
      <c r="AX135" s="43">
        <v>4.3738201137836401E-4</v>
      </c>
      <c r="AY135" s="43">
        <v>0</v>
      </c>
      <c r="AZ135" s="43">
        <v>7.2174976918648803E-3</v>
      </c>
      <c r="BA135" s="43">
        <v>3.1722301091749701E-3</v>
      </c>
      <c r="BB135" s="43">
        <v>2.2635294558841501E-2</v>
      </c>
      <c r="BC135" s="43">
        <v>9.1568838038005706E-3</v>
      </c>
      <c r="BD135" s="43">
        <v>9.9725278109716303E-3</v>
      </c>
      <c r="BE135" s="43">
        <v>9.4198427582667995E-3</v>
      </c>
      <c r="BF135" s="43">
        <v>7.8678253717713795E-3</v>
      </c>
      <c r="BG135" s="43">
        <v>1.9899678071423201E-2</v>
      </c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</row>
    <row r="136" spans="1:74">
      <c r="A136" t="s">
        <v>55</v>
      </c>
      <c r="B136" s="52">
        <v>5</v>
      </c>
      <c r="C136" s="52">
        <v>3</v>
      </c>
      <c r="D136" s="52">
        <v>3</v>
      </c>
      <c r="E136" s="52">
        <v>2</v>
      </c>
      <c r="F136" s="52">
        <v>1</v>
      </c>
      <c r="G136" s="52">
        <v>1</v>
      </c>
      <c r="H136" s="52">
        <v>1</v>
      </c>
      <c r="I136" s="52">
        <v>1</v>
      </c>
      <c r="J136" s="52">
        <v>3</v>
      </c>
      <c r="K136" s="52">
        <v>4</v>
      </c>
      <c r="N136" s="42">
        <v>40.199109414758333</v>
      </c>
      <c r="O136" s="42">
        <v>61.440373563218472</v>
      </c>
      <c r="P136" s="42">
        <v>78.685684099313221</v>
      </c>
      <c r="Q136" s="42">
        <v>40.101973684210577</v>
      </c>
      <c r="R136" s="42">
        <v>73.994233766233862</v>
      </c>
      <c r="S136" s="42">
        <v>0.99684044233807079</v>
      </c>
      <c r="T136" s="42">
        <v>203.99999999999977</v>
      </c>
      <c r="U136" s="42">
        <v>25.066878980891733</v>
      </c>
      <c r="V136" s="42">
        <v>19.597251773049635</v>
      </c>
      <c r="W136" s="42">
        <v>135.20770125639828</v>
      </c>
      <c r="Z136" s="42">
        <v>314.39999999999981</v>
      </c>
      <c r="AA136" s="42">
        <v>463.99999999999994</v>
      </c>
      <c r="AB136" s="42">
        <v>630.99966767067735</v>
      </c>
      <c r="AC136" s="42">
        <v>152</v>
      </c>
      <c r="AD136" s="42">
        <v>499.99999999999994</v>
      </c>
      <c r="AE136" s="42">
        <v>632.92926540063752</v>
      </c>
      <c r="AF136" s="42">
        <v>632.00000000000034</v>
      </c>
      <c r="AG136" s="42">
        <v>2826.0000000000009</v>
      </c>
      <c r="AH136" s="42">
        <v>313.33333333333314</v>
      </c>
      <c r="AI136" s="42">
        <v>537.25000000000023</v>
      </c>
      <c r="AL136" s="40">
        <v>0.203231481213478</v>
      </c>
      <c r="AM136" s="40">
        <v>0.27188339452895299</v>
      </c>
      <c r="AN136" s="40">
        <v>0.47069208239871202</v>
      </c>
      <c r="AO136" s="40">
        <v>3.8289759664309003E-2</v>
      </c>
      <c r="AP136" s="40">
        <v>0.11562068735016399</v>
      </c>
      <c r="AQ136" s="40">
        <v>1.9586419254909002E-3</v>
      </c>
      <c r="AR136" s="40">
        <v>0.397077846081825</v>
      </c>
      <c r="AS136" s="40">
        <v>0.216372322034002</v>
      </c>
      <c r="AT136" s="40">
        <v>5.5701955970012297E-2</v>
      </c>
      <c r="AU136" s="40">
        <v>0.87013955229467699</v>
      </c>
      <c r="AX136" s="43">
        <v>5.0556214844616797E-3</v>
      </c>
      <c r="AY136" s="43">
        <v>4.4251585522864902E-3</v>
      </c>
      <c r="AZ136" s="43">
        <v>5.9819278155430096E-3</v>
      </c>
      <c r="BA136" s="43">
        <v>9.5480985464276296E-4</v>
      </c>
      <c r="BB136" s="43">
        <v>1.56256347914134E-3</v>
      </c>
      <c r="BC136" s="43">
        <v>1.9648499823070398E-3</v>
      </c>
      <c r="BD136" s="43">
        <v>1.94646002981287E-3</v>
      </c>
      <c r="BE136" s="43">
        <v>8.6318014380226907E-3</v>
      </c>
      <c r="BF136" s="43">
        <v>2.8423350689719801E-3</v>
      </c>
      <c r="BG136" s="43">
        <v>6.4355768510893198E-3</v>
      </c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</row>
    <row r="137" spans="1:74">
      <c r="A137" t="s">
        <v>47</v>
      </c>
      <c r="B137" s="52">
        <v>0</v>
      </c>
      <c r="C137" s="52">
        <v>5</v>
      </c>
      <c r="D137" s="52">
        <v>0</v>
      </c>
      <c r="E137" s="52">
        <v>1</v>
      </c>
      <c r="F137" s="52">
        <v>1</v>
      </c>
      <c r="G137" s="52">
        <v>2</v>
      </c>
      <c r="H137" s="52">
        <v>1</v>
      </c>
      <c r="I137" s="52">
        <v>0</v>
      </c>
      <c r="J137" s="52">
        <v>0</v>
      </c>
      <c r="K137" s="52">
        <v>0</v>
      </c>
      <c r="N137" s="42">
        <v>0</v>
      </c>
      <c r="O137" s="42">
        <v>60.520041516334693</v>
      </c>
      <c r="P137" s="42">
        <v>0</v>
      </c>
      <c r="Q137" s="42">
        <v>34.302386251920531</v>
      </c>
      <c r="R137" s="42">
        <v>34.982743710691757</v>
      </c>
      <c r="S137" s="42">
        <v>49.519114977730489</v>
      </c>
      <c r="T137" s="42">
        <v>21.567173096620024</v>
      </c>
      <c r="U137" s="42">
        <v>0</v>
      </c>
      <c r="V137" s="42">
        <v>0</v>
      </c>
      <c r="W137" s="42">
        <v>0</v>
      </c>
      <c r="Z137" s="42">
        <v>0</v>
      </c>
      <c r="AA137" s="42">
        <v>4046.6000000000035</v>
      </c>
      <c r="AB137" s="42">
        <v>0</v>
      </c>
      <c r="AC137" s="42">
        <v>5730.9999999999854</v>
      </c>
      <c r="AD137" s="42">
        <v>5724.0000000000127</v>
      </c>
      <c r="AE137" s="42">
        <v>5683.8647854185183</v>
      </c>
      <c r="AF137" s="42">
        <v>1211.9999999999995</v>
      </c>
      <c r="AG137" s="42">
        <v>0</v>
      </c>
      <c r="AH137" s="42">
        <v>0</v>
      </c>
      <c r="AI137" s="42">
        <v>0</v>
      </c>
      <c r="AL137" s="40">
        <v>0</v>
      </c>
      <c r="AM137" s="40">
        <v>3.89268354712063</v>
      </c>
      <c r="AN137" s="40">
        <v>0</v>
      </c>
      <c r="AO137" s="40">
        <v>0.61744467633753797</v>
      </c>
      <c r="AP137" s="40">
        <v>0.62577925040704796</v>
      </c>
      <c r="AQ137" s="40">
        <v>1.7475146608905401</v>
      </c>
      <c r="AR137" s="40">
        <v>8.0505259732618795E-2</v>
      </c>
      <c r="AS137" s="40">
        <v>0</v>
      </c>
      <c r="AT137" s="40">
        <v>0</v>
      </c>
      <c r="AU137" s="40">
        <v>0</v>
      </c>
      <c r="AX137" s="43">
        <v>0</v>
      </c>
      <c r="AY137" s="43">
        <v>6.4320569675583805E-2</v>
      </c>
      <c r="AZ137" s="43">
        <v>0</v>
      </c>
      <c r="BA137" s="43">
        <v>1.8000050253150199E-2</v>
      </c>
      <c r="BB137" s="43">
        <v>1.78882267092101E-2</v>
      </c>
      <c r="BC137" s="43">
        <v>3.5289698971325001E-2</v>
      </c>
      <c r="BD137" s="43">
        <v>3.7327682850208802E-3</v>
      </c>
      <c r="BE137" s="43">
        <v>0</v>
      </c>
      <c r="BF137" s="43">
        <v>0</v>
      </c>
      <c r="BG137" s="43">
        <v>0</v>
      </c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</row>
    <row r="138" spans="1:74">
      <c r="A138" t="s">
        <v>52</v>
      </c>
      <c r="B138" s="52">
        <v>6</v>
      </c>
      <c r="C138" s="52">
        <v>1</v>
      </c>
      <c r="D138" s="52">
        <v>1</v>
      </c>
      <c r="E138" s="52">
        <v>0</v>
      </c>
      <c r="F138" s="52">
        <v>0</v>
      </c>
      <c r="G138" s="52">
        <v>2</v>
      </c>
      <c r="H138" s="52">
        <v>1</v>
      </c>
      <c r="I138" s="52">
        <v>0</v>
      </c>
      <c r="J138" s="52">
        <v>1</v>
      </c>
      <c r="K138" s="52">
        <v>1</v>
      </c>
      <c r="N138" s="42">
        <v>41.573235544217837</v>
      </c>
      <c r="O138" s="42">
        <v>12.000000000000005</v>
      </c>
      <c r="P138" s="42">
        <v>56.505398815743611</v>
      </c>
      <c r="Q138" s="42">
        <v>0</v>
      </c>
      <c r="R138" s="42">
        <v>0</v>
      </c>
      <c r="S138" s="42">
        <v>19.470433373835537</v>
      </c>
      <c r="T138" s="42">
        <v>14.228790160642577</v>
      </c>
      <c r="U138" s="42">
        <v>0</v>
      </c>
      <c r="V138" s="42">
        <v>28.100975649088827</v>
      </c>
      <c r="W138" s="42">
        <v>32.666493570722025</v>
      </c>
      <c r="Z138" s="42">
        <v>1567.9999999999991</v>
      </c>
      <c r="AA138" s="42">
        <v>1191.9999999999991</v>
      </c>
      <c r="AB138" s="42">
        <v>2870.9984879279136</v>
      </c>
      <c r="AC138" s="42">
        <v>0</v>
      </c>
      <c r="AD138" s="42">
        <v>0</v>
      </c>
      <c r="AE138" s="42">
        <v>411.45401692316346</v>
      </c>
      <c r="AF138" s="42">
        <v>1327.9999999999989</v>
      </c>
      <c r="AG138" s="42">
        <v>0</v>
      </c>
      <c r="AH138" s="42">
        <v>2067.0000000000009</v>
      </c>
      <c r="AI138" s="42">
        <v>674.00000000000159</v>
      </c>
      <c r="AL138" s="40">
        <v>1.25786242406116</v>
      </c>
      <c r="AM138" s="40">
        <v>4.54723189165991E-2</v>
      </c>
      <c r="AN138" s="40">
        <v>0.51264141771373195</v>
      </c>
      <c r="AO138" s="40">
        <v>0</v>
      </c>
      <c r="AP138" s="40">
        <v>0</v>
      </c>
      <c r="AQ138" s="40">
        <v>4.9739468548949499E-2</v>
      </c>
      <c r="AR138" s="40">
        <v>5.8196177710979402E-2</v>
      </c>
      <c r="AS138" s="40">
        <v>0</v>
      </c>
      <c r="AT138" s="40">
        <v>0.17563428420528501</v>
      </c>
      <c r="AU138" s="40">
        <v>6.5934616056499806E-2</v>
      </c>
      <c r="AX138" s="43">
        <v>3.0256543845938601E-2</v>
      </c>
      <c r="AY138" s="43">
        <v>3.7893599097165902E-3</v>
      </c>
      <c r="AZ138" s="43">
        <v>9.0724325189772692E-3</v>
      </c>
      <c r="BA138" s="43">
        <v>0</v>
      </c>
      <c r="BB138" s="43">
        <v>0</v>
      </c>
      <c r="BC138" s="43">
        <v>2.5546153798399599E-3</v>
      </c>
      <c r="BD138" s="43">
        <v>4.0900299360624804E-3</v>
      </c>
      <c r="BE138" s="43">
        <v>0</v>
      </c>
      <c r="BF138" s="43">
        <v>6.25011339102669E-3</v>
      </c>
      <c r="BG138" s="43">
        <v>2.0184173092760399E-3</v>
      </c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</row>
    <row r="139" spans="1:74">
      <c r="A139" t="s">
        <v>53</v>
      </c>
      <c r="B139" s="52">
        <v>1</v>
      </c>
      <c r="C139" s="52">
        <v>2</v>
      </c>
      <c r="D139" s="52">
        <v>0</v>
      </c>
      <c r="E139" s="52">
        <v>2</v>
      </c>
      <c r="F139" s="52">
        <v>0</v>
      </c>
      <c r="G139" s="52">
        <v>0</v>
      </c>
      <c r="H139" s="52">
        <v>7</v>
      </c>
      <c r="I139" s="52">
        <v>0</v>
      </c>
      <c r="J139" s="52">
        <v>1</v>
      </c>
      <c r="K139" s="52">
        <v>0</v>
      </c>
      <c r="N139" s="42">
        <v>761.02675646159446</v>
      </c>
      <c r="O139" s="42">
        <v>167.06453939066151</v>
      </c>
      <c r="P139" s="42">
        <v>0</v>
      </c>
      <c r="Q139" s="42">
        <v>67.413481112870471</v>
      </c>
      <c r="R139" s="42">
        <v>0</v>
      </c>
      <c r="S139" s="42">
        <v>0</v>
      </c>
      <c r="T139" s="42">
        <v>90.255769827317138</v>
      </c>
      <c r="U139" s="42">
        <v>0</v>
      </c>
      <c r="V139" s="42">
        <v>210.26595464134994</v>
      </c>
      <c r="W139" s="42">
        <v>0</v>
      </c>
      <c r="Z139" s="42">
        <v>5494.0000000000009</v>
      </c>
      <c r="AA139" s="42">
        <v>5547.0000000000082</v>
      </c>
      <c r="AB139" s="42">
        <v>0</v>
      </c>
      <c r="AC139" s="42">
        <v>4421</v>
      </c>
      <c r="AD139" s="42">
        <v>0</v>
      </c>
      <c r="AE139" s="42">
        <v>0</v>
      </c>
      <c r="AF139" s="42">
        <v>5643.571428571433</v>
      </c>
      <c r="AG139" s="42">
        <v>0</v>
      </c>
      <c r="AH139" s="42">
        <v>5688.0000000000127</v>
      </c>
      <c r="AI139" s="42">
        <v>0</v>
      </c>
      <c r="AL139" s="40">
        <v>13.4465413052637</v>
      </c>
      <c r="AM139" s="40">
        <v>5.8919905266002299</v>
      </c>
      <c r="AN139" s="40">
        <v>0</v>
      </c>
      <c r="AO139" s="40">
        <v>1.87214970413458</v>
      </c>
      <c r="AP139" s="40">
        <v>0</v>
      </c>
      <c r="AQ139" s="40">
        <v>0</v>
      </c>
      <c r="AR139" s="40">
        <v>10.9813428942757</v>
      </c>
      <c r="AS139" s="40">
        <v>0</v>
      </c>
      <c r="AT139" s="40">
        <v>3.6163958888949401</v>
      </c>
      <c r="AU139" s="40">
        <v>0</v>
      </c>
      <c r="AX139" s="43">
        <v>1.7668946842005401E-2</v>
      </c>
      <c r="AY139" s="43">
        <v>3.5267750703352301E-2</v>
      </c>
      <c r="AZ139" s="43">
        <v>0</v>
      </c>
      <c r="BA139" s="43">
        <v>2.7771147153787201E-2</v>
      </c>
      <c r="BB139" s="43">
        <v>0</v>
      </c>
      <c r="BC139" s="43">
        <v>0</v>
      </c>
      <c r="BD139" s="43">
        <v>0.12166915107240101</v>
      </c>
      <c r="BE139" s="43">
        <v>0</v>
      </c>
      <c r="BF139" s="43">
        <v>1.71991509279922E-2</v>
      </c>
      <c r="BG139" s="43">
        <v>0</v>
      </c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</row>
    <row r="140" spans="1:74">
      <c r="A140" t="s">
        <v>58</v>
      </c>
      <c r="B140" s="52">
        <v>3</v>
      </c>
      <c r="C140" s="52">
        <v>5</v>
      </c>
      <c r="D140" s="52">
        <v>5</v>
      </c>
      <c r="E140" s="52">
        <v>5</v>
      </c>
      <c r="F140" s="52">
        <v>4</v>
      </c>
      <c r="G140" s="52">
        <v>2</v>
      </c>
      <c r="H140" s="52">
        <v>3</v>
      </c>
      <c r="I140" s="52">
        <v>2</v>
      </c>
      <c r="J140" s="52">
        <v>2</v>
      </c>
      <c r="K140" s="52">
        <v>3</v>
      </c>
      <c r="N140" s="42">
        <v>88.672431865828017</v>
      </c>
      <c r="O140" s="42">
        <v>65.299820466786457</v>
      </c>
      <c r="P140" s="42">
        <v>69.457207207207233</v>
      </c>
      <c r="Q140" s="42">
        <v>118.66873239436656</v>
      </c>
      <c r="R140" s="42">
        <v>71.957442429708877</v>
      </c>
      <c r="S140" s="42">
        <v>41.628931180315263</v>
      </c>
      <c r="T140" s="42">
        <v>96.263427766370953</v>
      </c>
      <c r="U140" s="42">
        <v>35.29830864197536</v>
      </c>
      <c r="V140" s="42">
        <v>215.7994535519129</v>
      </c>
      <c r="W140" s="42">
        <v>29.010016530776745</v>
      </c>
      <c r="Z140" s="42">
        <v>636.00000000000034</v>
      </c>
      <c r="AA140" s="42">
        <v>445.59999999999962</v>
      </c>
      <c r="AB140" s="42">
        <v>1243.1993452427637</v>
      </c>
      <c r="AC140" s="42">
        <v>1064.9999999999991</v>
      </c>
      <c r="AD140" s="42">
        <v>1552.7499999999977</v>
      </c>
      <c r="AE140" s="42">
        <v>1444.8385284422118</v>
      </c>
      <c r="AF140" s="42">
        <v>693.66666666666708</v>
      </c>
      <c r="AG140" s="42">
        <v>2699.9999999999959</v>
      </c>
      <c r="AH140" s="42">
        <v>274.49999999999926</v>
      </c>
      <c r="AI140" s="42">
        <v>3965.6666666666629</v>
      </c>
      <c r="AL140" s="40">
        <v>0.54411287028728905</v>
      </c>
      <c r="AM140" s="40">
        <v>0.46250536455104702</v>
      </c>
      <c r="AN140" s="40">
        <v>1.3643282655305999</v>
      </c>
      <c r="AO140" s="40">
        <v>1.9847199015038299</v>
      </c>
      <c r="AP140" s="40">
        <v>1.3967057253292201</v>
      </c>
      <c r="AQ140" s="40">
        <v>0.37343824259568498</v>
      </c>
      <c r="AR140" s="40">
        <v>0.616966827583735</v>
      </c>
      <c r="AS140" s="40">
        <v>0.58220635279408495</v>
      </c>
      <c r="AT140" s="40">
        <v>0.35823672417859498</v>
      </c>
      <c r="AU140" s="40">
        <v>1.0335619275785</v>
      </c>
      <c r="AX140" s="43">
        <v>6.1362123361023502E-3</v>
      </c>
      <c r="AY140" s="43">
        <v>7.0827968782286596E-3</v>
      </c>
      <c r="AZ140" s="43">
        <v>1.9642717010784599E-2</v>
      </c>
      <c r="BA140" s="43">
        <v>1.6724876565699699E-2</v>
      </c>
      <c r="BB140" s="43">
        <v>1.9410163537893699E-2</v>
      </c>
      <c r="BC140" s="43">
        <v>8.97064209931649E-3</v>
      </c>
      <c r="BD140" s="43">
        <v>6.4091508260135802E-3</v>
      </c>
      <c r="BE140" s="43">
        <v>1.64938880981325E-2</v>
      </c>
      <c r="BF140" s="43">
        <v>1.6600446307081E-3</v>
      </c>
      <c r="BG140" s="43">
        <v>3.5627760724713603E-2</v>
      </c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</row>
    <row r="141" spans="1:74">
      <c r="A141" t="s">
        <v>60</v>
      </c>
      <c r="B141" s="52">
        <v>0</v>
      </c>
      <c r="C141" s="52">
        <v>4</v>
      </c>
      <c r="D141" s="52">
        <v>1</v>
      </c>
      <c r="E141" s="52">
        <v>1</v>
      </c>
      <c r="F141" s="52">
        <v>1</v>
      </c>
      <c r="G141" s="52">
        <v>2</v>
      </c>
      <c r="H141" s="52">
        <v>2</v>
      </c>
      <c r="I141" s="52">
        <v>0</v>
      </c>
      <c r="J141" s="52">
        <v>1</v>
      </c>
      <c r="K141" s="52">
        <v>0</v>
      </c>
      <c r="N141" s="42">
        <v>0</v>
      </c>
      <c r="O141" s="42">
        <v>46.576182136602426</v>
      </c>
      <c r="P141" s="42">
        <v>87.636394328156712</v>
      </c>
      <c r="Q141" s="42">
        <v>269.64009226713483</v>
      </c>
      <c r="R141" s="42">
        <v>9.4830058651026405</v>
      </c>
      <c r="S141" s="42">
        <v>55.86423478129435</v>
      </c>
      <c r="T141" s="42">
        <v>24.847285370419996</v>
      </c>
      <c r="U141" s="42">
        <v>0</v>
      </c>
      <c r="V141" s="42">
        <v>25.933500111185197</v>
      </c>
      <c r="W141" s="42">
        <v>0</v>
      </c>
      <c r="Z141" s="42">
        <v>0</v>
      </c>
      <c r="AA141" s="42">
        <v>713.75000000000034</v>
      </c>
      <c r="AB141" s="42">
        <v>2961.998440000862</v>
      </c>
      <c r="AC141" s="42">
        <v>2275.9999999999991</v>
      </c>
      <c r="AD141" s="42">
        <v>3100.0000000000005</v>
      </c>
      <c r="AE141" s="42">
        <v>327.9633476325572</v>
      </c>
      <c r="AF141" s="42">
        <v>1869.4999999999948</v>
      </c>
      <c r="AG141" s="42">
        <v>0</v>
      </c>
      <c r="AH141" s="42">
        <v>2998.0000000000005</v>
      </c>
      <c r="AI141" s="42">
        <v>0</v>
      </c>
      <c r="AL141" s="40">
        <v>0</v>
      </c>
      <c r="AM141" s="40">
        <v>0.422726622478661</v>
      </c>
      <c r="AN141" s="40">
        <v>0.820276196741066</v>
      </c>
      <c r="AO141" s="40">
        <v>1.92752506375868</v>
      </c>
      <c r="AP141" s="40">
        <v>9.1870351551213605E-2</v>
      </c>
      <c r="AQ141" s="40">
        <v>0.11375313667201301</v>
      </c>
      <c r="AR141" s="40">
        <v>0.28612962438249201</v>
      </c>
      <c r="AS141" s="40">
        <v>0</v>
      </c>
      <c r="AT141" s="40">
        <v>0.23509326285955001</v>
      </c>
      <c r="AU141" s="40">
        <v>0</v>
      </c>
      <c r="AX141" s="43">
        <v>0</v>
      </c>
      <c r="AY141" s="43">
        <v>9.0760256226853006E-3</v>
      </c>
      <c r="AZ141" s="43">
        <v>9.3599948175585694E-3</v>
      </c>
      <c r="BA141" s="43">
        <v>7.1485106222596304E-3</v>
      </c>
      <c r="BB141" s="43">
        <v>9.6878935706763095E-3</v>
      </c>
      <c r="BC141" s="43">
        <v>2.0362426356925999E-3</v>
      </c>
      <c r="BD141" s="43">
        <v>1.1515528562453E-2</v>
      </c>
      <c r="BE141" s="43">
        <v>0</v>
      </c>
      <c r="BF141" s="43">
        <v>9.0652346135936205E-3</v>
      </c>
      <c r="BG141" s="43">
        <v>0</v>
      </c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</row>
    <row r="142" spans="1:74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</row>
    <row r="143" spans="1:74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</row>
    <row r="144" spans="1:74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</row>
    <row r="145" spans="1:74" s="3" customFormat="1" ht="18">
      <c r="A145" s="18" t="s">
        <v>189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</row>
    <row r="146" spans="1:74" s="3" customFormat="1" ht="18">
      <c r="A146" s="95"/>
      <c r="B146" s="55"/>
      <c r="C146" s="55"/>
      <c r="D146" s="55"/>
      <c r="E146" s="55"/>
      <c r="F146" s="55"/>
      <c r="G146" s="55"/>
      <c r="H146" s="55"/>
      <c r="I146" s="39"/>
      <c r="J146" s="108"/>
      <c r="K146" s="39"/>
      <c r="L146" s="39"/>
      <c r="M146" s="39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</row>
    <row r="147" spans="1:74" s="3" customFormat="1" ht="15.95" customHeight="1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88"/>
      <c r="AL147" s="127"/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88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88"/>
      <c r="BJ147" s="188"/>
    </row>
    <row r="148" spans="1:74" s="130" customFormat="1" ht="15.95" customHeight="1">
      <c r="A148" s="187" t="s">
        <v>6</v>
      </c>
      <c r="B148" s="189">
        <v>81</v>
      </c>
      <c r="C148" s="189">
        <v>109</v>
      </c>
      <c r="D148" s="189">
        <v>124</v>
      </c>
      <c r="E148" s="189">
        <v>111</v>
      </c>
      <c r="F148" s="189">
        <v>93</v>
      </c>
      <c r="G148" s="189">
        <v>83</v>
      </c>
      <c r="H148" s="189">
        <v>126</v>
      </c>
      <c r="I148" s="189">
        <v>110</v>
      </c>
      <c r="J148" s="189">
        <v>102</v>
      </c>
      <c r="K148" s="189">
        <v>118</v>
      </c>
      <c r="L148" s="189"/>
      <c r="M148" s="189"/>
      <c r="N148" s="189">
        <v>85.1161873965859</v>
      </c>
      <c r="O148" s="189">
        <v>128.59413406496762</v>
      </c>
      <c r="P148" s="189">
        <v>66.969903956754749</v>
      </c>
      <c r="Q148" s="189">
        <v>70.755574866073303</v>
      </c>
      <c r="R148" s="189">
        <v>120.64451356947092</v>
      </c>
      <c r="S148" s="189">
        <v>86.743706475403471</v>
      </c>
      <c r="T148" s="189">
        <v>87.225489671497698</v>
      </c>
      <c r="U148" s="189">
        <v>209.64357366148289</v>
      </c>
      <c r="V148" s="189">
        <v>66.049482497942549</v>
      </c>
      <c r="W148" s="189">
        <v>56.163320760061723</v>
      </c>
      <c r="X148" s="190"/>
      <c r="Y148" s="190"/>
      <c r="Z148" s="189">
        <v>333.5974112426037</v>
      </c>
      <c r="AA148" s="189">
        <v>393.50986961756189</v>
      </c>
      <c r="AB148" s="189">
        <v>374.48400876016336</v>
      </c>
      <c r="AC148" s="189">
        <v>648.73316854086056</v>
      </c>
      <c r="AD148" s="189">
        <v>427.21092287342265</v>
      </c>
      <c r="AE148" s="189">
        <v>525.9393686233534</v>
      </c>
      <c r="AF148" s="189">
        <v>346.72135671214011</v>
      </c>
      <c r="AG148" s="189">
        <v>396.61619336748186</v>
      </c>
      <c r="AH148" s="189">
        <v>358.68187740092657</v>
      </c>
      <c r="AI148" s="189">
        <v>734.19624093854873</v>
      </c>
      <c r="AJ148" s="190"/>
      <c r="AK148" s="190"/>
      <c r="AL148" s="191">
        <v>9.1497904747202785</v>
      </c>
      <c r="AM148" s="191">
        <v>15.630063738813917</v>
      </c>
      <c r="AN148" s="191">
        <v>10.753556476761434</v>
      </c>
      <c r="AO148" s="191">
        <v>10.057857583166298</v>
      </c>
      <c r="AP148" s="191">
        <v>11.295653675765545</v>
      </c>
      <c r="AQ148" s="191">
        <v>9.5540152983683981</v>
      </c>
      <c r="AR148" s="191">
        <v>11.070426680557576</v>
      </c>
      <c r="AS148" s="191">
        <v>21.542098307645631</v>
      </c>
      <c r="AT148" s="191">
        <v>7.7417096040687703</v>
      </c>
      <c r="AU148" s="191">
        <v>12.816821092560716</v>
      </c>
      <c r="AV148" s="190"/>
      <c r="AW148" s="190"/>
      <c r="AX148" s="192">
        <v>0.10942911999382524</v>
      </c>
      <c r="AY148" s="192">
        <v>0.16928138858423539</v>
      </c>
      <c r="AZ148" s="192">
        <v>0.16868530835789819</v>
      </c>
      <c r="BA148" s="192">
        <v>0.16981167631945926</v>
      </c>
      <c r="BB148" s="192">
        <v>0.13722119961123413</v>
      </c>
      <c r="BC148" s="192">
        <v>0.14464461978756038</v>
      </c>
      <c r="BD148" s="192">
        <v>0.15689946164364996</v>
      </c>
      <c r="BE148" s="192">
        <v>0.1527700568733697</v>
      </c>
      <c r="BF148" s="192">
        <v>0.11385970959802125</v>
      </c>
      <c r="BG148" s="192">
        <v>0.25289211649322452</v>
      </c>
      <c r="BH148" s="190"/>
      <c r="BI148" s="193"/>
      <c r="BJ148" s="193"/>
    </row>
    <row r="149" spans="1:74" s="130" customFormat="1" ht="15.95" customHeight="1">
      <c r="A149" s="187" t="s">
        <v>188</v>
      </c>
      <c r="B149" s="189">
        <v>6.2307692307692308</v>
      </c>
      <c r="C149" s="189">
        <v>8.384615384615385</v>
      </c>
      <c r="D149" s="189">
        <v>9.5384615384615383</v>
      </c>
      <c r="E149" s="189">
        <v>8.5384615384615383</v>
      </c>
      <c r="F149" s="189">
        <v>7.1538461538461542</v>
      </c>
      <c r="G149" s="189">
        <v>6.384615384615385</v>
      </c>
      <c r="H149" s="189">
        <v>10.5</v>
      </c>
      <c r="I149" s="189">
        <v>8.4615384615384617</v>
      </c>
      <c r="J149" s="189">
        <v>8.5</v>
      </c>
      <c r="K149" s="189">
        <v>9.0769230769230766</v>
      </c>
      <c r="L149" s="189"/>
      <c r="M149" s="189"/>
      <c r="N149" s="189">
        <v>85.1161873965859</v>
      </c>
      <c r="O149" s="189">
        <v>128.59413406496762</v>
      </c>
      <c r="P149" s="189">
        <v>66.969903956754749</v>
      </c>
      <c r="Q149" s="189">
        <v>70.755574866073303</v>
      </c>
      <c r="R149" s="189">
        <v>120.64451356947092</v>
      </c>
      <c r="S149" s="189">
        <v>86.743706475403471</v>
      </c>
      <c r="T149" s="189">
        <v>94.494280477455845</v>
      </c>
      <c r="U149" s="189">
        <v>209.64357366148289</v>
      </c>
      <c r="V149" s="189">
        <v>71.553606039437767</v>
      </c>
      <c r="W149" s="189">
        <v>56.163320760061723</v>
      </c>
      <c r="X149" s="190"/>
      <c r="Y149" s="190"/>
      <c r="Z149" s="189">
        <v>333.5974112426037</v>
      </c>
      <c r="AA149" s="189">
        <v>393.50986961756189</v>
      </c>
      <c r="AB149" s="189">
        <v>374.48400876016336</v>
      </c>
      <c r="AC149" s="189">
        <v>648.73316854086056</v>
      </c>
      <c r="AD149" s="189">
        <v>427.21092287342265</v>
      </c>
      <c r="AE149" s="189">
        <v>525.9393686233534</v>
      </c>
      <c r="AF149" s="189">
        <v>375.61480310481846</v>
      </c>
      <c r="AG149" s="189">
        <v>396.61619336748186</v>
      </c>
      <c r="AH149" s="189">
        <v>388.57203385100382</v>
      </c>
      <c r="AI149" s="189">
        <v>734.19624093854873</v>
      </c>
      <c r="AJ149" s="190"/>
      <c r="AK149" s="190"/>
      <c r="AL149" s="191">
        <v>0.70383003651694453</v>
      </c>
      <c r="AM149" s="191">
        <v>1.2023125952933782</v>
      </c>
      <c r="AN149" s="191">
        <v>0.82719665205857185</v>
      </c>
      <c r="AO149" s="191">
        <v>0.7736813525512537</v>
      </c>
      <c r="AP149" s="191">
        <v>0.86889643659734961</v>
      </c>
      <c r="AQ149" s="191">
        <v>0.73492425372064596</v>
      </c>
      <c r="AR149" s="191">
        <v>0.92253555671313137</v>
      </c>
      <c r="AS149" s="191">
        <v>1.65708448520351</v>
      </c>
      <c r="AT149" s="191">
        <v>0.64514246700573086</v>
      </c>
      <c r="AU149" s="191">
        <v>0.98590931481236277</v>
      </c>
      <c r="AV149" s="190"/>
      <c r="AW149" s="190"/>
      <c r="AX149" s="192">
        <v>8.4176246149096339E-3</v>
      </c>
      <c r="AY149" s="192">
        <v>1.3021645275710415E-2</v>
      </c>
      <c r="AZ149" s="192">
        <v>1.2975792950607553E-2</v>
      </c>
      <c r="BA149" s="192">
        <v>1.3062436639958404E-2</v>
      </c>
      <c r="BB149" s="192">
        <v>1.0555476893171857E-2</v>
      </c>
      <c r="BC149" s="192">
        <v>1.1126509214427722E-2</v>
      </c>
      <c r="BD149" s="192">
        <v>1.307495513697083E-2</v>
      </c>
      <c r="BE149" s="192">
        <v>1.1751542836413054E-2</v>
      </c>
      <c r="BF149" s="192">
        <v>9.4883091331684367E-3</v>
      </c>
      <c r="BG149" s="192">
        <v>1.945323973024804E-2</v>
      </c>
      <c r="BH149" s="190"/>
      <c r="BI149" s="193"/>
      <c r="BJ149" s="193"/>
    </row>
    <row r="150" spans="1:74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94"/>
      <c r="AO150" s="94"/>
      <c r="AP150" s="94"/>
      <c r="AQ150" s="94"/>
      <c r="AR150" s="94"/>
      <c r="AS150" s="94"/>
      <c r="AT150" s="94"/>
      <c r="AU150" s="94"/>
      <c r="AV150" s="94"/>
      <c r="AW150" s="94"/>
      <c r="AX150" s="94"/>
      <c r="AY150" s="94"/>
      <c r="AZ150" s="94"/>
      <c r="BA150" s="94"/>
      <c r="BB150" s="94"/>
      <c r="BC150" s="94"/>
      <c r="BD150" s="94"/>
      <c r="BE150" s="94"/>
      <c r="BF150" s="94"/>
      <c r="BG150" s="94"/>
      <c r="BH150" s="94"/>
      <c r="BI150" s="94"/>
      <c r="BJ150" s="94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</row>
    <row r="151" spans="1:74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/>
      <c r="M151" s="1"/>
      <c r="N151" s="1">
        <v>2008</v>
      </c>
      <c r="O151" s="1">
        <v>2009</v>
      </c>
      <c r="P151" s="1">
        <v>2010</v>
      </c>
      <c r="Q151" s="1">
        <v>2011</v>
      </c>
      <c r="R151" s="1">
        <v>2012</v>
      </c>
      <c r="S151" s="1">
        <v>2013</v>
      </c>
      <c r="T151" s="1">
        <v>2014</v>
      </c>
      <c r="U151" s="1">
        <v>2015</v>
      </c>
      <c r="V151" s="1">
        <v>2016</v>
      </c>
      <c r="W151" s="1">
        <v>2017</v>
      </c>
      <c r="Z151" s="1">
        <v>2008</v>
      </c>
      <c r="AA151" s="1">
        <v>2009</v>
      </c>
      <c r="AB151" s="1">
        <v>2010</v>
      </c>
      <c r="AC151" s="1">
        <v>2011</v>
      </c>
      <c r="AD151" s="1">
        <v>2012</v>
      </c>
      <c r="AE151" s="1">
        <v>2013</v>
      </c>
      <c r="AF151" s="1">
        <v>2014</v>
      </c>
      <c r="AG151" s="1">
        <v>2015</v>
      </c>
      <c r="AH151" s="1">
        <v>2016</v>
      </c>
      <c r="AI151" s="1">
        <v>2017</v>
      </c>
      <c r="AL151" s="1">
        <v>2008</v>
      </c>
      <c r="AM151" s="1">
        <v>2009</v>
      </c>
      <c r="AN151" s="1">
        <v>2010</v>
      </c>
      <c r="AO151" s="1">
        <v>2011</v>
      </c>
      <c r="AP151" s="1">
        <v>2012</v>
      </c>
      <c r="AQ151" s="1">
        <v>2013</v>
      </c>
      <c r="AR151" s="1">
        <v>2014</v>
      </c>
      <c r="AS151" s="1">
        <v>2015</v>
      </c>
      <c r="AT151" s="1">
        <v>2016</v>
      </c>
      <c r="AU151" s="1">
        <v>2017</v>
      </c>
      <c r="AX151" s="1">
        <v>2008</v>
      </c>
      <c r="AY151" s="1">
        <v>2009</v>
      </c>
      <c r="AZ151" s="1">
        <v>2010</v>
      </c>
      <c r="BA151" s="1">
        <v>2011</v>
      </c>
      <c r="BB151" s="1">
        <v>2012</v>
      </c>
      <c r="BC151" s="1">
        <v>2013</v>
      </c>
      <c r="BD151" s="1">
        <v>2014</v>
      </c>
      <c r="BE151" s="1">
        <v>2015</v>
      </c>
      <c r="BF151" s="1">
        <v>2016</v>
      </c>
      <c r="BG151" s="1">
        <v>2017</v>
      </c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>
      <c r="A152" s="53" t="s">
        <v>50</v>
      </c>
      <c r="B152" s="52">
        <v>5</v>
      </c>
      <c r="C152" s="52">
        <v>11</v>
      </c>
      <c r="D152" s="52">
        <v>8</v>
      </c>
      <c r="E152" s="52">
        <v>9</v>
      </c>
      <c r="F152" s="52">
        <v>5</v>
      </c>
      <c r="G152" s="52">
        <v>4</v>
      </c>
      <c r="H152" s="52">
        <v>9</v>
      </c>
      <c r="I152" s="52">
        <v>13</v>
      </c>
      <c r="J152" s="52">
        <v>3</v>
      </c>
      <c r="K152" s="52">
        <v>7</v>
      </c>
      <c r="N152" s="42">
        <v>322.70017740981598</v>
      </c>
      <c r="O152" s="42">
        <v>121.84422772799168</v>
      </c>
      <c r="P152" s="42">
        <v>78.440962934657932</v>
      </c>
      <c r="Q152" s="42">
        <v>122.88575032323283</v>
      </c>
      <c r="R152" s="42">
        <v>94.184012350920469</v>
      </c>
      <c r="S152" s="42">
        <v>29.869873012955747</v>
      </c>
      <c r="T152" s="42">
        <v>55.880101276432853</v>
      </c>
      <c r="U152" s="42">
        <v>182.94128187875813</v>
      </c>
      <c r="V152" s="42">
        <v>39.215232642686864</v>
      </c>
      <c r="W152" s="42">
        <v>66.64860803153492</v>
      </c>
      <c r="Z152" s="42">
        <v>338.20000000000022</v>
      </c>
      <c r="AA152" s="42">
        <v>689.81818181818187</v>
      </c>
      <c r="AB152" s="42">
        <v>327.12482771278974</v>
      </c>
      <c r="AC152" s="42">
        <v>670.44444444444468</v>
      </c>
      <c r="AD152" s="42">
        <v>498.80000000000007</v>
      </c>
      <c r="AE152" s="42">
        <v>2348.7375109417026</v>
      </c>
      <c r="AF152" s="42">
        <v>108.11111111111117</v>
      </c>
      <c r="AG152" s="42">
        <v>893.75028508020534</v>
      </c>
      <c r="AH152" s="42">
        <v>551.21253454577834</v>
      </c>
      <c r="AI152" s="42">
        <v>193.28571428571431</v>
      </c>
      <c r="AL152" s="40">
        <v>1.7549502960368661</v>
      </c>
      <c r="AM152" s="40">
        <v>2.9391508909128508</v>
      </c>
      <c r="AN152" s="40">
        <v>0.64868998519528143</v>
      </c>
      <c r="AO152" s="40">
        <v>2.3288962443634404</v>
      </c>
      <c r="AP152" s="40">
        <v>0.73407646811650373</v>
      </c>
      <c r="AQ152" s="40">
        <v>0.87116831541191231</v>
      </c>
      <c r="AR152" s="40">
        <v>0.16745512221418821</v>
      </c>
      <c r="AS152" s="40">
        <v>6.4923294159850755</v>
      </c>
      <c r="AT152" s="40">
        <v>0.19608417948237239</v>
      </c>
      <c r="AU152" s="40">
        <v>0.27004736592548251</v>
      </c>
      <c r="AX152" s="43">
        <v>5.4383307444177548E-3</v>
      </c>
      <c r="AY152" s="43">
        <v>2.4122200499101933E-2</v>
      </c>
      <c r="AZ152" s="43">
        <v>8.2697861031569234E-3</v>
      </c>
      <c r="BA152" s="43">
        <v>1.8951719285902741E-2</v>
      </c>
      <c r="BB152" s="43">
        <v>7.7940666339570055E-3</v>
      </c>
      <c r="BC152" s="43">
        <v>2.9165450922206869E-2</v>
      </c>
      <c r="BD152" s="43">
        <v>2.9966860902024091E-3</v>
      </c>
      <c r="BE152" s="43">
        <v>3.5488596938375992E-2</v>
      </c>
      <c r="BF152" s="43">
        <v>5.0002044172225398E-3</v>
      </c>
      <c r="BG152" s="43">
        <v>4.051808040727709E-3</v>
      </c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</row>
    <row r="153" spans="1:74">
      <c r="A153" s="53" t="s">
        <v>56</v>
      </c>
      <c r="B153" s="52">
        <v>2</v>
      </c>
      <c r="C153" s="52">
        <v>5</v>
      </c>
      <c r="D153" s="52">
        <v>6</v>
      </c>
      <c r="E153" s="52">
        <v>7</v>
      </c>
      <c r="F153" s="52">
        <v>4</v>
      </c>
      <c r="G153" s="52">
        <v>2</v>
      </c>
      <c r="H153" s="52">
        <v>17</v>
      </c>
      <c r="I153" s="52">
        <v>10</v>
      </c>
      <c r="J153" s="52">
        <v>11</v>
      </c>
      <c r="K153" s="52">
        <v>11</v>
      </c>
      <c r="N153" s="42">
        <v>13.520270270270274</v>
      </c>
      <c r="O153" s="42">
        <v>53.050632911392348</v>
      </c>
      <c r="P153" s="42">
        <v>108.01343570057573</v>
      </c>
      <c r="Q153" s="42">
        <v>27.358963256280916</v>
      </c>
      <c r="R153" s="42">
        <v>54.344893815052941</v>
      </c>
      <c r="S153" s="42">
        <v>152.17188961919638</v>
      </c>
      <c r="T153" s="42">
        <v>86.933083696163095</v>
      </c>
      <c r="U153" s="42">
        <v>181.73095832752449</v>
      </c>
      <c r="V153" s="42">
        <v>58.150515380071148</v>
      </c>
      <c r="W153" s="42">
        <v>109.52397641663947</v>
      </c>
      <c r="Z153" s="42">
        <v>148.00000000000003</v>
      </c>
      <c r="AA153" s="42">
        <v>473.99999999999989</v>
      </c>
      <c r="AB153" s="42">
        <v>173.6665752014911</v>
      </c>
      <c r="AC153" s="42">
        <v>296.85714285714283</v>
      </c>
      <c r="AD153" s="42">
        <v>500.49999999999949</v>
      </c>
      <c r="AE153" s="42">
        <v>843.40574307336112</v>
      </c>
      <c r="AF153" s="42">
        <v>397.17647058823553</v>
      </c>
      <c r="AG153" s="42">
        <v>244.54409359835171</v>
      </c>
      <c r="AH153" s="42">
        <v>182.55748984901149</v>
      </c>
      <c r="AI153" s="42">
        <v>277.54545454545445</v>
      </c>
      <c r="AL153" s="40">
        <v>1.287060889364864E-2</v>
      </c>
      <c r="AM153" s="40">
        <v>0.39969481665156592</v>
      </c>
      <c r="AN153" s="40">
        <v>0.35566084291567074</v>
      </c>
      <c r="AO153" s="40">
        <v>0.17856177257481987</v>
      </c>
      <c r="AP153" s="40">
        <v>0.34000905479827581</v>
      </c>
      <c r="AQ153" s="40">
        <v>0.79684747980079729</v>
      </c>
      <c r="AR153" s="40">
        <v>1.8077814701824915</v>
      </c>
      <c r="AS153" s="40">
        <v>1.3574235472538991</v>
      </c>
      <c r="AT153" s="40">
        <v>0.35309643176077632</v>
      </c>
      <c r="AU153" s="40">
        <v>1.0013526989593478</v>
      </c>
      <c r="AX153" s="43">
        <v>9.5194908358820494E-4</v>
      </c>
      <c r="AY153" s="43">
        <v>7.5342139144532905E-3</v>
      </c>
      <c r="AZ153" s="43">
        <v>3.2927463200189177E-3</v>
      </c>
      <c r="BA153" s="43">
        <v>6.5266278879857285E-3</v>
      </c>
      <c r="BB153" s="43">
        <v>6.2565041704819198E-3</v>
      </c>
      <c r="BC153" s="43">
        <v>5.2364959244107032E-3</v>
      </c>
      <c r="BD153" s="43">
        <v>2.0795091964076737E-2</v>
      </c>
      <c r="BE153" s="43">
        <v>7.4694128053156656E-3</v>
      </c>
      <c r="BF153" s="43">
        <v>6.0721118196965544E-3</v>
      </c>
      <c r="BG153" s="43">
        <v>9.1427715804447071E-3</v>
      </c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</row>
    <row r="154" spans="1:74">
      <c r="A154" s="53" t="s">
        <v>51</v>
      </c>
      <c r="B154" s="52">
        <v>4</v>
      </c>
      <c r="C154" s="52">
        <v>1</v>
      </c>
      <c r="D154" s="52">
        <v>5</v>
      </c>
      <c r="E154" s="52">
        <v>2</v>
      </c>
      <c r="F154" s="52">
        <v>1</v>
      </c>
      <c r="G154" s="52">
        <v>3</v>
      </c>
      <c r="H154" s="52">
        <v>5</v>
      </c>
      <c r="I154" s="52">
        <v>2</v>
      </c>
      <c r="J154" s="52">
        <v>2</v>
      </c>
      <c r="K154" s="52">
        <v>8</v>
      </c>
      <c r="N154" s="42">
        <v>70.732283464566947</v>
      </c>
      <c r="O154" s="42">
        <v>57.461981566820221</v>
      </c>
      <c r="P154" s="42">
        <v>91.59901396877558</v>
      </c>
      <c r="Q154" s="42">
        <v>146.1197330054562</v>
      </c>
      <c r="R154" s="42">
        <v>51.224267591725109</v>
      </c>
      <c r="S154" s="42">
        <v>43.544702406078528</v>
      </c>
      <c r="T154" s="42">
        <v>111.17679545433811</v>
      </c>
      <c r="U154" s="42">
        <v>136.33250388611904</v>
      </c>
      <c r="V154" s="42">
        <v>116.01238266447386</v>
      </c>
      <c r="W154" s="42">
        <v>67.00683753051149</v>
      </c>
      <c r="Z154" s="42">
        <v>412.74999999999989</v>
      </c>
      <c r="AA154" s="42">
        <v>868.00000000000068</v>
      </c>
      <c r="AB154" s="42">
        <v>486.79974361661743</v>
      </c>
      <c r="AC154" s="42">
        <v>808.49999999999955</v>
      </c>
      <c r="AD154" s="42">
        <v>541</v>
      </c>
      <c r="AE154" s="42">
        <v>171.64748377110485</v>
      </c>
      <c r="AF154" s="42">
        <v>497.59999999999945</v>
      </c>
      <c r="AG154" s="42">
        <v>787.16266702120618</v>
      </c>
      <c r="AH154" s="42">
        <v>412.40231345279557</v>
      </c>
      <c r="AI154" s="42">
        <v>699.87499999999966</v>
      </c>
      <c r="AL154" s="40">
        <v>0.37556642578495597</v>
      </c>
      <c r="AM154" s="40">
        <v>0.15855864447729401</v>
      </c>
      <c r="AN154" s="40">
        <v>0.70453395157471899</v>
      </c>
      <c r="AO154" s="40">
        <v>0.74209960259124885</v>
      </c>
      <c r="AP154" s="40">
        <v>8.6604545706929603E-2</v>
      </c>
      <c r="AQ154" s="40">
        <v>6.9609456544007201E-2</v>
      </c>
      <c r="AR154" s="40">
        <v>0.85190847661905111</v>
      </c>
      <c r="AS154" s="40">
        <v>0.65557620091190683</v>
      </c>
      <c r="AT154" s="40">
        <v>0.28933625428618093</v>
      </c>
      <c r="AU154" s="40">
        <v>1.1235196027051992</v>
      </c>
      <c r="AX154" s="43">
        <v>5.3096889763652897E-3</v>
      </c>
      <c r="AY154" s="43">
        <v>2.7593661087533601E-3</v>
      </c>
      <c r="AZ154" s="43">
        <v>7.6915014807351712E-3</v>
      </c>
      <c r="BA154" s="43">
        <v>5.0787089965702199E-3</v>
      </c>
      <c r="BB154" s="43">
        <v>1.69069368443093E-3</v>
      </c>
      <c r="BC154" s="43">
        <v>1.5985746301550158E-3</v>
      </c>
      <c r="BD154" s="43">
        <v>7.6626464464785004E-3</v>
      </c>
      <c r="BE154" s="43">
        <v>4.8086566462501217E-3</v>
      </c>
      <c r="BF154" s="43">
        <v>2.4940118256426736E-3</v>
      </c>
      <c r="BG154" s="43">
        <v>1.6767238152279696E-2</v>
      </c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</row>
    <row r="155" spans="1:74">
      <c r="A155" s="53" t="s">
        <v>54</v>
      </c>
      <c r="B155" s="52">
        <v>16</v>
      </c>
      <c r="C155" s="52">
        <v>24</v>
      </c>
      <c r="D155" s="52">
        <v>34</v>
      </c>
      <c r="E155" s="52">
        <v>20</v>
      </c>
      <c r="F155" s="52">
        <v>27</v>
      </c>
      <c r="G155" s="52">
        <v>21</v>
      </c>
      <c r="H155" s="52">
        <v>21</v>
      </c>
      <c r="I155" s="52">
        <v>18</v>
      </c>
      <c r="J155" s="52">
        <v>12</v>
      </c>
      <c r="K155" s="52">
        <v>13</v>
      </c>
      <c r="N155" s="42">
        <v>75.905389478195545</v>
      </c>
      <c r="O155" s="42">
        <v>82.689177991382138</v>
      </c>
      <c r="P155" s="42">
        <v>71.446051446301624</v>
      </c>
      <c r="Q155" s="42">
        <v>62.489115886316888</v>
      </c>
      <c r="R155" s="42">
        <v>82.818640485159108</v>
      </c>
      <c r="S155" s="42">
        <v>49.378905661669783</v>
      </c>
      <c r="T155" s="42">
        <v>57.132575588751109</v>
      </c>
      <c r="U155" s="42">
        <v>110.98532414707205</v>
      </c>
      <c r="V155" s="42">
        <v>54.626585511441384</v>
      </c>
      <c r="W155" s="42">
        <v>50.47188679856761</v>
      </c>
      <c r="Z155" s="42">
        <v>583.31250000000057</v>
      </c>
      <c r="AA155" s="42">
        <v>1005.6666666666664</v>
      </c>
      <c r="AB155" s="42">
        <v>587.70557282536936</v>
      </c>
      <c r="AC155" s="42">
        <v>482.75000000000057</v>
      </c>
      <c r="AD155" s="42">
        <v>586.92592592592553</v>
      </c>
      <c r="AE155" s="42">
        <v>741.29810674960663</v>
      </c>
      <c r="AF155" s="42">
        <v>774.19047619047626</v>
      </c>
      <c r="AG155" s="42">
        <v>797.78377539941062</v>
      </c>
      <c r="AH155" s="42">
        <v>820.27273335116399</v>
      </c>
      <c r="AI155" s="42">
        <v>1582.3846153846148</v>
      </c>
      <c r="AL155" s="40">
        <v>2.2783261133141006</v>
      </c>
      <c r="AM155" s="40">
        <v>6.3445901483000293</v>
      </c>
      <c r="AN155" s="40">
        <v>4.5113626608255348</v>
      </c>
      <c r="AO155" s="40">
        <v>1.8949596526326062</v>
      </c>
      <c r="AP155" s="40">
        <v>4.1015009852535114</v>
      </c>
      <c r="AQ155" s="40">
        <v>2.3863155252529387</v>
      </c>
      <c r="AR155" s="40">
        <v>2.860746226953284</v>
      </c>
      <c r="AS155" s="40">
        <v>4.8680221275148998</v>
      </c>
      <c r="AT155" s="40">
        <v>1.6258893888173267</v>
      </c>
      <c r="AU155" s="40">
        <v>3.1092526265878084</v>
      </c>
      <c r="AX155" s="43">
        <v>3.0015340530840286E-2</v>
      </c>
      <c r="AY155" s="43">
        <v>7.6728180185335282E-2</v>
      </c>
      <c r="AZ155" s="43">
        <v>6.314362472804036E-2</v>
      </c>
      <c r="BA155" s="43">
        <v>3.0324635350578572E-2</v>
      </c>
      <c r="BB155" s="43">
        <v>4.9523886907905601E-2</v>
      </c>
      <c r="BC155" s="43">
        <v>4.8326618285210565E-2</v>
      </c>
      <c r="BD155" s="43">
        <v>5.0072068298572192E-2</v>
      </c>
      <c r="BE155" s="43">
        <v>4.3861854393145237E-2</v>
      </c>
      <c r="BF155" s="43">
        <v>2.9763701567559791E-2</v>
      </c>
      <c r="BG155" s="43">
        <v>6.1603653515010834E-2</v>
      </c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</row>
    <row r="156" spans="1:74">
      <c r="A156" s="53" t="s">
        <v>49</v>
      </c>
      <c r="B156" s="52">
        <v>3</v>
      </c>
      <c r="C156" s="52">
        <v>4</v>
      </c>
      <c r="D156" s="52">
        <v>7</v>
      </c>
      <c r="E156" s="52">
        <v>10</v>
      </c>
      <c r="F156" s="52">
        <v>5</v>
      </c>
      <c r="G156" s="52">
        <v>5</v>
      </c>
      <c r="H156" s="52">
        <v>11</v>
      </c>
      <c r="I156" s="52">
        <v>6</v>
      </c>
      <c r="J156" s="52">
        <v>4</v>
      </c>
      <c r="K156" s="52">
        <v>13</v>
      </c>
      <c r="N156" s="42">
        <v>18.491678224687917</v>
      </c>
      <c r="O156" s="42">
        <v>769.53488372093329</v>
      </c>
      <c r="P156" s="42">
        <v>33.704545454545396</v>
      </c>
      <c r="Q156" s="42">
        <v>58.635546043923348</v>
      </c>
      <c r="R156" s="42">
        <v>83.41200126331249</v>
      </c>
      <c r="S156" s="42">
        <v>27.983455153266405</v>
      </c>
      <c r="T156" s="42">
        <v>211.44831536808076</v>
      </c>
      <c r="U156" s="42">
        <v>631.39236708264775</v>
      </c>
      <c r="V156" s="42">
        <v>104.98943169745317</v>
      </c>
      <c r="W156" s="42">
        <v>52.302965966921185</v>
      </c>
      <c r="Z156" s="42">
        <v>480.66666666666697</v>
      </c>
      <c r="AA156" s="42">
        <v>10.749999999999993</v>
      </c>
      <c r="AB156" s="42">
        <v>270.28557193410023</v>
      </c>
      <c r="AC156" s="42">
        <v>327.49999999999972</v>
      </c>
      <c r="AD156" s="42">
        <v>110.19999999999996</v>
      </c>
      <c r="AE156" s="42">
        <v>95.389339524835492</v>
      </c>
      <c r="AF156" s="42">
        <v>50.636363636363747</v>
      </c>
      <c r="AG156" s="42">
        <v>46.271089543309216</v>
      </c>
      <c r="AH156" s="42">
        <v>162.64462423107781</v>
      </c>
      <c r="AI156" s="42">
        <v>322.46153846153845</v>
      </c>
      <c r="AL156" s="40">
        <v>8.57558186279712E-2</v>
      </c>
      <c r="AM156" s="40">
        <v>0.10519288541319</v>
      </c>
      <c r="AN156" s="40">
        <v>0.20151165074979463</v>
      </c>
      <c r="AO156" s="40">
        <v>0.60313646649323716</v>
      </c>
      <c r="AP156" s="40">
        <v>0.14363087467954999</v>
      </c>
      <c r="AQ156" s="40">
        <v>4.1432906761530212E-2</v>
      </c>
      <c r="AR156" s="40">
        <v>0.36273364191301677</v>
      </c>
      <c r="AS156" s="40">
        <v>0.53541383325735636</v>
      </c>
      <c r="AT156" s="40">
        <v>0.20653454848197153</v>
      </c>
      <c r="AU156" s="40">
        <v>0.65659664096229275</v>
      </c>
      <c r="AX156" s="43">
        <v>4.6375357382911903E-3</v>
      </c>
      <c r="AY156" s="43">
        <v>1.36696708152528E-4</v>
      </c>
      <c r="AZ156" s="43">
        <v>5.9787677902838699E-3</v>
      </c>
      <c r="BA156" s="43">
        <v>1.0286191690641598E-2</v>
      </c>
      <c r="BB156" s="43">
        <v>1.721944954013756E-3</v>
      </c>
      <c r="BC156" s="43">
        <v>1.4806215506484341E-3</v>
      </c>
      <c r="BD156" s="43">
        <v>1.7154718933635607E-3</v>
      </c>
      <c r="BE156" s="43">
        <v>8.4798908122890246E-4</v>
      </c>
      <c r="BF156" s="43">
        <v>1.9671936988585642E-3</v>
      </c>
      <c r="BG156" s="43">
        <v>1.2553717152055102E-2</v>
      </c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</row>
    <row r="157" spans="1:74">
      <c r="A157" s="53" t="s">
        <v>59</v>
      </c>
      <c r="B157" s="52">
        <v>4</v>
      </c>
      <c r="C157" s="52">
        <v>5</v>
      </c>
      <c r="D157" s="52">
        <v>3</v>
      </c>
      <c r="E157" s="52">
        <v>1</v>
      </c>
      <c r="F157" s="52">
        <v>2</v>
      </c>
      <c r="G157" s="52">
        <v>1</v>
      </c>
      <c r="H157" s="52">
        <v>4</v>
      </c>
      <c r="I157" s="52">
        <v>5</v>
      </c>
      <c r="J157" s="52">
        <v>4</v>
      </c>
      <c r="K157" s="52">
        <v>3</v>
      </c>
      <c r="N157" s="42">
        <v>61.069872958257662</v>
      </c>
      <c r="O157" s="42">
        <v>142.81493506493518</v>
      </c>
      <c r="P157" s="42">
        <v>54.703030303030211</v>
      </c>
      <c r="Q157" s="42">
        <v>81.710745504311731</v>
      </c>
      <c r="R157" s="42">
        <v>88.763303429106131</v>
      </c>
      <c r="S157" s="42">
        <v>204.00000000000045</v>
      </c>
      <c r="T157" s="42">
        <v>92.205513705302593</v>
      </c>
      <c r="U157" s="42">
        <v>282.57677471245091</v>
      </c>
      <c r="V157" s="42">
        <v>19.731317869657701</v>
      </c>
      <c r="W157" s="42">
        <v>41.781893889256537</v>
      </c>
      <c r="Z157" s="42">
        <v>275.49999999999989</v>
      </c>
      <c r="AA157" s="42">
        <v>61.599999999999966</v>
      </c>
      <c r="AB157" s="42">
        <v>329.99982619861117</v>
      </c>
      <c r="AC157" s="42">
        <v>1113.9999999999993</v>
      </c>
      <c r="AD157" s="42">
        <v>665.99999999999943</v>
      </c>
      <c r="AE157" s="42">
        <v>201.97742750541647</v>
      </c>
      <c r="AF157" s="42">
        <v>385.99999999999989</v>
      </c>
      <c r="AG157" s="42">
        <v>152.61147377517773</v>
      </c>
      <c r="AH157" s="42">
        <v>308.92407729339413</v>
      </c>
      <c r="AI157" s="42">
        <v>1007.3333333333331</v>
      </c>
      <c r="AL157" s="40">
        <v>0.21643655870406256</v>
      </c>
      <c r="AM157" s="40">
        <v>0.13983437445361058</v>
      </c>
      <c r="AN157" s="40">
        <v>0.1711343279337279</v>
      </c>
      <c r="AO157" s="40">
        <v>0.28589573253955303</v>
      </c>
      <c r="AP157" s="40">
        <v>0.36949226114676303</v>
      </c>
      <c r="AQ157" s="40">
        <v>0.127910802639666</v>
      </c>
      <c r="AR157" s="40">
        <v>0.43846264509438843</v>
      </c>
      <c r="AS157" s="40">
        <v>0.65860183820570173</v>
      </c>
      <c r="AT157" s="40">
        <v>7.3725081691935201E-2</v>
      </c>
      <c r="AU157" s="40">
        <v>0.37812348082154151</v>
      </c>
      <c r="AX157" s="43">
        <v>3.5440807098452744E-3</v>
      </c>
      <c r="AY157" s="43">
        <v>9.7912990955764255E-4</v>
      </c>
      <c r="AZ157" s="43">
        <v>3.1284250065438898E-3</v>
      </c>
      <c r="BA157" s="43">
        <v>3.4988755857632806E-3</v>
      </c>
      <c r="BB157" s="43">
        <v>4.1626691084325268E-3</v>
      </c>
      <c r="BC157" s="43">
        <v>6.2701373842973397E-4</v>
      </c>
      <c r="BD157" s="43">
        <v>4.7552757690365009E-3</v>
      </c>
      <c r="BE157" s="43">
        <v>2.3307005286470998E-3</v>
      </c>
      <c r="BF157" s="43">
        <v>3.7364499512375546E-3</v>
      </c>
      <c r="BG157" s="43">
        <v>9.049936362955752E-3</v>
      </c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</row>
    <row r="158" spans="1:74">
      <c r="A158" s="53" t="s">
        <v>57</v>
      </c>
      <c r="B158" s="52">
        <v>13</v>
      </c>
      <c r="C158" s="52">
        <v>11</v>
      </c>
      <c r="D158" s="52">
        <v>17</v>
      </c>
      <c r="E158" s="52">
        <v>6</v>
      </c>
      <c r="F158" s="52">
        <v>8</v>
      </c>
      <c r="G158" s="52">
        <v>9</v>
      </c>
      <c r="H158" s="52">
        <v>13</v>
      </c>
      <c r="I158" s="52">
        <v>12</v>
      </c>
      <c r="J158" s="52">
        <v>21</v>
      </c>
      <c r="K158" s="52">
        <v>14</v>
      </c>
      <c r="N158" s="42">
        <v>64.030857142857087</v>
      </c>
      <c r="O158" s="42">
        <v>82.432704402515739</v>
      </c>
      <c r="P158" s="42">
        <v>61.177425304315726</v>
      </c>
      <c r="Q158" s="42">
        <v>60.848122012194125</v>
      </c>
      <c r="R158" s="42">
        <v>68.061996382253582</v>
      </c>
      <c r="S158" s="42">
        <v>35.706117683152868</v>
      </c>
      <c r="T158" s="42">
        <v>46.197993896496293</v>
      </c>
      <c r="U158" s="42">
        <v>171.07502769593773</v>
      </c>
      <c r="V158" s="42">
        <v>65.406257435007419</v>
      </c>
      <c r="W158" s="42">
        <v>38.743485549520543</v>
      </c>
      <c r="Z158" s="42">
        <v>471.15384615384625</v>
      </c>
      <c r="AA158" s="42">
        <v>216.81818181818196</v>
      </c>
      <c r="AB158" s="42">
        <v>318.9410084935592</v>
      </c>
      <c r="AC158" s="42">
        <v>405.66666666666669</v>
      </c>
      <c r="AD158" s="42">
        <v>506.37500000000023</v>
      </c>
      <c r="AE158" s="42">
        <v>355.18252790693992</v>
      </c>
      <c r="AF158" s="42">
        <v>461.76923076923043</v>
      </c>
      <c r="AG158" s="42">
        <v>347.17170777105662</v>
      </c>
      <c r="AH158" s="42">
        <v>213.07093187636116</v>
      </c>
      <c r="AI158" s="42">
        <v>355.0714285714285</v>
      </c>
      <c r="AL158" s="40">
        <v>1.2612971592681561</v>
      </c>
      <c r="AM158" s="40">
        <v>0.62499642363263597</v>
      </c>
      <c r="AN158" s="40">
        <v>1.0481930185561943</v>
      </c>
      <c r="AO158" s="40">
        <v>0.46516931849718113</v>
      </c>
      <c r="AP158" s="40">
        <v>0.8616573402810408</v>
      </c>
      <c r="AQ158" s="40">
        <v>0.35433247320615013</v>
      </c>
      <c r="AR158" s="40">
        <v>0.85412192896858263</v>
      </c>
      <c r="AS158" s="40">
        <v>2.1769150145273102</v>
      </c>
      <c r="AT158" s="40">
        <v>0.88493265076974748</v>
      </c>
      <c r="AU158" s="40">
        <v>0.57675785480771602</v>
      </c>
      <c r="AX158" s="43">
        <v>1.9698270733032958E-2</v>
      </c>
      <c r="AY158" s="43">
        <v>7.5818988126460391E-3</v>
      </c>
      <c r="AZ158" s="43">
        <v>1.7133656955031256E-2</v>
      </c>
      <c r="BA158" s="43">
        <v>7.6447604809226476E-3</v>
      </c>
      <c r="BB158" s="43">
        <v>1.2659889308003143E-2</v>
      </c>
      <c r="BC158" s="43">
        <v>9.9235788205933682E-3</v>
      </c>
      <c r="BD158" s="43">
        <v>1.8488290441402915E-2</v>
      </c>
      <c r="BE158" s="43">
        <v>1.2724913997363054E-2</v>
      </c>
      <c r="BF158" s="43">
        <v>1.352978576475016E-2</v>
      </c>
      <c r="BG158" s="43">
        <v>1.4886576327019539E-2</v>
      </c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</row>
    <row r="159" spans="1:74">
      <c r="A159" s="53" t="s">
        <v>55</v>
      </c>
      <c r="B159" s="52">
        <v>2</v>
      </c>
      <c r="C159" s="52">
        <v>1</v>
      </c>
      <c r="D159" s="52">
        <v>3</v>
      </c>
      <c r="E159" s="52">
        <v>1</v>
      </c>
      <c r="F159" s="52">
        <v>1</v>
      </c>
      <c r="G159" s="52">
        <v>1</v>
      </c>
      <c r="H159" s="52">
        <v>0</v>
      </c>
      <c r="I159" s="52">
        <v>1</v>
      </c>
      <c r="J159" s="52">
        <v>0</v>
      </c>
      <c r="K159" s="52">
        <v>3</v>
      </c>
      <c r="N159" s="42">
        <v>58.450450450450475</v>
      </c>
      <c r="O159" s="42">
        <v>30.000000000000014</v>
      </c>
      <c r="P159" s="42">
        <v>44.325714285714142</v>
      </c>
      <c r="Q159" s="42">
        <v>124.99999999999999</v>
      </c>
      <c r="R159" s="42">
        <v>651.74079809410523</v>
      </c>
      <c r="S159" s="42">
        <v>62.000000000000043</v>
      </c>
      <c r="T159" s="42">
        <v>0</v>
      </c>
      <c r="U159" s="42">
        <v>264.63864331666053</v>
      </c>
      <c r="V159" s="42">
        <v>0</v>
      </c>
      <c r="W159" s="42">
        <v>81.902217453505074</v>
      </c>
      <c r="Z159" s="42">
        <v>111.00000000000006</v>
      </c>
      <c r="AA159" s="42">
        <v>25.000000000000011</v>
      </c>
      <c r="AB159" s="42">
        <v>174.99990783259705</v>
      </c>
      <c r="AC159" s="42">
        <v>8.0000000000000089</v>
      </c>
      <c r="AD159" s="42">
        <v>114.99999999999993</v>
      </c>
      <c r="AE159" s="42">
        <v>19.997765099546186</v>
      </c>
      <c r="AF159" s="42">
        <v>0</v>
      </c>
      <c r="AG159" s="42">
        <v>3.3248687096988641</v>
      </c>
      <c r="AH159" s="42">
        <v>0</v>
      </c>
      <c r="AI159" s="42">
        <v>77.666666666666671</v>
      </c>
      <c r="AL159" s="40">
        <v>4.17313895562181E-2</v>
      </c>
      <c r="AM159" s="40">
        <v>2.3842449096371202E-3</v>
      </c>
      <c r="AN159" s="40">
        <v>7.3536947805336067E-2</v>
      </c>
      <c r="AO159" s="40">
        <v>3.1408218902722498E-3</v>
      </c>
      <c r="AP159" s="40">
        <v>0.234228864862704</v>
      </c>
      <c r="AQ159" s="40">
        <v>3.8489952260043099E-3</v>
      </c>
      <c r="AR159" s="40">
        <v>0</v>
      </c>
      <c r="AS159" s="40">
        <v>2.6875530539372228E-3</v>
      </c>
      <c r="AT159" s="40">
        <v>0</v>
      </c>
      <c r="AU159" s="40">
        <v>5.7148211923835235E-2</v>
      </c>
      <c r="AX159" s="43">
        <v>7.13961812691154E-4</v>
      </c>
      <c r="AY159" s="43">
        <v>7.9474830321237295E-5</v>
      </c>
      <c r="AZ159" s="43">
        <v>1.659013261046004E-3</v>
      </c>
      <c r="BA159" s="43">
        <v>2.5126575122178E-5</v>
      </c>
      <c r="BB159" s="43">
        <v>3.5938960020250803E-4</v>
      </c>
      <c r="BC159" s="43">
        <v>6.2080568161359799E-5</v>
      </c>
      <c r="BD159" s="43">
        <v>0</v>
      </c>
      <c r="BE159" s="43">
        <v>1.0155557859028767E-5</v>
      </c>
      <c r="BF159" s="43">
        <v>0</v>
      </c>
      <c r="BG159" s="43">
        <v>6.9776147338474208E-4</v>
      </c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</row>
    <row r="160" spans="1:74">
      <c r="A160" s="53" t="s">
        <v>47</v>
      </c>
      <c r="B160" s="52">
        <v>15</v>
      </c>
      <c r="C160" s="52">
        <v>24</v>
      </c>
      <c r="D160" s="52">
        <v>10</v>
      </c>
      <c r="E160" s="52">
        <v>26</v>
      </c>
      <c r="F160" s="52">
        <v>16</v>
      </c>
      <c r="G160" s="52">
        <v>11</v>
      </c>
      <c r="H160" s="52">
        <v>19</v>
      </c>
      <c r="I160" s="52">
        <v>23</v>
      </c>
      <c r="J160" s="52">
        <v>21</v>
      </c>
      <c r="K160" s="52">
        <v>24</v>
      </c>
      <c r="N160" s="42">
        <v>70.012236979555212</v>
      </c>
      <c r="O160" s="42">
        <v>112.33593050331345</v>
      </c>
      <c r="P160" s="42">
        <v>15.74670268552363</v>
      </c>
      <c r="Q160" s="42">
        <v>70.838189518912927</v>
      </c>
      <c r="R160" s="42">
        <v>92.402795780029081</v>
      </c>
      <c r="S160" s="42">
        <v>67.2548860257846</v>
      </c>
      <c r="T160" s="42">
        <v>57.43337189669969</v>
      </c>
      <c r="U160" s="42">
        <v>98.009146679166946</v>
      </c>
      <c r="V160" s="42">
        <v>123.83221709582412</v>
      </c>
      <c r="W160" s="42">
        <v>48.657929305590386</v>
      </c>
      <c r="Z160" s="42">
        <v>446.7333333333338</v>
      </c>
      <c r="AA160" s="42">
        <v>465.25000000000063</v>
      </c>
      <c r="AB160" s="42">
        <v>629.29966856601663</v>
      </c>
      <c r="AC160" s="42">
        <v>226.65384615384608</v>
      </c>
      <c r="AD160" s="42">
        <v>519.31249999999932</v>
      </c>
      <c r="AE160" s="42">
        <v>375.59438814238615</v>
      </c>
      <c r="AF160" s="42">
        <v>353.73684210526318</v>
      </c>
      <c r="AG160" s="42">
        <v>378.81819364199447</v>
      </c>
      <c r="AH160" s="42">
        <v>259.63673760491088</v>
      </c>
      <c r="AI160" s="42">
        <v>831.04166666666663</v>
      </c>
      <c r="AL160" s="40">
        <v>1.5088135691336939</v>
      </c>
      <c r="AM160" s="40">
        <v>3.9875478835852673</v>
      </c>
      <c r="AN160" s="40">
        <v>0.31313954302874752</v>
      </c>
      <c r="AO160" s="40">
        <v>1.3111343732645506</v>
      </c>
      <c r="AP160" s="40">
        <v>2.3993938195497337</v>
      </c>
      <c r="AQ160" s="40">
        <v>0.86260076935995644</v>
      </c>
      <c r="AR160" s="40">
        <v>1.1888487936805299</v>
      </c>
      <c r="AS160" s="40">
        <v>2.6082820754934173</v>
      </c>
      <c r="AT160" s="40">
        <v>2.0415804894863832</v>
      </c>
      <c r="AU160" s="40">
        <v>2.9062885378453251</v>
      </c>
      <c r="AX160" s="43">
        <v>2.1550712192988403E-2</v>
      </c>
      <c r="AY160" s="43">
        <v>3.549663821467746E-2</v>
      </c>
      <c r="AZ160" s="43">
        <v>1.9886038955738029E-2</v>
      </c>
      <c r="BA160" s="43">
        <v>1.8508863399374343E-2</v>
      </c>
      <c r="BB160" s="43">
        <v>2.5966679896370758E-2</v>
      </c>
      <c r="BC160" s="43">
        <v>1.2825845382136949E-2</v>
      </c>
      <c r="BD160" s="43">
        <v>2.069961686767768E-2</v>
      </c>
      <c r="BE160" s="43">
        <v>2.661263936958488E-2</v>
      </c>
      <c r="BF160" s="43">
        <v>1.6486666696006607E-2</v>
      </c>
      <c r="BG160" s="43">
        <v>5.9728981058620949E-2</v>
      </c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</row>
    <row r="161" spans="1:74">
      <c r="A161" s="53" t="s">
        <v>52</v>
      </c>
      <c r="B161" s="52">
        <v>4</v>
      </c>
      <c r="C161" s="52">
        <v>13</v>
      </c>
      <c r="D161" s="52">
        <v>7</v>
      </c>
      <c r="E161" s="52">
        <v>7</v>
      </c>
      <c r="F161" s="52">
        <v>5</v>
      </c>
      <c r="G161" s="52">
        <v>11</v>
      </c>
      <c r="H161" s="52">
        <v>5</v>
      </c>
      <c r="I161" s="52">
        <v>4</v>
      </c>
      <c r="J161" s="52">
        <v>11</v>
      </c>
      <c r="K161" s="52">
        <v>5</v>
      </c>
      <c r="N161" s="42">
        <v>82.079915878023115</v>
      </c>
      <c r="O161" s="42">
        <v>87.633552014995374</v>
      </c>
      <c r="P161" s="42">
        <v>77.601149425287289</v>
      </c>
      <c r="Q161" s="42">
        <v>40.307796560504087</v>
      </c>
      <c r="R161" s="42">
        <v>76.972261996149086</v>
      </c>
      <c r="S161" s="42">
        <v>71.558253030957474</v>
      </c>
      <c r="T161" s="42">
        <v>48.658373214112544</v>
      </c>
      <c r="U161" s="42">
        <v>233.01428497039012</v>
      </c>
      <c r="V161" s="42">
        <v>41.58920142913243</v>
      </c>
      <c r="W161" s="42">
        <v>68.395025129908973</v>
      </c>
      <c r="Z161" s="42">
        <v>237.74999999999983</v>
      </c>
      <c r="AA161" s="42">
        <v>164.15384615384605</v>
      </c>
      <c r="AB161" s="42">
        <v>124.2856488280482</v>
      </c>
      <c r="AC161" s="42">
        <v>707.14285714285722</v>
      </c>
      <c r="AD161" s="42">
        <v>460.59999999999957</v>
      </c>
      <c r="AE161" s="42">
        <v>477.58299015007111</v>
      </c>
      <c r="AF161" s="42">
        <v>481.79999999999984</v>
      </c>
      <c r="AG161" s="42">
        <v>11.221431895233671</v>
      </c>
      <c r="AH161" s="42">
        <v>629.97898076782792</v>
      </c>
      <c r="AI161" s="42">
        <v>782.6</v>
      </c>
      <c r="AL161" s="40">
        <v>0.25103797826597307</v>
      </c>
      <c r="AM161" s="40">
        <v>0.59450352073498325</v>
      </c>
      <c r="AN161" s="40">
        <v>0.21334278531999712</v>
      </c>
      <c r="AO161" s="40">
        <v>0.62666806844006451</v>
      </c>
      <c r="AP161" s="40">
        <v>0.55398225358258668</v>
      </c>
      <c r="AQ161" s="40">
        <v>1.1670124391599581</v>
      </c>
      <c r="AR161" s="40">
        <v>0.36101296327842097</v>
      </c>
      <c r="AS161" s="40">
        <v>3.1946265715459707E-2</v>
      </c>
      <c r="AT161" s="40">
        <v>0.87145857145448979</v>
      </c>
      <c r="AU161" s="40">
        <v>0.80146659679069798</v>
      </c>
      <c r="AX161" s="43">
        <v>3.0584580354472372E-3</v>
      </c>
      <c r="AY161" s="43">
        <v>6.7839715162208089E-3</v>
      </c>
      <c r="AZ161" s="43">
        <v>2.7492219754476567E-3</v>
      </c>
      <c r="BA161" s="43">
        <v>1.5547068356847622E-2</v>
      </c>
      <c r="BB161" s="43">
        <v>7.1971673849250059E-3</v>
      </c>
      <c r="BC161" s="43">
        <v>1.6308565255989216E-2</v>
      </c>
      <c r="BD161" s="43">
        <v>7.4193389427518975E-3</v>
      </c>
      <c r="BE161" s="43">
        <v>1.3710003109688841E-4</v>
      </c>
      <c r="BF161" s="43">
        <v>2.0953962603476439E-2</v>
      </c>
      <c r="BG161" s="43">
        <v>1.1718200194654489E-2</v>
      </c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</row>
    <row r="162" spans="1:74">
      <c r="A162" s="53" t="s">
        <v>53</v>
      </c>
      <c r="B162" s="52">
        <v>6</v>
      </c>
      <c r="C162" s="52">
        <v>1</v>
      </c>
      <c r="D162" s="52">
        <v>7</v>
      </c>
      <c r="E162" s="52">
        <v>4</v>
      </c>
      <c r="F162" s="52">
        <v>7</v>
      </c>
      <c r="G162" s="52">
        <v>4</v>
      </c>
      <c r="H162" s="52">
        <v>7</v>
      </c>
      <c r="I162" s="52">
        <v>2</v>
      </c>
      <c r="J162" s="52">
        <v>5</v>
      </c>
      <c r="K162" s="52">
        <v>5</v>
      </c>
      <c r="N162" s="42">
        <v>92.367887763055307</v>
      </c>
      <c r="O162" s="42">
        <v>53.00000000000027</v>
      </c>
      <c r="P162" s="42">
        <v>76.222818791946324</v>
      </c>
      <c r="Q162" s="42">
        <v>18.826789357101504</v>
      </c>
      <c r="R162" s="42">
        <v>115.38075073326102</v>
      </c>
      <c r="S162" s="42">
        <v>114.42992973397257</v>
      </c>
      <c r="T162" s="42">
        <v>78.407753481231595</v>
      </c>
      <c r="U162" s="42">
        <v>108.65729347771709</v>
      </c>
      <c r="V162" s="42">
        <v>116.67757141442522</v>
      </c>
      <c r="W162" s="42">
        <v>38.203011253125965</v>
      </c>
      <c r="Z162" s="42">
        <v>641.50000000000011</v>
      </c>
      <c r="AA162" s="42">
        <v>719.99999999999898</v>
      </c>
      <c r="AB162" s="42">
        <v>532.14257687871213</v>
      </c>
      <c r="AC162" s="42">
        <v>2707.2499999999973</v>
      </c>
      <c r="AD162" s="42">
        <v>303.14285714285717</v>
      </c>
      <c r="AE162" s="42">
        <v>189.47882431820008</v>
      </c>
      <c r="AF162" s="42">
        <v>671.85714285714209</v>
      </c>
      <c r="AG162" s="42">
        <v>944.26271355447727</v>
      </c>
      <c r="AH162" s="42">
        <v>398.20238031559217</v>
      </c>
      <c r="AI162" s="42">
        <v>2879.2000000000016</v>
      </c>
      <c r="AL162" s="40">
        <v>1.1433808986270706</v>
      </c>
      <c r="AM162" s="40">
        <v>0.121310381002337</v>
      </c>
      <c r="AN162" s="40">
        <v>0.89722597182626829</v>
      </c>
      <c r="AO162" s="40">
        <v>0.64033601124430561</v>
      </c>
      <c r="AP162" s="40">
        <v>0.7651496875059921</v>
      </c>
      <c r="AQ162" s="40">
        <v>0.26923686449162587</v>
      </c>
      <c r="AR162" s="40">
        <v>1.1356967976489465</v>
      </c>
      <c r="AS162" s="40">
        <v>0.6267740446480653</v>
      </c>
      <c r="AT162" s="40">
        <v>0.70243906618205776</v>
      </c>
      <c r="AU162" s="40">
        <v>1.6469882458635972</v>
      </c>
      <c r="AX162" s="43">
        <v>1.2378554130847976E-2</v>
      </c>
      <c r="AY162" s="43">
        <v>2.28887511325163E-3</v>
      </c>
      <c r="AZ162" s="43">
        <v>1.1771094090278761E-2</v>
      </c>
      <c r="BA162" s="43">
        <v>3.4011960249758125E-2</v>
      </c>
      <c r="BB162" s="43">
        <v>6.631519405475848E-3</v>
      </c>
      <c r="BC162" s="43">
        <v>2.3528535333155361E-3</v>
      </c>
      <c r="BD162" s="43">
        <v>1.4484496076281505E-2</v>
      </c>
      <c r="BE162" s="43">
        <v>5.7683568639283391E-3</v>
      </c>
      <c r="BF162" s="43">
        <v>6.0203435644634361E-3</v>
      </c>
      <c r="BG162" s="43">
        <v>4.3111477128097646E-2</v>
      </c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</row>
    <row r="163" spans="1:74">
      <c r="A163" s="53" t="s">
        <v>58</v>
      </c>
      <c r="B163" s="52">
        <v>5</v>
      </c>
      <c r="C163" s="52">
        <v>7</v>
      </c>
      <c r="D163" s="52">
        <v>9</v>
      </c>
      <c r="E163" s="52">
        <v>11</v>
      </c>
      <c r="F163" s="52">
        <v>5</v>
      </c>
      <c r="G163" s="52">
        <v>6</v>
      </c>
      <c r="H163" s="52">
        <v>10</v>
      </c>
      <c r="I163" s="52">
        <v>6</v>
      </c>
      <c r="J163" s="52">
        <v>5</v>
      </c>
      <c r="K163" s="52">
        <v>7</v>
      </c>
      <c r="N163" s="42">
        <v>122.85774946921448</v>
      </c>
      <c r="O163" s="42">
        <v>58.162276080084375</v>
      </c>
      <c r="P163" s="42">
        <v>114.09836065573769</v>
      </c>
      <c r="Q163" s="42">
        <v>44.961420935252292</v>
      </c>
      <c r="R163" s="42">
        <v>46.193805950562826</v>
      </c>
      <c r="S163" s="42">
        <v>69.673050212553875</v>
      </c>
      <c r="T163" s="42">
        <v>119.59021431014013</v>
      </c>
      <c r="U163" s="42">
        <v>224.72881539256107</v>
      </c>
      <c r="V163" s="42">
        <v>37.31252635653108</v>
      </c>
      <c r="W163" s="42">
        <v>10.630780532598722</v>
      </c>
      <c r="Z163" s="42">
        <v>94.200000000000017</v>
      </c>
      <c r="AA163" s="42">
        <v>135.57142857142844</v>
      </c>
      <c r="AB163" s="42">
        <v>284.66651674102388</v>
      </c>
      <c r="AC163" s="42">
        <v>356.90909090909105</v>
      </c>
      <c r="AD163" s="42">
        <v>489.60000000000025</v>
      </c>
      <c r="AE163" s="42">
        <v>306.79904623553836</v>
      </c>
      <c r="AF163" s="42">
        <v>182.7</v>
      </c>
      <c r="AG163" s="42">
        <v>115.81626005451035</v>
      </c>
      <c r="AH163" s="42">
        <v>209.67560845145744</v>
      </c>
      <c r="AI163" s="42">
        <v>259.28571428571428</v>
      </c>
      <c r="AL163" s="40">
        <v>0.18609961375309153</v>
      </c>
      <c r="AM163" s="40">
        <v>0.17546770937644054</v>
      </c>
      <c r="AN163" s="40">
        <v>0.92373858375041284</v>
      </c>
      <c r="AO163" s="40">
        <v>0.55441329004799345</v>
      </c>
      <c r="AP163" s="40">
        <v>0.3533969722738044</v>
      </c>
      <c r="AQ163" s="40">
        <v>0.39814778105832449</v>
      </c>
      <c r="AR163" s="40">
        <v>0.67291870925254083</v>
      </c>
      <c r="AS163" s="40">
        <v>0.47698951584782073</v>
      </c>
      <c r="AT163" s="40">
        <v>0.11828236280693737</v>
      </c>
      <c r="AU163" s="40">
        <v>5.7782036884529993E-2</v>
      </c>
      <c r="AX163" s="43">
        <v>1.514756818817718E-3</v>
      </c>
      <c r="AY163" s="43">
        <v>3.0168645589941636E-3</v>
      </c>
      <c r="AZ163" s="43">
        <v>8.0959847139044812E-3</v>
      </c>
      <c r="BA163" s="43">
        <v>1.2330866741208844E-2</v>
      </c>
      <c r="BB163" s="43">
        <v>7.6503107938760062E-3</v>
      </c>
      <c r="BC163" s="43">
        <v>5.7145162992531806E-3</v>
      </c>
      <c r="BD163" s="43">
        <v>5.6268710039052384E-3</v>
      </c>
      <c r="BE163" s="43">
        <v>2.1225115925370109E-3</v>
      </c>
      <c r="BF163" s="43">
        <v>3.1700443351575297E-3</v>
      </c>
      <c r="BG163" s="43">
        <v>5.4353522497566815E-3</v>
      </c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</row>
    <row r="164" spans="1:74">
      <c r="A164" s="53" t="s">
        <v>60</v>
      </c>
      <c r="B164" s="52">
        <v>2</v>
      </c>
      <c r="C164" s="52">
        <v>2</v>
      </c>
      <c r="D164" s="52">
        <v>8</v>
      </c>
      <c r="E164" s="52">
        <v>7</v>
      </c>
      <c r="F164" s="52">
        <v>7</v>
      </c>
      <c r="G164" s="52">
        <v>5</v>
      </c>
      <c r="H164" s="52">
        <v>5</v>
      </c>
      <c r="I164" s="52">
        <v>8</v>
      </c>
      <c r="J164" s="52">
        <v>3</v>
      </c>
      <c r="K164" s="52">
        <v>5</v>
      </c>
      <c r="N164" s="42">
        <v>54.291666666666615</v>
      </c>
      <c r="O164" s="42">
        <v>20.763440860215098</v>
      </c>
      <c r="P164" s="42">
        <v>43.529540481400502</v>
      </c>
      <c r="Q164" s="42">
        <v>59.840300855466047</v>
      </c>
      <c r="R164" s="42">
        <v>62.879148531484766</v>
      </c>
      <c r="S164" s="42">
        <v>200.0971216406565</v>
      </c>
      <c r="T164" s="42">
        <v>168.86727384172127</v>
      </c>
      <c r="U164" s="42">
        <v>99.284036032271274</v>
      </c>
      <c r="V164" s="42">
        <v>81.100032976548817</v>
      </c>
      <c r="W164" s="42">
        <v>55.854552023121556</v>
      </c>
      <c r="Z164" s="42">
        <v>96.000000000000071</v>
      </c>
      <c r="AA164" s="42">
        <v>278.99999999999972</v>
      </c>
      <c r="AB164" s="42">
        <v>628.37466905318729</v>
      </c>
      <c r="AC164" s="42">
        <v>321.85714285714266</v>
      </c>
      <c r="AD164" s="42">
        <v>256.28571428571428</v>
      </c>
      <c r="AE164" s="42">
        <v>710.12063868488531</v>
      </c>
      <c r="AF164" s="42">
        <v>141.80000000000001</v>
      </c>
      <c r="AG164" s="42">
        <v>433.27195373263265</v>
      </c>
      <c r="AH164" s="42">
        <v>514.28599447267504</v>
      </c>
      <c r="AI164" s="42">
        <v>276.79999999999984</v>
      </c>
      <c r="AL164" s="40">
        <v>3.35240447544711E-2</v>
      </c>
      <c r="AM164" s="40">
        <v>3.683181536407424E-2</v>
      </c>
      <c r="AN164" s="40">
        <v>0.69148620727975052</v>
      </c>
      <c r="AO164" s="40">
        <v>0.42344622858702252</v>
      </c>
      <c r="AP164" s="40">
        <v>0.35253054800814931</v>
      </c>
      <c r="AQ164" s="40">
        <v>2.2055514894555266</v>
      </c>
      <c r="AR164" s="40">
        <v>0.36873990475213553</v>
      </c>
      <c r="AS164" s="40">
        <v>1.0511368752307806</v>
      </c>
      <c r="AT164" s="40">
        <v>0.37835057884859258</v>
      </c>
      <c r="AU164" s="40">
        <v>0.23149719248334261</v>
      </c>
      <c r="AX164" s="43">
        <v>6.1748048665180902E-4</v>
      </c>
      <c r="AY164" s="43">
        <v>1.7738782127700141E-3</v>
      </c>
      <c r="AZ164" s="43">
        <v>1.5885446977672826E-2</v>
      </c>
      <c r="BA164" s="43">
        <v>7.0762717187833673E-3</v>
      </c>
      <c r="BB164" s="43">
        <v>5.6064777631591274E-3</v>
      </c>
      <c r="BC164" s="43">
        <v>1.1022404877049436E-2</v>
      </c>
      <c r="BD164" s="43">
        <v>2.1836078499008296E-3</v>
      </c>
      <c r="BE164" s="43">
        <v>1.0587169068037475E-2</v>
      </c>
      <c r="BF164" s="43">
        <v>4.6652333539494092E-3</v>
      </c>
      <c r="BG164" s="43">
        <v>4.1446432582166633E-3</v>
      </c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</row>
    <row r="165" spans="1:74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</row>
    <row r="166" spans="1:74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</row>
    <row r="167" spans="1:74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</row>
    <row r="168" spans="1:74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</row>
    <row r="169" spans="1:74" s="3" customFormat="1" ht="18">
      <c r="A169" s="95"/>
      <c r="B169" s="55"/>
      <c r="C169" s="55"/>
      <c r="D169" s="55"/>
      <c r="E169" s="55"/>
      <c r="F169" s="55"/>
      <c r="G169" s="55"/>
      <c r="H169" s="55"/>
      <c r="I169" s="39"/>
      <c r="J169" s="108"/>
      <c r="K169" s="39"/>
      <c r="L169" s="39"/>
      <c r="M169" s="39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7"/>
      <c r="AX169" s="127"/>
      <c r="AY169" s="127"/>
      <c r="AZ169" s="127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</row>
    <row r="170" spans="1:74" s="3" customFormat="1" ht="15.95" customHeight="1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88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88"/>
      <c r="AX170" s="127"/>
      <c r="AY170" s="127"/>
      <c r="AZ170" s="127"/>
      <c r="BA170" s="127"/>
      <c r="BB170" s="127"/>
      <c r="BC170" s="127"/>
      <c r="BD170" s="127"/>
      <c r="BE170" s="127"/>
      <c r="BF170" s="127"/>
      <c r="BG170" s="127"/>
      <c r="BH170" s="127"/>
      <c r="BI170" s="188"/>
      <c r="BJ170" s="188"/>
    </row>
    <row r="171" spans="1:74" s="130" customFormat="1" ht="15.95" customHeight="1">
      <c r="A171" s="187" t="s">
        <v>6</v>
      </c>
      <c r="B171" s="189">
        <v>146</v>
      </c>
      <c r="C171" s="189">
        <v>157</v>
      </c>
      <c r="D171" s="189">
        <v>157</v>
      </c>
      <c r="E171" s="189">
        <v>296</v>
      </c>
      <c r="F171" s="189">
        <v>358</v>
      </c>
      <c r="G171" s="189">
        <v>181</v>
      </c>
      <c r="H171" s="189">
        <v>320</v>
      </c>
      <c r="I171" s="189">
        <v>292</v>
      </c>
      <c r="J171" s="189">
        <v>185</v>
      </c>
      <c r="K171" s="189">
        <v>286</v>
      </c>
      <c r="L171" s="189"/>
      <c r="M171" s="189"/>
      <c r="N171" s="189">
        <v>79.593569483791953</v>
      </c>
      <c r="O171" s="189">
        <v>87.569779876238826</v>
      </c>
      <c r="P171" s="189">
        <v>104.27114609137728</v>
      </c>
      <c r="Q171" s="189">
        <v>120.4204876639251</v>
      </c>
      <c r="R171" s="189">
        <v>273.49416789289268</v>
      </c>
      <c r="S171" s="189">
        <v>85.118464254406035</v>
      </c>
      <c r="T171" s="189">
        <v>126.1119804394169</v>
      </c>
      <c r="U171" s="189">
        <v>168.01074095282232</v>
      </c>
      <c r="V171" s="189">
        <v>107.13351428079679</v>
      </c>
      <c r="W171" s="189">
        <v>91.690692825744762</v>
      </c>
      <c r="X171" s="190"/>
      <c r="Y171" s="190"/>
      <c r="Z171" s="189">
        <v>374.53286975675798</v>
      </c>
      <c r="AA171" s="189">
        <v>299.84230079230059</v>
      </c>
      <c r="AB171" s="189">
        <v>256.0837209008015</v>
      </c>
      <c r="AC171" s="189">
        <v>384.06313125010695</v>
      </c>
      <c r="AD171" s="189">
        <v>396.67539358804908</v>
      </c>
      <c r="AE171" s="189">
        <v>310.43331779978831</v>
      </c>
      <c r="AF171" s="189">
        <v>226.90931745831961</v>
      </c>
      <c r="AG171" s="189">
        <v>424.22583225057338</v>
      </c>
      <c r="AH171" s="189">
        <v>225.43190719788001</v>
      </c>
      <c r="AI171" s="189">
        <v>291.25551689014162</v>
      </c>
      <c r="AJ171" s="190"/>
      <c r="AK171" s="190"/>
      <c r="AL171" s="191">
        <v>12.369594231703113</v>
      </c>
      <c r="AM171" s="191">
        <v>12.498052866657135</v>
      </c>
      <c r="AN171" s="191">
        <v>14.116398477078487</v>
      </c>
      <c r="AO171" s="191">
        <v>39.412933382850966</v>
      </c>
      <c r="AP171" s="191">
        <v>104.07889318643875</v>
      </c>
      <c r="AQ171" s="191">
        <v>13.490908950422032</v>
      </c>
      <c r="AR171" s="191">
        <v>34.333571531143093</v>
      </c>
      <c r="AS171" s="191">
        <v>60.067459340529552</v>
      </c>
      <c r="AT171" s="191">
        <v>13.267940123490392</v>
      </c>
      <c r="AU171" s="191">
        <v>22.936284594844157</v>
      </c>
      <c r="AV171" s="190"/>
      <c r="AW171" s="190"/>
      <c r="AX171" s="192">
        <v>0.16357765621130699</v>
      </c>
      <c r="AY171" s="192">
        <v>0.14720645971420843</v>
      </c>
      <c r="AZ171" s="192">
        <v>0.14032724168241856</v>
      </c>
      <c r="BA171" s="192">
        <v>0.30742364661984761</v>
      </c>
      <c r="BB171" s="192">
        <v>0.39861306865591423</v>
      </c>
      <c r="BC171" s="192">
        <v>0.16240587033852538</v>
      </c>
      <c r="BD171" s="192">
        <v>0.25890690254148546</v>
      </c>
      <c r="BE171" s="192">
        <v>0.33810332504566382</v>
      </c>
      <c r="BF171" s="192">
        <v>0.12310334609360349</v>
      </c>
      <c r="BG171" s="192">
        <v>0.24004492026652691</v>
      </c>
      <c r="BH171" s="190"/>
      <c r="BI171" s="193"/>
      <c r="BJ171" s="193"/>
    </row>
    <row r="172" spans="1:74" s="130" customFormat="1" ht="15.95" customHeight="1">
      <c r="A172" s="187" t="s">
        <v>188</v>
      </c>
      <c r="B172" s="189">
        <v>11.23076923076923</v>
      </c>
      <c r="C172" s="189">
        <v>12.076923076923077</v>
      </c>
      <c r="D172" s="189">
        <v>13.083333333333334</v>
      </c>
      <c r="E172" s="189">
        <v>22.76923076923077</v>
      </c>
      <c r="F172" s="189">
        <v>27.53846153846154</v>
      </c>
      <c r="G172" s="189">
        <v>13.923076923076923</v>
      </c>
      <c r="H172" s="189">
        <v>24.615384615384617</v>
      </c>
      <c r="I172" s="189">
        <v>22.46153846153846</v>
      </c>
      <c r="J172" s="189">
        <v>14.23076923076923</v>
      </c>
      <c r="K172" s="189">
        <v>22</v>
      </c>
      <c r="L172" s="189"/>
      <c r="M172" s="189"/>
      <c r="N172" s="189">
        <v>79.593569483791953</v>
      </c>
      <c r="O172" s="189">
        <v>87.569779876238826</v>
      </c>
      <c r="P172" s="189">
        <v>112.96040826565871</v>
      </c>
      <c r="Q172" s="189">
        <v>120.4204876639251</v>
      </c>
      <c r="R172" s="189">
        <v>273.49416789289268</v>
      </c>
      <c r="S172" s="189">
        <v>85.118464254406035</v>
      </c>
      <c r="T172" s="189">
        <v>126.1119804394169</v>
      </c>
      <c r="U172" s="189">
        <v>168.01074095282232</v>
      </c>
      <c r="V172" s="189">
        <v>107.13351428079679</v>
      </c>
      <c r="W172" s="189">
        <v>91.690692825744762</v>
      </c>
      <c r="X172" s="190"/>
      <c r="Y172" s="190"/>
      <c r="Z172" s="189">
        <v>374.53286975675798</v>
      </c>
      <c r="AA172" s="189">
        <v>299.84230079230059</v>
      </c>
      <c r="AB172" s="189">
        <v>277.42403097586828</v>
      </c>
      <c r="AC172" s="189">
        <v>384.06313125010695</v>
      </c>
      <c r="AD172" s="189">
        <v>396.67539358804908</v>
      </c>
      <c r="AE172" s="189">
        <v>310.43331779978831</v>
      </c>
      <c r="AF172" s="189">
        <v>226.90931745831961</v>
      </c>
      <c r="AG172" s="189">
        <v>424.22583225057338</v>
      </c>
      <c r="AH172" s="189">
        <v>225.43190719788001</v>
      </c>
      <c r="AI172" s="189">
        <v>291.25551689014162</v>
      </c>
      <c r="AJ172" s="190"/>
      <c r="AK172" s="190"/>
      <c r="AL172" s="191">
        <v>0.95150724859254709</v>
      </c>
      <c r="AM172" s="191">
        <v>0.96138868205054884</v>
      </c>
      <c r="AN172" s="191">
        <v>1.1763665397565406</v>
      </c>
      <c r="AO172" s="191">
        <v>3.0317641063731511</v>
      </c>
      <c r="AP172" s="191">
        <v>8.0060687066491347</v>
      </c>
      <c r="AQ172" s="191">
        <v>1.0377622269555409</v>
      </c>
      <c r="AR172" s="191">
        <v>2.6410439639340839</v>
      </c>
      <c r="AS172" s="191">
        <v>4.6205737954253499</v>
      </c>
      <c r="AT172" s="191">
        <v>1.0206107787300303</v>
      </c>
      <c r="AU172" s="191">
        <v>1.7643295842187814</v>
      </c>
      <c r="AV172" s="190"/>
      <c r="AW172" s="190"/>
      <c r="AX172" s="192">
        <v>1.2582896631638999E-2</v>
      </c>
      <c r="AY172" s="192">
        <v>1.1323573824169878E-2</v>
      </c>
      <c r="AZ172" s="192">
        <v>1.1693936806868213E-2</v>
      </c>
      <c r="BA172" s="192">
        <v>2.3647972816911354E-2</v>
      </c>
      <c r="BB172" s="192">
        <v>3.0662543742762633E-2</v>
      </c>
      <c r="BC172" s="192">
        <v>1.2492759256809646E-2</v>
      </c>
      <c r="BD172" s="192">
        <v>1.9915915580114265E-2</v>
      </c>
      <c r="BE172" s="192">
        <v>2.6007948080435678E-2</v>
      </c>
      <c r="BF172" s="192">
        <v>9.4694881610464226E-3</v>
      </c>
      <c r="BG172" s="192">
        <v>1.8464993866655916E-2</v>
      </c>
      <c r="BH172" s="190"/>
      <c r="BI172" s="193"/>
      <c r="BJ172" s="193"/>
    </row>
    <row r="173" spans="1:74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</row>
    <row r="174" spans="1:74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/>
      <c r="M174" s="1"/>
      <c r="N174" s="1">
        <v>2008</v>
      </c>
      <c r="O174" s="1">
        <v>2009</v>
      </c>
      <c r="P174" s="1">
        <v>2010</v>
      </c>
      <c r="Q174" s="1">
        <v>2011</v>
      </c>
      <c r="R174" s="1">
        <v>2012</v>
      </c>
      <c r="S174" s="1">
        <v>2013</v>
      </c>
      <c r="T174" s="1">
        <v>2014</v>
      </c>
      <c r="U174" s="1">
        <v>2015</v>
      </c>
      <c r="V174" s="1">
        <v>2016</v>
      </c>
      <c r="W174" s="1">
        <v>2017</v>
      </c>
      <c r="Z174" s="1">
        <v>2008</v>
      </c>
      <c r="AA174" s="1">
        <v>2009</v>
      </c>
      <c r="AB174" s="1">
        <v>2010</v>
      </c>
      <c r="AC174" s="1">
        <v>2011</v>
      </c>
      <c r="AD174" s="1">
        <v>2012</v>
      </c>
      <c r="AE174" s="1">
        <v>2013</v>
      </c>
      <c r="AF174" s="1">
        <v>2014</v>
      </c>
      <c r="AG174" s="1">
        <v>2015</v>
      </c>
      <c r="AH174" s="1">
        <v>2016</v>
      </c>
      <c r="AI174" s="1">
        <v>2017</v>
      </c>
      <c r="AL174" s="1">
        <v>2008</v>
      </c>
      <c r="AM174" s="1">
        <v>2009</v>
      </c>
      <c r="AN174" s="1">
        <v>2010</v>
      </c>
      <c r="AO174" s="1">
        <v>2011</v>
      </c>
      <c r="AP174" s="1">
        <v>2012</v>
      </c>
      <c r="AQ174" s="1">
        <v>2013</v>
      </c>
      <c r="AR174" s="1">
        <v>2014</v>
      </c>
      <c r="AS174" s="1">
        <v>2015</v>
      </c>
      <c r="AT174" s="1">
        <v>2016</v>
      </c>
      <c r="AU174" s="1">
        <v>2017</v>
      </c>
      <c r="AX174" s="1">
        <v>2008</v>
      </c>
      <c r="AY174" s="1">
        <v>2009</v>
      </c>
      <c r="AZ174" s="1">
        <v>2010</v>
      </c>
      <c r="BA174" s="1">
        <v>2011</v>
      </c>
      <c r="BB174" s="1">
        <v>2012</v>
      </c>
      <c r="BC174" s="1">
        <v>2013</v>
      </c>
      <c r="BD174" s="1">
        <v>2014</v>
      </c>
      <c r="BE174" s="1">
        <v>2015</v>
      </c>
      <c r="BF174" s="1">
        <v>2016</v>
      </c>
      <c r="BG174" s="1">
        <v>2017</v>
      </c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>
      <c r="A175" s="53" t="s">
        <v>50</v>
      </c>
      <c r="B175" s="52">
        <v>17</v>
      </c>
      <c r="C175" s="52">
        <v>12</v>
      </c>
      <c r="D175" s="52">
        <v>12</v>
      </c>
      <c r="E175" s="52">
        <v>20</v>
      </c>
      <c r="F175" s="52">
        <v>19</v>
      </c>
      <c r="G175" s="52">
        <v>12</v>
      </c>
      <c r="H175" s="52">
        <v>21</v>
      </c>
      <c r="I175" s="52">
        <v>20</v>
      </c>
      <c r="J175" s="52">
        <v>13</v>
      </c>
      <c r="K175" s="52">
        <v>18</v>
      </c>
      <c r="N175" s="42">
        <v>54.436559817279708</v>
      </c>
      <c r="O175" s="42">
        <v>54.007905138340007</v>
      </c>
      <c r="P175" s="42">
        <v>83.327782357790454</v>
      </c>
      <c r="Q175" s="42">
        <v>221.12041910618399</v>
      </c>
      <c r="R175" s="42">
        <v>78.14638838296635</v>
      </c>
      <c r="S175" s="42">
        <v>44.820953717680403</v>
      </c>
      <c r="T175" s="42">
        <v>127.98211701097807</v>
      </c>
      <c r="U175" s="42">
        <v>122.56985253995073</v>
      </c>
      <c r="V175" s="42">
        <v>125.15517069636877</v>
      </c>
      <c r="W175" s="42">
        <v>75.915669852361987</v>
      </c>
      <c r="Z175" s="42">
        <v>746.88235294117737</v>
      </c>
      <c r="AA175" s="42">
        <v>421.66666666666606</v>
      </c>
      <c r="AB175" s="42">
        <v>505.41640047842748</v>
      </c>
      <c r="AC175" s="42">
        <v>1147.8000000000004</v>
      </c>
      <c r="AD175" s="42">
        <v>493.52631578947387</v>
      </c>
      <c r="AE175" s="42">
        <v>307.46563840552307</v>
      </c>
      <c r="AF175" s="42">
        <v>355.14285714285745</v>
      </c>
      <c r="AG175" s="42">
        <v>1266.6839851170741</v>
      </c>
      <c r="AH175" s="42">
        <v>283.15384615384608</v>
      </c>
      <c r="AI175" s="42">
        <v>540.61111111111018</v>
      </c>
      <c r="AL175" s="40">
        <v>2.2228686471066901</v>
      </c>
      <c r="AM175" s="40">
        <v>0.86875526520750901</v>
      </c>
      <c r="AN175" s="40">
        <v>1.59702304553754</v>
      </c>
      <c r="AO175" s="40">
        <v>15.9429386189227</v>
      </c>
      <c r="AP175" s="40">
        <v>2.2900264194079001</v>
      </c>
      <c r="AQ175" s="40">
        <v>0.51337314524444499</v>
      </c>
      <c r="AR175" s="40">
        <v>2.9396801543243298</v>
      </c>
      <c r="AS175" s="40">
        <v>9.4844297250723546</v>
      </c>
      <c r="AT175" s="40">
        <v>1.3930350191807221</v>
      </c>
      <c r="AU175" s="40">
        <v>2.2122793541463901</v>
      </c>
      <c r="AX175" s="43">
        <v>4.0834113224052199E-2</v>
      </c>
      <c r="AY175" s="43">
        <v>1.60857056570184E-2</v>
      </c>
      <c r="AZ175" s="43">
        <v>1.9165553196655204E-2</v>
      </c>
      <c r="BA175" s="43">
        <v>7.2100707313089707E-2</v>
      </c>
      <c r="BB175" s="43">
        <v>2.9304315487816701E-2</v>
      </c>
      <c r="BC175" s="43">
        <v>1.1453864825770901E-2</v>
      </c>
      <c r="BD175" s="43">
        <v>2.2969460288519601E-2</v>
      </c>
      <c r="BE175" s="43">
        <v>7.7379792245250323E-2</v>
      </c>
      <c r="BF175" s="43">
        <v>1.113046317966581E-2</v>
      </c>
      <c r="BG175" s="43">
        <v>2.91412742382271E-2</v>
      </c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</row>
    <row r="176" spans="1:74">
      <c r="A176" s="53" t="s">
        <v>56</v>
      </c>
      <c r="B176" s="52">
        <v>3</v>
      </c>
      <c r="C176" s="52">
        <v>7</v>
      </c>
      <c r="D176" s="52">
        <v>0</v>
      </c>
      <c r="E176" s="52">
        <v>17</v>
      </c>
      <c r="F176" s="52">
        <v>21</v>
      </c>
      <c r="G176" s="52">
        <v>6</v>
      </c>
      <c r="H176" s="52">
        <v>19</v>
      </c>
      <c r="I176" s="52">
        <v>19</v>
      </c>
      <c r="J176" s="52">
        <v>6</v>
      </c>
      <c r="K176" s="52">
        <v>17</v>
      </c>
      <c r="N176" s="42">
        <v>85.105263157894811</v>
      </c>
      <c r="O176" s="42">
        <v>130.05488850771886</v>
      </c>
      <c r="P176" s="42">
        <v>0</v>
      </c>
      <c r="Q176" s="42">
        <v>77.79375965976719</v>
      </c>
      <c r="R176" s="42">
        <v>941.45876263846935</v>
      </c>
      <c r="S176" s="42">
        <v>91.186913330414825</v>
      </c>
      <c r="T176" s="42">
        <v>82.890342518023957</v>
      </c>
      <c r="U176" s="42">
        <v>117.21991772829233</v>
      </c>
      <c r="V176" s="42">
        <v>84.11756564939661</v>
      </c>
      <c r="W176" s="42">
        <v>66.740261854210985</v>
      </c>
      <c r="Z176" s="42">
        <v>12.666666666666655</v>
      </c>
      <c r="AA176" s="42">
        <v>83.28571428571415</v>
      </c>
      <c r="AB176" s="42">
        <v>0</v>
      </c>
      <c r="AC176" s="42">
        <v>435.88235294117561</v>
      </c>
      <c r="AD176" s="42">
        <v>289.95238095238028</v>
      </c>
      <c r="AE176" s="42">
        <v>265.30368365397942</v>
      </c>
      <c r="AF176" s="42">
        <v>190.57894736842135</v>
      </c>
      <c r="AG176" s="42">
        <v>135.10335339140332</v>
      </c>
      <c r="AH176" s="42">
        <v>234.83333333333383</v>
      </c>
      <c r="AI176" s="42">
        <v>138.52941176470583</v>
      </c>
      <c r="AL176" s="40">
        <v>1.0400686947041399E-2</v>
      </c>
      <c r="AM176" s="40">
        <v>0.24103762338467399</v>
      </c>
      <c r="AN176" s="40">
        <v>0</v>
      </c>
      <c r="AO176" s="40">
        <v>1.81053230360087</v>
      </c>
      <c r="AP176" s="40">
        <v>17.914922811569301</v>
      </c>
      <c r="AQ176" s="40">
        <v>0.45061045691925294</v>
      </c>
      <c r="AR176" s="40">
        <v>0.92440198790781802</v>
      </c>
      <c r="AS176" s="40">
        <v>0.91907388473147733</v>
      </c>
      <c r="AT176" s="40">
        <v>0.358381108752578</v>
      </c>
      <c r="AU176" s="40">
        <v>0.47068448503905602</v>
      </c>
      <c r="AX176" s="43">
        <v>1.22209679649837E-4</v>
      </c>
      <c r="AY176" s="43">
        <v>1.85335304309125E-3</v>
      </c>
      <c r="AZ176" s="43">
        <v>0</v>
      </c>
      <c r="BA176" s="43">
        <v>2.32734902069173E-2</v>
      </c>
      <c r="BB176" s="43">
        <v>1.9028898048983198E-2</v>
      </c>
      <c r="BC176" s="43">
        <v>4.9416132256442404E-3</v>
      </c>
      <c r="BD176" s="43">
        <v>1.11521072277728E-2</v>
      </c>
      <c r="BE176" s="43">
        <v>7.8405948625712846E-3</v>
      </c>
      <c r="BF176" s="43">
        <v>4.2604788427463092E-3</v>
      </c>
      <c r="BG176" s="43">
        <v>7.05248184472561E-3</v>
      </c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</row>
    <row r="177" spans="1:74">
      <c r="A177" s="53" t="s">
        <v>51</v>
      </c>
      <c r="B177" s="52">
        <v>5</v>
      </c>
      <c r="C177" s="52">
        <v>2</v>
      </c>
      <c r="D177" s="52">
        <v>2</v>
      </c>
      <c r="E177" s="52">
        <v>2</v>
      </c>
      <c r="F177" s="52">
        <v>4</v>
      </c>
      <c r="G177" s="52">
        <v>1</v>
      </c>
      <c r="H177" s="52">
        <v>3</v>
      </c>
      <c r="I177" s="52">
        <v>1</v>
      </c>
      <c r="J177" s="52">
        <v>3</v>
      </c>
      <c r="K177" s="52">
        <v>2</v>
      </c>
      <c r="N177" s="42">
        <v>112.28686720469555</v>
      </c>
      <c r="O177" s="42">
        <v>33.078610603290606</v>
      </c>
      <c r="P177" s="42">
        <v>77.331730769230745</v>
      </c>
      <c r="Q177" s="42">
        <v>64.262909865665307</v>
      </c>
      <c r="R177" s="42">
        <v>99.197783908316651</v>
      </c>
      <c r="S177" s="42">
        <v>126.57286801868123</v>
      </c>
      <c r="T177" s="42">
        <v>234.47077363015782</v>
      </c>
      <c r="U177" s="42">
        <v>52.04036297168669</v>
      </c>
      <c r="V177" s="42">
        <v>89.579286474973316</v>
      </c>
      <c r="W177" s="42">
        <v>55.345784695201203</v>
      </c>
      <c r="Z177" s="42">
        <v>272.60000000000014</v>
      </c>
      <c r="AA177" s="42">
        <v>546.99999999999955</v>
      </c>
      <c r="AB177" s="42">
        <v>311.99983567868679</v>
      </c>
      <c r="AC177" s="42">
        <v>483</v>
      </c>
      <c r="AD177" s="42">
        <v>215.74999999999974</v>
      </c>
      <c r="AE177" s="42">
        <v>318.96435333776174</v>
      </c>
      <c r="AF177" s="42">
        <v>134.6666666666666</v>
      </c>
      <c r="AG177" s="42">
        <v>322.27028697968774</v>
      </c>
      <c r="AH177" s="42">
        <v>104.33333333333327</v>
      </c>
      <c r="AI177" s="42">
        <v>128.50000000000006</v>
      </c>
      <c r="AL177" s="40">
        <v>0.49220591687812193</v>
      </c>
      <c r="AM177" s="40">
        <v>0.11504140638659702</v>
      </c>
      <c r="AN177" s="40">
        <v>0.152487018879571</v>
      </c>
      <c r="AO177" s="40">
        <v>0.194975850001359</v>
      </c>
      <c r="AP177" s="40">
        <v>0.26753489208273201</v>
      </c>
      <c r="AQ177" s="40">
        <v>0.12533056318857999</v>
      </c>
      <c r="AR177" s="40">
        <v>0.29174168919032101</v>
      </c>
      <c r="AS177" s="40">
        <v>5.1225931780706377E-2</v>
      </c>
      <c r="AT177" s="40">
        <v>8.4781160358093799E-2</v>
      </c>
      <c r="AU177" s="40">
        <v>4.2595992113997803E-2</v>
      </c>
      <c r="AX177" s="43">
        <v>4.3834682463875802E-3</v>
      </c>
      <c r="AY177" s="43">
        <v>3.4778185748573398E-3</v>
      </c>
      <c r="AZ177" s="43">
        <v>1.9718557617003901E-3</v>
      </c>
      <c r="BA177" s="43">
        <v>3.0340339460029901E-3</v>
      </c>
      <c r="BB177" s="43">
        <v>2.6969845649979498E-3</v>
      </c>
      <c r="BC177" s="43">
        <v>9.9018506217368892E-4</v>
      </c>
      <c r="BD177" s="43">
        <v>1.24425609500696E-3</v>
      </c>
      <c r="BE177" s="43">
        <v>9.8435000940667134E-4</v>
      </c>
      <c r="BF177" s="43">
        <v>9.4643710275343603E-4</v>
      </c>
      <c r="BG177" s="43">
        <v>7.6963389982780605E-4</v>
      </c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</row>
    <row r="178" spans="1:74">
      <c r="A178" s="53" t="s">
        <v>54</v>
      </c>
      <c r="B178" s="52">
        <v>9</v>
      </c>
      <c r="C178" s="52">
        <v>11</v>
      </c>
      <c r="D178" s="52">
        <v>19</v>
      </c>
      <c r="E178" s="52">
        <v>20</v>
      </c>
      <c r="F178" s="52">
        <v>21</v>
      </c>
      <c r="G178" s="52">
        <v>10</v>
      </c>
      <c r="H178" s="52">
        <v>24</v>
      </c>
      <c r="I178" s="52">
        <v>24</v>
      </c>
      <c r="J178" s="52">
        <v>13</v>
      </c>
      <c r="K178" s="52">
        <v>20</v>
      </c>
      <c r="N178" s="42">
        <v>64.972707423581014</v>
      </c>
      <c r="O178" s="42">
        <v>64.429767021035929</v>
      </c>
      <c r="P178" s="42">
        <v>54.216839134524946</v>
      </c>
      <c r="Q178" s="42">
        <v>40.155236114006328</v>
      </c>
      <c r="R178" s="42">
        <v>158.23206058943575</v>
      </c>
      <c r="S178" s="42">
        <v>77.38531526787925</v>
      </c>
      <c r="T178" s="42">
        <v>67.205594443706474</v>
      </c>
      <c r="U178" s="42">
        <v>93.362697098520272</v>
      </c>
      <c r="V178" s="42">
        <v>69.912960544217768</v>
      </c>
      <c r="W178" s="42">
        <v>59.05350685430605</v>
      </c>
      <c r="Z178" s="42">
        <v>407.11111111110949</v>
      </c>
      <c r="AA178" s="42">
        <v>401.90909090909099</v>
      </c>
      <c r="AB178" s="42">
        <v>671.3680674624369</v>
      </c>
      <c r="AC178" s="42">
        <v>536.40000000000066</v>
      </c>
      <c r="AD178" s="42">
        <v>500.66666666666669</v>
      </c>
      <c r="AE178" s="42">
        <v>383.25716813280252</v>
      </c>
      <c r="AF178" s="42">
        <v>483.49999999999937</v>
      </c>
      <c r="AG178" s="42">
        <v>356.90293686746639</v>
      </c>
      <c r="AH178" s="42">
        <v>471.15384615384551</v>
      </c>
      <c r="AI178" s="42">
        <v>365.95000000000067</v>
      </c>
      <c r="AL178" s="40">
        <v>0.76561148256421596</v>
      </c>
      <c r="AM178" s="40">
        <v>0.9055171427209</v>
      </c>
      <c r="AN178" s="40">
        <v>2.1854418689653401</v>
      </c>
      <c r="AO178" s="40">
        <v>1.3530201296250499</v>
      </c>
      <c r="AP178" s="40">
        <v>5.1991233551279503</v>
      </c>
      <c r="AQ178" s="40">
        <v>0.92071042960305993</v>
      </c>
      <c r="AR178" s="40">
        <v>2.4018260934201301</v>
      </c>
      <c r="AS178" s="40">
        <v>2.4426657144599764</v>
      </c>
      <c r="AT178" s="40">
        <v>1.2948253878981031</v>
      </c>
      <c r="AU178" s="40">
        <v>1.29434039579746</v>
      </c>
      <c r="AX178" s="43">
        <v>1.17835859536053E-2</v>
      </c>
      <c r="AY178" s="43">
        <v>1.40543289940076E-2</v>
      </c>
      <c r="AZ178" s="43">
        <v>4.0309282205529103E-2</v>
      </c>
      <c r="BA178" s="43">
        <v>3.36947372388407E-2</v>
      </c>
      <c r="BB178" s="43">
        <v>3.2857584839384099E-2</v>
      </c>
      <c r="BC178" s="43">
        <v>1.18977408881246E-2</v>
      </c>
      <c r="BD178" s="43">
        <v>3.5738484471437501E-2</v>
      </c>
      <c r="BE178" s="43">
        <v>2.6163187122608213E-2</v>
      </c>
      <c r="BF178" s="43">
        <v>1.8520534358992941E-2</v>
      </c>
      <c r="BG178" s="43">
        <v>2.19180953806993E-2</v>
      </c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</row>
    <row r="179" spans="1:74">
      <c r="A179" s="53" t="s">
        <v>49</v>
      </c>
      <c r="B179" s="52">
        <v>7</v>
      </c>
      <c r="C179" s="52">
        <v>9</v>
      </c>
      <c r="D179" s="52">
        <v>4</v>
      </c>
      <c r="E179" s="52">
        <v>16</v>
      </c>
      <c r="F179" s="52">
        <v>14</v>
      </c>
      <c r="G179" s="52">
        <v>8</v>
      </c>
      <c r="H179" s="52">
        <v>12</v>
      </c>
      <c r="I179" s="52">
        <v>17</v>
      </c>
      <c r="J179" s="52">
        <v>11</v>
      </c>
      <c r="K179" s="52">
        <v>22</v>
      </c>
      <c r="N179" s="42">
        <v>47.702363724071354</v>
      </c>
      <c r="O179" s="42">
        <v>96.530463038180386</v>
      </c>
      <c r="P179" s="42">
        <v>95.781407035175903</v>
      </c>
      <c r="Q179" s="42">
        <v>233.57536917451907</v>
      </c>
      <c r="R179" s="42">
        <v>153.30775854551158</v>
      </c>
      <c r="S179" s="42">
        <v>91.420834778212068</v>
      </c>
      <c r="T179" s="42">
        <v>177.97075270516555</v>
      </c>
      <c r="U179" s="42">
        <v>196.15770116033619</v>
      </c>
      <c r="V179" s="42">
        <v>95.609139541892688</v>
      </c>
      <c r="W179" s="42">
        <v>69.097168998923735</v>
      </c>
      <c r="Z179" s="42">
        <v>592.28571428571468</v>
      </c>
      <c r="AA179" s="42">
        <v>410.33333333333451</v>
      </c>
      <c r="AB179" s="42">
        <v>99.499947596247424</v>
      </c>
      <c r="AC179" s="42">
        <v>197.37500000000009</v>
      </c>
      <c r="AD179" s="42">
        <v>248.99999999999949</v>
      </c>
      <c r="AE179" s="42">
        <v>379.0826346682727</v>
      </c>
      <c r="AF179" s="42">
        <v>104.75000000000004</v>
      </c>
      <c r="AG179" s="42">
        <v>730.32317135664971</v>
      </c>
      <c r="AH179" s="42">
        <v>201.09090909090926</v>
      </c>
      <c r="AI179" s="42">
        <v>211.13636363636323</v>
      </c>
      <c r="AL179" s="40">
        <v>0.63604992587018105</v>
      </c>
      <c r="AM179" s="40">
        <v>1.1332697534690801</v>
      </c>
      <c r="AN179" s="40">
        <v>0.12046332290349399</v>
      </c>
      <c r="AO179" s="40">
        <v>2.3167676415352698</v>
      </c>
      <c r="AP179" s="40">
        <v>1.6701642450776197</v>
      </c>
      <c r="AQ179" s="40">
        <v>0.86068310937452996</v>
      </c>
      <c r="AR179" s="40">
        <v>0.68898906086504497</v>
      </c>
      <c r="AS179" s="40">
        <v>7.4387274805176453</v>
      </c>
      <c r="AT179" s="40">
        <v>0.63948734152974107</v>
      </c>
      <c r="AU179" s="40">
        <v>0.96116298570038206</v>
      </c>
      <c r="AX179" s="43">
        <v>1.3333719258637499E-2</v>
      </c>
      <c r="AY179" s="43">
        <v>1.1740021935053201E-2</v>
      </c>
      <c r="AZ179" s="43">
        <v>1.2576900531358201E-3</v>
      </c>
      <c r="BA179" s="43">
        <v>9.9187155294797585E-3</v>
      </c>
      <c r="BB179" s="43">
        <v>1.0894192576573401E-2</v>
      </c>
      <c r="BC179" s="43">
        <v>9.4145181616702208E-3</v>
      </c>
      <c r="BD179" s="43">
        <v>3.87136116689047E-3</v>
      </c>
      <c r="BE179" s="43">
        <v>3.7922179126871736E-2</v>
      </c>
      <c r="BF179" s="43">
        <v>6.6885586942191802E-3</v>
      </c>
      <c r="BG179" s="43">
        <v>1.3910309201167899E-2</v>
      </c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</row>
    <row r="180" spans="1:74">
      <c r="A180" s="53" t="s">
        <v>59</v>
      </c>
      <c r="B180" s="52">
        <v>13</v>
      </c>
      <c r="C180" s="52">
        <v>8</v>
      </c>
      <c r="D180" s="52">
        <v>14</v>
      </c>
      <c r="E180" s="52">
        <v>30</v>
      </c>
      <c r="F180" s="52">
        <v>34</v>
      </c>
      <c r="G180" s="52">
        <v>13</v>
      </c>
      <c r="H180" s="52">
        <v>26</v>
      </c>
      <c r="I180" s="52">
        <v>26</v>
      </c>
      <c r="J180" s="52">
        <v>14</v>
      </c>
      <c r="K180" s="52">
        <v>20</v>
      </c>
      <c r="N180" s="42">
        <v>67.179461279461307</v>
      </c>
      <c r="O180" s="42">
        <v>87.644897959183552</v>
      </c>
      <c r="P180" s="42">
        <v>241.98038430744614</v>
      </c>
      <c r="Q180" s="42">
        <v>123.54555683846908</v>
      </c>
      <c r="R180" s="42">
        <v>191.67685643818874</v>
      </c>
      <c r="S180" s="42">
        <v>117.5090467680097</v>
      </c>
      <c r="T180" s="42">
        <v>111.6090490996407</v>
      </c>
      <c r="U180" s="42">
        <v>184.27165373524909</v>
      </c>
      <c r="V180" s="42">
        <v>116.78882309005552</v>
      </c>
      <c r="W180" s="42">
        <v>120.47691990090844</v>
      </c>
      <c r="Z180" s="42">
        <v>228.46153846153837</v>
      </c>
      <c r="AA180" s="42">
        <v>61.249999999999986</v>
      </c>
      <c r="AB180" s="42">
        <v>178.42847745543921</v>
      </c>
      <c r="AC180" s="42">
        <v>184.76666666666705</v>
      </c>
      <c r="AD180" s="42">
        <v>255.7941176470591</v>
      </c>
      <c r="AE180" s="42">
        <v>333.11661786974912</v>
      </c>
      <c r="AF180" s="42">
        <v>171.26923076923097</v>
      </c>
      <c r="AG180" s="42">
        <v>184.63302155741496</v>
      </c>
      <c r="AH180" s="42">
        <v>223.14285714285714</v>
      </c>
      <c r="AI180" s="42">
        <v>121.09999999999994</v>
      </c>
      <c r="AL180" s="40">
        <v>0.64167478717827497</v>
      </c>
      <c r="AM180" s="40">
        <v>0.136525042519034</v>
      </c>
      <c r="AN180" s="40">
        <v>1.9101309883137003</v>
      </c>
      <c r="AO180" s="40">
        <v>2.1508757288454201</v>
      </c>
      <c r="AP180" s="40">
        <v>5.2096292050706099</v>
      </c>
      <c r="AQ180" s="40">
        <v>1.579738397304</v>
      </c>
      <c r="AR180" s="40">
        <v>1.5306662795532402</v>
      </c>
      <c r="AS180" s="40">
        <v>2.7019079079932422</v>
      </c>
      <c r="AT180" s="40">
        <v>1.1032139048644249</v>
      </c>
      <c r="AU180" s="40">
        <v>0.87383424421651601</v>
      </c>
      <c r="AX180" s="43">
        <v>9.5516512778951596E-3</v>
      </c>
      <c r="AY180" s="43">
        <v>1.55770667429625E-3</v>
      </c>
      <c r="AZ180" s="43">
        <v>7.8937430973198205E-3</v>
      </c>
      <c r="BA180" s="43">
        <v>1.7409575737779098E-2</v>
      </c>
      <c r="BB180" s="43">
        <v>2.7179229156184499E-2</v>
      </c>
      <c r="BC180" s="43">
        <v>1.34435470353425E-2</v>
      </c>
      <c r="BD180" s="43">
        <v>1.37145356214505E-2</v>
      </c>
      <c r="BE180" s="43">
        <v>1.466263450305378E-2</v>
      </c>
      <c r="BF180" s="43">
        <v>9.4462284632643306E-3</v>
      </c>
      <c r="BG180" s="43">
        <v>7.2531257018791599E-3</v>
      </c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</row>
    <row r="181" spans="1:74">
      <c r="A181" s="53" t="s">
        <v>57</v>
      </c>
      <c r="B181" s="52">
        <v>18</v>
      </c>
      <c r="C181" s="52">
        <v>20</v>
      </c>
      <c r="D181" s="52">
        <v>30</v>
      </c>
      <c r="E181" s="52">
        <v>54</v>
      </c>
      <c r="F181" s="52">
        <v>59</v>
      </c>
      <c r="G181" s="52">
        <v>19</v>
      </c>
      <c r="H181" s="52">
        <v>32</v>
      </c>
      <c r="I181" s="52">
        <v>25</v>
      </c>
      <c r="J181" s="52">
        <v>25</v>
      </c>
      <c r="K181" s="52">
        <v>42</v>
      </c>
      <c r="N181" s="42">
        <v>147.81486854034452</v>
      </c>
      <c r="O181" s="42">
        <v>117.41184636742287</v>
      </c>
      <c r="P181" s="42">
        <v>149.37527173913014</v>
      </c>
      <c r="Q181" s="42">
        <v>92.18014144149123</v>
      </c>
      <c r="R181" s="42">
        <v>220.36627400001058</v>
      </c>
      <c r="S181" s="42">
        <v>81.918657445664564</v>
      </c>
      <c r="T181" s="42">
        <v>225.31938406689818</v>
      </c>
      <c r="U181" s="42">
        <v>161.75331938863405</v>
      </c>
      <c r="V181" s="42">
        <v>122.25105754133193</v>
      </c>
      <c r="W181" s="42">
        <v>158.75285269870872</v>
      </c>
      <c r="Z181" s="42">
        <v>306.38888888888823</v>
      </c>
      <c r="AA181" s="42">
        <v>324.1499999999993</v>
      </c>
      <c r="AB181" s="42">
        <v>245.33320412341214</v>
      </c>
      <c r="AC181" s="42">
        <v>326.51851851851887</v>
      </c>
      <c r="AD181" s="42">
        <v>335.18644067796617</v>
      </c>
      <c r="AE181" s="42">
        <v>340.1725094828069</v>
      </c>
      <c r="AF181" s="42">
        <v>323.09375000000017</v>
      </c>
      <c r="AG181" s="42">
        <v>326.99857690448613</v>
      </c>
      <c r="AH181" s="42">
        <v>144.3599999999999</v>
      </c>
      <c r="AI181" s="42">
        <v>255.11904761904802</v>
      </c>
      <c r="AL181" s="40">
        <v>2.6217160168649301</v>
      </c>
      <c r="AM181" s="40">
        <v>2.4197892327499901</v>
      </c>
      <c r="AN181" s="40">
        <v>3.4741380899437999</v>
      </c>
      <c r="AO181" s="40">
        <v>5.1048414321405797</v>
      </c>
      <c r="AP181" s="40">
        <v>13.619189012754299</v>
      </c>
      <c r="AQ181" s="40">
        <v>1.6436519568688299</v>
      </c>
      <c r="AR181" s="40">
        <v>7.1747290104704202</v>
      </c>
      <c r="AS181" s="40">
        <v>4.0389488849566701</v>
      </c>
      <c r="AT181" s="40">
        <v>1.3340955226167219</v>
      </c>
      <c r="AU181" s="40">
        <v>5.0940684784507502</v>
      </c>
      <c r="AX181" s="43">
        <v>1.7736483770232899E-2</v>
      </c>
      <c r="AY181" s="43">
        <v>2.06094129989032E-2</v>
      </c>
      <c r="AZ181" s="43">
        <v>2.3257785907235401E-2</v>
      </c>
      <c r="BA181" s="43">
        <v>5.5378971569280309E-2</v>
      </c>
      <c r="BB181" s="43">
        <v>6.18025107269983E-2</v>
      </c>
      <c r="BC181" s="43">
        <v>2.0064439629751501E-2</v>
      </c>
      <c r="BD181" s="43">
        <v>3.1842484569992502E-2</v>
      </c>
      <c r="BE181" s="43">
        <v>2.4969805257922115E-2</v>
      </c>
      <c r="BF181" s="43">
        <v>1.0912752408425399E-2</v>
      </c>
      <c r="BG181" s="43">
        <v>3.2088043722392802E-2</v>
      </c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</row>
    <row r="182" spans="1:74">
      <c r="A182" s="53" t="s">
        <v>55</v>
      </c>
      <c r="B182" s="52">
        <v>3</v>
      </c>
      <c r="C182" s="52">
        <v>6</v>
      </c>
      <c r="D182" s="52">
        <v>11</v>
      </c>
      <c r="E182" s="52">
        <v>10</v>
      </c>
      <c r="F182" s="52">
        <v>20</v>
      </c>
      <c r="G182" s="52">
        <v>9</v>
      </c>
      <c r="H182" s="52">
        <v>14</v>
      </c>
      <c r="I182" s="52">
        <v>19</v>
      </c>
      <c r="J182" s="52">
        <v>15</v>
      </c>
      <c r="K182" s="52">
        <v>12</v>
      </c>
      <c r="N182" s="42">
        <v>63.437062937062819</v>
      </c>
      <c r="O182" s="42">
        <v>92.037704918032773</v>
      </c>
      <c r="P182" s="42">
        <v>130.28141225337504</v>
      </c>
      <c r="Q182" s="42">
        <v>135.36149108799839</v>
      </c>
      <c r="R182" s="42">
        <v>122.89640873812314</v>
      </c>
      <c r="S182" s="42">
        <v>65.500083801091009</v>
      </c>
      <c r="T182" s="42">
        <v>95.13578872440057</v>
      </c>
      <c r="U182" s="42">
        <v>186.44438199097166</v>
      </c>
      <c r="V182" s="42">
        <v>111.69536838340461</v>
      </c>
      <c r="W182" s="42">
        <v>154.01701786532317</v>
      </c>
      <c r="Z182" s="42">
        <v>381.33333333333343</v>
      </c>
      <c r="AA182" s="42">
        <v>101.6666666666667</v>
      </c>
      <c r="AB182" s="42">
        <v>87.545408437813137</v>
      </c>
      <c r="AC182" s="42">
        <v>67.10000000000008</v>
      </c>
      <c r="AD182" s="42">
        <v>115.69999999999997</v>
      </c>
      <c r="AE182" s="42">
        <v>77.213593023247668</v>
      </c>
      <c r="AF182" s="42">
        <v>118.9285714285713</v>
      </c>
      <c r="AG182" s="42">
        <v>124.42868223153972</v>
      </c>
      <c r="AH182" s="42">
        <v>62.133333333333475</v>
      </c>
      <c r="AI182" s="42">
        <v>181.91666666666677</v>
      </c>
      <c r="AL182" s="40">
        <v>0.23339475977757801</v>
      </c>
      <c r="AM182" s="40">
        <v>0.17847821594900901</v>
      </c>
      <c r="AN182" s="40">
        <v>0.39645992903636601</v>
      </c>
      <c r="AO182" s="40">
        <v>0.28527319032139098</v>
      </c>
      <c r="AP182" s="40">
        <v>0.88873076037469301</v>
      </c>
      <c r="AQ182" s="40">
        <v>0.14130331399034701</v>
      </c>
      <c r="AR182" s="40">
        <v>0.48785029574528099</v>
      </c>
      <c r="AS182" s="40">
        <v>1.3463336116471225</v>
      </c>
      <c r="AT182" s="40">
        <v>0.31477374206514797</v>
      </c>
      <c r="AU182" s="40">
        <v>1.00687025529685</v>
      </c>
      <c r="AX182" s="43">
        <v>3.6791545663003599E-3</v>
      </c>
      <c r="AY182" s="43">
        <v>1.93918585983819E-3</v>
      </c>
      <c r="AZ182" s="43">
        <v>3.0431043245472298E-3</v>
      </c>
      <c r="BA182" s="43">
        <v>2.1074914883726799E-3</v>
      </c>
      <c r="BB182" s="43">
        <v>7.2315437814661201E-3</v>
      </c>
      <c r="BC182" s="43">
        <v>2.1572997436072501E-3</v>
      </c>
      <c r="BD182" s="43">
        <v>5.1279366291747197E-3</v>
      </c>
      <c r="BE182" s="43">
        <v>7.2211004551068578E-3</v>
      </c>
      <c r="BF182" s="43">
        <v>2.8181449832786099E-3</v>
      </c>
      <c r="BG182" s="43">
        <v>6.5373961218836603E-3</v>
      </c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</row>
    <row r="183" spans="1:74">
      <c r="A183" s="53" t="s">
        <v>47</v>
      </c>
      <c r="B183" s="52">
        <v>9</v>
      </c>
      <c r="C183" s="52">
        <v>18</v>
      </c>
      <c r="D183" s="52">
        <v>5</v>
      </c>
      <c r="E183" s="52">
        <v>13</v>
      </c>
      <c r="F183" s="52">
        <v>29</v>
      </c>
      <c r="G183" s="52">
        <v>15</v>
      </c>
      <c r="H183" s="52">
        <v>23</v>
      </c>
      <c r="I183" s="52">
        <v>24</v>
      </c>
      <c r="J183" s="52">
        <v>11</v>
      </c>
      <c r="K183" s="52">
        <v>25</v>
      </c>
      <c r="N183" s="42">
        <v>95.555263157894174</v>
      </c>
      <c r="O183" s="42">
        <v>65.760221166575917</v>
      </c>
      <c r="P183" s="42">
        <v>87.763043478260798</v>
      </c>
      <c r="Q183" s="42">
        <v>114.2986279454783</v>
      </c>
      <c r="R183" s="42">
        <v>83.888228495536978</v>
      </c>
      <c r="S183" s="42">
        <v>82.897695198025474</v>
      </c>
      <c r="T183" s="42">
        <v>64.332650796770835</v>
      </c>
      <c r="U183" s="42">
        <v>189.18981401117509</v>
      </c>
      <c r="V183" s="42">
        <v>128.50252675597133</v>
      </c>
      <c r="W183" s="42">
        <v>72.861035830866157</v>
      </c>
      <c r="Z183" s="42">
        <v>506.66666666666828</v>
      </c>
      <c r="AA183" s="42">
        <v>713.38888888888869</v>
      </c>
      <c r="AB183" s="42">
        <v>275.9998546388382</v>
      </c>
      <c r="AC183" s="42">
        <v>265.076923076924</v>
      </c>
      <c r="AD183" s="42">
        <v>1088.7241379310349</v>
      </c>
      <c r="AE183" s="42">
        <v>450.14969239078385</v>
      </c>
      <c r="AF183" s="42">
        <v>292.73913043478308</v>
      </c>
      <c r="AG183" s="42">
        <v>629.71282266011747</v>
      </c>
      <c r="AH183" s="42">
        <v>427.54545454545473</v>
      </c>
      <c r="AI183" s="42">
        <v>351.27999999999986</v>
      </c>
      <c r="AL183" s="40">
        <v>1.40133337192586</v>
      </c>
      <c r="AM183" s="40">
        <v>2.6844277017468601</v>
      </c>
      <c r="AN183" s="40">
        <v>0.38272013920964598</v>
      </c>
      <c r="AO183" s="40">
        <v>1.2370851662126701</v>
      </c>
      <c r="AP183" s="40">
        <v>8.2772207567482106</v>
      </c>
      <c r="AQ183" s="40">
        <v>1.73766035619429</v>
      </c>
      <c r="AR183" s="40">
        <v>1.3340388362345199</v>
      </c>
      <c r="AS183" s="40">
        <v>8.7333489409960858</v>
      </c>
      <c r="AT183" s="40">
        <v>1.8274018739253053</v>
      </c>
      <c r="AU183" s="40">
        <v>1.9161956028050202</v>
      </c>
      <c r="AX183" s="43">
        <v>1.46651615579805E-2</v>
      </c>
      <c r="AY183" s="43">
        <v>4.0821451846200299E-2</v>
      </c>
      <c r="AZ183" s="43">
        <v>4.3608348576066299E-3</v>
      </c>
      <c r="BA183" s="43">
        <v>1.08232722338782E-2</v>
      </c>
      <c r="BB183" s="43">
        <v>9.8669633453859096E-2</v>
      </c>
      <c r="BC183" s="43">
        <v>2.09615038396831E-2</v>
      </c>
      <c r="BD183" s="43">
        <v>2.0736574969509598E-2</v>
      </c>
      <c r="BE183" s="43">
        <v>4.6161834804067325E-2</v>
      </c>
      <c r="BF183" s="43">
        <v>1.4220746626994931E-2</v>
      </c>
      <c r="BG183" s="43">
        <v>2.6299318709291E-2</v>
      </c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</row>
    <row r="184" spans="1:74">
      <c r="A184" s="53" t="s">
        <v>52</v>
      </c>
      <c r="B184" s="52">
        <v>20</v>
      </c>
      <c r="C184" s="52">
        <v>12</v>
      </c>
      <c r="D184" s="52">
        <v>17</v>
      </c>
      <c r="E184" s="52">
        <v>30</v>
      </c>
      <c r="F184" s="52">
        <v>27</v>
      </c>
      <c r="G184" s="52">
        <v>16</v>
      </c>
      <c r="H184" s="52">
        <v>14</v>
      </c>
      <c r="I184" s="52">
        <v>15</v>
      </c>
      <c r="J184" s="52">
        <v>14</v>
      </c>
      <c r="K184" s="52">
        <v>12</v>
      </c>
      <c r="N184" s="42">
        <v>67.647700331910656</v>
      </c>
      <c r="O184" s="42">
        <v>87.406916153481845</v>
      </c>
      <c r="P184" s="42">
        <v>76.441577698695298</v>
      </c>
      <c r="Q184" s="42">
        <v>101.5912378446011</v>
      </c>
      <c r="R184" s="42">
        <v>74.573152965337314</v>
      </c>
      <c r="S184" s="42">
        <v>52.729892499895065</v>
      </c>
      <c r="T184" s="42">
        <v>67.113920512374094</v>
      </c>
      <c r="U184" s="42">
        <v>141.02547567683649</v>
      </c>
      <c r="V184" s="42">
        <v>118.11174325310004</v>
      </c>
      <c r="W184" s="42">
        <v>69.976647854713732</v>
      </c>
      <c r="Z184" s="42">
        <v>316.35000000000036</v>
      </c>
      <c r="AA184" s="42">
        <v>351.83333333333206</v>
      </c>
      <c r="AB184" s="42">
        <v>198.35283670975275</v>
      </c>
      <c r="AC184" s="42">
        <v>261.00000000000011</v>
      </c>
      <c r="AD184" s="42">
        <v>322.18518518518476</v>
      </c>
      <c r="AE184" s="42">
        <v>373.95820736151467</v>
      </c>
      <c r="AF184" s="42">
        <v>169.57142857142844</v>
      </c>
      <c r="AG184" s="42">
        <v>312.15008749152338</v>
      </c>
      <c r="AH184" s="42">
        <v>163.21428571428564</v>
      </c>
      <c r="AI184" s="42">
        <v>383.91666666666737</v>
      </c>
      <c r="AL184" s="40">
        <v>1.37648943047073</v>
      </c>
      <c r="AM184" s="40">
        <v>1.1731502233242701</v>
      </c>
      <c r="AN184" s="40">
        <v>0.81453127081995802</v>
      </c>
      <c r="AO184" s="40">
        <v>2.4983962722314499</v>
      </c>
      <c r="AP184" s="40">
        <v>2.0273069144854898</v>
      </c>
      <c r="AQ184" s="40">
        <v>0.9794317042958911</v>
      </c>
      <c r="AR184" s="40">
        <v>0.49070641499136403</v>
      </c>
      <c r="AS184" s="40">
        <v>2.0168870491391817</v>
      </c>
      <c r="AT184" s="40">
        <v>0.81606866758992203</v>
      </c>
      <c r="AU184" s="40">
        <v>0.96543360535050304</v>
      </c>
      <c r="AX184" s="43">
        <v>2.0347911661697901E-2</v>
      </c>
      <c r="AY184" s="43">
        <v>1.34217093446505E-2</v>
      </c>
      <c r="AZ184" s="43">
        <v>1.0655605173803999E-2</v>
      </c>
      <c r="BA184" s="43">
        <v>2.4592635400831699E-2</v>
      </c>
      <c r="BB184" s="43">
        <v>2.7185479410101004E-2</v>
      </c>
      <c r="BC184" s="43">
        <v>1.8574505993878901E-2</v>
      </c>
      <c r="BD184" s="43">
        <v>7.3115444790755497E-3</v>
      </c>
      <c r="BE184" s="43">
        <v>1.4301579480298509E-2</v>
      </c>
      <c r="BF184" s="43">
        <v>6.9092932261712505E-3</v>
      </c>
      <c r="BG184" s="43">
        <v>1.37965111926331E-2</v>
      </c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</row>
    <row r="185" spans="1:74">
      <c r="A185" s="53" t="s">
        <v>53</v>
      </c>
      <c r="B185" s="52">
        <v>5</v>
      </c>
      <c r="C185" s="52">
        <v>8</v>
      </c>
      <c r="D185" s="52">
        <v>8</v>
      </c>
      <c r="E185" s="52">
        <v>3</v>
      </c>
      <c r="F185" s="52">
        <v>3</v>
      </c>
      <c r="G185" s="52">
        <v>15</v>
      </c>
      <c r="H185" s="52">
        <v>10</v>
      </c>
      <c r="I185" s="52">
        <v>6</v>
      </c>
      <c r="J185" s="52">
        <v>9</v>
      </c>
      <c r="K185" s="52">
        <v>9</v>
      </c>
      <c r="N185" s="42">
        <v>47.150985915493095</v>
      </c>
      <c r="O185" s="42">
        <v>105.42912172573182</v>
      </c>
      <c r="P185" s="42">
        <v>89.047760388559112</v>
      </c>
      <c r="Q185" s="42">
        <v>136.84689154041163</v>
      </c>
      <c r="R185" s="42">
        <v>108.15304915172074</v>
      </c>
      <c r="S185" s="42">
        <v>73.672122353823923</v>
      </c>
      <c r="T185" s="42">
        <v>82.13505438820701</v>
      </c>
      <c r="U185" s="42">
        <v>299.0473470907263</v>
      </c>
      <c r="V185" s="42">
        <v>111.80757575757553</v>
      </c>
      <c r="W185" s="42">
        <v>79.757860746720212</v>
      </c>
      <c r="Z185" s="42">
        <v>709.99999999999773</v>
      </c>
      <c r="AA185" s="42">
        <v>162.25000000000006</v>
      </c>
      <c r="AB185" s="42">
        <v>463.24975601971676</v>
      </c>
      <c r="AC185" s="42">
        <v>638.33333333333303</v>
      </c>
      <c r="AD185" s="42">
        <v>751.33333333333314</v>
      </c>
      <c r="AE185" s="42">
        <v>260.70419768108366</v>
      </c>
      <c r="AF185" s="42">
        <v>81.700000000000045</v>
      </c>
      <c r="AG185" s="42">
        <v>612.81125999033259</v>
      </c>
      <c r="AH185" s="42">
        <v>103.88888888888893</v>
      </c>
      <c r="AI185" s="42">
        <v>550.55555555555566</v>
      </c>
      <c r="AL185" s="40">
        <v>0.53832077468072703</v>
      </c>
      <c r="AM185" s="40">
        <v>0.43503568419881405</v>
      </c>
      <c r="AN185" s="40">
        <v>1.0428430957924799</v>
      </c>
      <c r="AO185" s="40">
        <v>0.823089429563577</v>
      </c>
      <c r="AP185" s="40">
        <v>0.76183398946825498</v>
      </c>
      <c r="AQ185" s="40">
        <v>0.89436889057618585</v>
      </c>
      <c r="AR185" s="40">
        <v>0.20667075085054501</v>
      </c>
      <c r="AS185" s="40">
        <v>3.3585144792042798</v>
      </c>
      <c r="AT185" s="40">
        <v>0.31610419677828328</v>
      </c>
      <c r="AU185" s="40">
        <v>1.1834998876993299</v>
      </c>
      <c r="AX185" s="43">
        <v>1.1416956914655798E-2</v>
      </c>
      <c r="AY185" s="43">
        <v>4.1263331902786403E-3</v>
      </c>
      <c r="AZ185" s="43">
        <v>1.1711053610355199E-2</v>
      </c>
      <c r="BA185" s="43">
        <v>6.0146739198713491E-3</v>
      </c>
      <c r="BB185" s="43">
        <v>7.0440361639691603E-3</v>
      </c>
      <c r="BC185" s="43">
        <v>1.2139855103953903E-2</v>
      </c>
      <c r="BD185" s="43">
        <v>2.5162307663878399E-3</v>
      </c>
      <c r="BE185" s="43">
        <v>1.1230711497284603E-2</v>
      </c>
      <c r="BF185" s="43">
        <v>2.8272162654136212E-3</v>
      </c>
      <c r="BG185" s="43">
        <v>1.4838661376057501E-2</v>
      </c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</row>
    <row r="186" spans="1:74">
      <c r="A186" s="53" t="s">
        <v>58</v>
      </c>
      <c r="B186" s="52">
        <v>29</v>
      </c>
      <c r="C186" s="52">
        <v>37</v>
      </c>
      <c r="D186" s="52">
        <v>19</v>
      </c>
      <c r="E186" s="52">
        <v>62</v>
      </c>
      <c r="F186" s="52">
        <v>78</v>
      </c>
      <c r="G186" s="52">
        <v>40</v>
      </c>
      <c r="H186" s="52">
        <v>99</v>
      </c>
      <c r="I186" s="52">
        <v>79</v>
      </c>
      <c r="J186" s="52">
        <v>34</v>
      </c>
      <c r="K186" s="52">
        <v>58</v>
      </c>
      <c r="N186" s="42">
        <v>117.7397482744621</v>
      </c>
      <c r="O186" s="42">
        <v>153.04132640435532</v>
      </c>
      <c r="P186" s="42">
        <v>107.87927048548644</v>
      </c>
      <c r="Q186" s="42">
        <v>124.34894510595939</v>
      </c>
      <c r="R186" s="42">
        <v>205.38196798526414</v>
      </c>
      <c r="S186" s="42">
        <v>101.39584955291261</v>
      </c>
      <c r="T186" s="42">
        <v>155.91589660542314</v>
      </c>
      <c r="U186" s="42">
        <v>277.93051205607674</v>
      </c>
      <c r="V186" s="42">
        <v>102.97255029806254</v>
      </c>
      <c r="W186" s="42">
        <v>94.177969507969507</v>
      </c>
      <c r="Z186" s="42">
        <v>84.931034482758605</v>
      </c>
      <c r="AA186" s="42">
        <v>109.2162162162163</v>
      </c>
      <c r="AB186" s="42">
        <v>204.89462893001487</v>
      </c>
      <c r="AC186" s="42">
        <v>164.72580645161261</v>
      </c>
      <c r="AD186" s="42">
        <v>168.96153846153871</v>
      </c>
      <c r="AE186" s="42">
        <v>105.58819972560396</v>
      </c>
      <c r="AF186" s="42">
        <v>280.14141414141403</v>
      </c>
      <c r="AG186" s="42">
        <v>225.12141204245526</v>
      </c>
      <c r="AH186" s="42">
        <v>157.88235294117666</v>
      </c>
      <c r="AI186" s="42">
        <v>207.32758620689674</v>
      </c>
      <c r="AL186" s="40">
        <v>0.93263030607092701</v>
      </c>
      <c r="AM186" s="40">
        <v>1.9660165625546397</v>
      </c>
      <c r="AN186" s="40">
        <v>1.32712844818006</v>
      </c>
      <c r="AO186" s="40">
        <v>3.9887677185294699</v>
      </c>
      <c r="AP186" s="40">
        <v>8.4588716294030704</v>
      </c>
      <c r="AQ186" s="40">
        <v>1.32944316372354</v>
      </c>
      <c r="AR186" s="40">
        <v>13.3177641471142</v>
      </c>
      <c r="AS186" s="40">
        <v>15.097651870761174</v>
      </c>
      <c r="AT186" s="40">
        <v>1.6714038413856092</v>
      </c>
      <c r="AU186" s="40">
        <v>3.39145042549475</v>
      </c>
      <c r="AX186" s="43">
        <v>7.9211168678302302E-3</v>
      </c>
      <c r="AY186" s="43">
        <v>1.28463115731248E-2</v>
      </c>
      <c r="AZ186" s="43">
        <v>1.2301978333813498E-2</v>
      </c>
      <c r="BA186" s="43">
        <v>3.2077213965350397E-2</v>
      </c>
      <c r="BB186" s="43">
        <v>4.1186048183207501E-2</v>
      </c>
      <c r="BC186" s="43">
        <v>1.3111415995679202E-2</v>
      </c>
      <c r="BD186" s="43">
        <v>8.5416333017136206E-2</v>
      </c>
      <c r="BE186" s="43">
        <v>5.4321678318338042E-2</v>
      </c>
      <c r="BF186" s="43">
        <v>1.623154750025704E-2</v>
      </c>
      <c r="BG186" s="43">
        <v>3.6011080332410003E-2</v>
      </c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</row>
    <row r="187" spans="1:74">
      <c r="A187" s="53" t="s">
        <v>60</v>
      </c>
      <c r="B187" s="52">
        <v>8</v>
      </c>
      <c r="C187" s="52">
        <v>7</v>
      </c>
      <c r="D187" s="52">
        <v>16</v>
      </c>
      <c r="E187" s="52">
        <v>19</v>
      </c>
      <c r="F187" s="52">
        <v>29</v>
      </c>
      <c r="G187" s="52">
        <v>17</v>
      </c>
      <c r="H187" s="52">
        <v>23</v>
      </c>
      <c r="I187" s="52">
        <v>17</v>
      </c>
      <c r="J187" s="52">
        <v>17</v>
      </c>
      <c r="K187" s="52">
        <v>29</v>
      </c>
      <c r="N187" s="42">
        <v>63.687551525144222</v>
      </c>
      <c r="O187" s="42">
        <v>51.573469387755019</v>
      </c>
      <c r="P187" s="42">
        <v>162.09841954022986</v>
      </c>
      <c r="Q187" s="42">
        <v>100.38575390647534</v>
      </c>
      <c r="R187" s="42">
        <v>1118.1454907687234</v>
      </c>
      <c r="S187" s="42">
        <v>99.529802574988238</v>
      </c>
      <c r="T187" s="42">
        <v>147.3744212106736</v>
      </c>
      <c r="U187" s="42">
        <v>163.1265969382348</v>
      </c>
      <c r="V187" s="42">
        <v>116.23191766400757</v>
      </c>
      <c r="W187" s="42">
        <v>115.80631007446792</v>
      </c>
      <c r="Z187" s="42">
        <v>303.25000000000017</v>
      </c>
      <c r="AA187" s="42">
        <v>209.99999999999997</v>
      </c>
      <c r="AB187" s="42">
        <v>86.999954179633718</v>
      </c>
      <c r="AC187" s="42">
        <v>284.84210526315792</v>
      </c>
      <c r="AD187" s="42">
        <v>370.00000000000051</v>
      </c>
      <c r="AE187" s="42">
        <v>440.65663566411808</v>
      </c>
      <c r="AF187" s="42">
        <v>243.73913043478206</v>
      </c>
      <c r="AG187" s="42">
        <v>287.7962226673028</v>
      </c>
      <c r="AH187" s="42">
        <v>353.88235294117561</v>
      </c>
      <c r="AI187" s="42">
        <v>350.37931034482716</v>
      </c>
      <c r="AL187" s="40">
        <v>0.49689812536783495</v>
      </c>
      <c r="AM187" s="40">
        <v>0.24100901244575801</v>
      </c>
      <c r="AN187" s="40">
        <v>0.71303125949653401</v>
      </c>
      <c r="AO187" s="40">
        <v>1.7063699013211697</v>
      </c>
      <c r="AP187" s="40">
        <v>37.494339194868601</v>
      </c>
      <c r="AQ187" s="40">
        <v>2.3146034631390799</v>
      </c>
      <c r="AR187" s="40">
        <v>2.5445068104758799</v>
      </c>
      <c r="AS187" s="40">
        <v>2.437743859269641</v>
      </c>
      <c r="AT187" s="40">
        <v>2.1143683565457398</v>
      </c>
      <c r="AU187" s="40">
        <v>3.5238688827331499</v>
      </c>
      <c r="AX187" s="43">
        <v>7.8021232323817104E-3</v>
      </c>
      <c r="AY187" s="43">
        <v>4.6731200228887501E-3</v>
      </c>
      <c r="AZ187" s="43">
        <v>4.3987551607162501E-3</v>
      </c>
      <c r="BA187" s="43">
        <v>1.6998128070153402E-2</v>
      </c>
      <c r="BB187" s="43">
        <v>3.3532612262373203E-2</v>
      </c>
      <c r="BC187" s="43">
        <v>2.3255380833245399E-2</v>
      </c>
      <c r="BD187" s="43">
        <v>1.72655932391312E-2</v>
      </c>
      <c r="BE187" s="43">
        <v>1.4943877362884316E-2</v>
      </c>
      <c r="BF187" s="43">
        <v>1.819094444142064E-2</v>
      </c>
      <c r="BG187" s="43">
        <v>3.0428988545331995E-2</v>
      </c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</row>
    <row r="188" spans="1:74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</row>
    <row r="189" spans="1:74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</row>
    <row r="190" spans="1:74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</row>
    <row r="191" spans="1:74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</row>
    <row r="192" spans="1:74" s="3" customFormat="1" ht="18">
      <c r="A192" s="95"/>
      <c r="B192" s="55"/>
      <c r="C192" s="55"/>
      <c r="D192" s="55"/>
      <c r="E192" s="55"/>
      <c r="F192" s="55"/>
      <c r="G192" s="55"/>
      <c r="H192" s="55"/>
      <c r="I192" s="39"/>
      <c r="J192" s="108"/>
      <c r="K192" s="39"/>
      <c r="L192" s="39"/>
      <c r="M192" s="39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7"/>
      <c r="AX192" s="127"/>
      <c r="AY192" s="127"/>
      <c r="AZ192" s="127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</row>
    <row r="193" spans="1:74" s="3" customFormat="1" ht="15.95" customHeight="1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88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88"/>
      <c r="AX193" s="127"/>
      <c r="AY193" s="127"/>
      <c r="AZ193" s="127"/>
      <c r="BA193" s="127"/>
      <c r="BB193" s="127"/>
      <c r="BC193" s="127"/>
      <c r="BD193" s="127"/>
      <c r="BE193" s="127"/>
      <c r="BF193" s="127"/>
      <c r="BG193" s="127"/>
      <c r="BH193" s="127"/>
      <c r="BI193" s="188"/>
      <c r="BJ193" s="188"/>
    </row>
    <row r="194" spans="1:74" s="130" customFormat="1" ht="15.95" customHeight="1">
      <c r="A194" s="187" t="s">
        <v>6</v>
      </c>
      <c r="B194" s="189">
        <v>290</v>
      </c>
      <c r="C194" s="189">
        <v>384</v>
      </c>
      <c r="D194" s="189">
        <v>184</v>
      </c>
      <c r="E194" s="189">
        <v>230</v>
      </c>
      <c r="F194" s="189">
        <v>206</v>
      </c>
      <c r="G194" s="189">
        <v>154</v>
      </c>
      <c r="H194" s="189">
        <v>264</v>
      </c>
      <c r="I194" s="189">
        <v>427</v>
      </c>
      <c r="J194" s="189">
        <v>196</v>
      </c>
      <c r="K194" s="189">
        <v>458</v>
      </c>
      <c r="L194" s="189"/>
      <c r="M194" s="189"/>
      <c r="N194" s="189">
        <v>240.4823899777243</v>
      </c>
      <c r="O194" s="189">
        <v>148.6127725180435</v>
      </c>
      <c r="P194" s="189">
        <v>86.079083146740459</v>
      </c>
      <c r="Q194" s="189">
        <v>125.95962715189143</v>
      </c>
      <c r="R194" s="189">
        <v>156.4839573864017</v>
      </c>
      <c r="S194" s="189">
        <v>71.477577382657785</v>
      </c>
      <c r="T194" s="189">
        <v>93.544834151434031</v>
      </c>
      <c r="U194" s="189">
        <v>210.5180155675948</v>
      </c>
      <c r="V194" s="189">
        <v>176.49244107992919</v>
      </c>
      <c r="W194" s="189">
        <v>137.58522469224332</v>
      </c>
      <c r="X194" s="190"/>
      <c r="Y194" s="190"/>
      <c r="Z194" s="189">
        <v>390.07248692003679</v>
      </c>
      <c r="AA194" s="189">
        <v>372.52064469757664</v>
      </c>
      <c r="AB194" s="189">
        <v>395.4411566873535</v>
      </c>
      <c r="AC194" s="189">
        <v>454.56428824443549</v>
      </c>
      <c r="AD194" s="189">
        <v>390.6452826710746</v>
      </c>
      <c r="AE194" s="189">
        <v>210.51856901368078</v>
      </c>
      <c r="AF194" s="189">
        <v>333.2577172405135</v>
      </c>
      <c r="AG194" s="189">
        <v>200.20715704050014</v>
      </c>
      <c r="AH194" s="189">
        <v>99.137537707390692</v>
      </c>
      <c r="AI194" s="189">
        <v>292.7451381299914</v>
      </c>
      <c r="AJ194" s="190"/>
      <c r="AK194" s="190"/>
      <c r="AL194" s="191">
        <v>159.95937171360526</v>
      </c>
      <c r="AM194" s="191">
        <v>103.74442801964631</v>
      </c>
      <c r="AN194" s="191">
        <v>17.038950998014975</v>
      </c>
      <c r="AO194" s="191">
        <v>36.911755761537016</v>
      </c>
      <c r="AP194" s="191">
        <v>43.858351562553239</v>
      </c>
      <c r="AQ194" s="191">
        <v>6.5270441627198288</v>
      </c>
      <c r="AR194" s="191">
        <v>24.430218529502941</v>
      </c>
      <c r="AS194" s="191">
        <v>40.488705402868284</v>
      </c>
      <c r="AT194" s="191">
        <v>9.4636222435901285</v>
      </c>
      <c r="AU194" s="191">
        <v>28.348484090738893</v>
      </c>
      <c r="AV194" s="190"/>
      <c r="AW194" s="190"/>
      <c r="AX194" s="192">
        <v>0.36895102286285875</v>
      </c>
      <c r="AY194" s="192">
        <v>0.53180105860474003</v>
      </c>
      <c r="AZ194" s="192">
        <v>0.24987899736611896</v>
      </c>
      <c r="BA194" s="192">
        <v>0.28568601831727336</v>
      </c>
      <c r="BB194" s="192">
        <v>0.24852259623047179</v>
      </c>
      <c r="BC194" s="192">
        <v>8.8030245652808189E-2</v>
      </c>
      <c r="BD194" s="192">
        <v>0.28876904882165255</v>
      </c>
      <c r="BE194" s="192">
        <v>0.21971691600945667</v>
      </c>
      <c r="BF194" s="192">
        <v>5.325144989326127E-2</v>
      </c>
      <c r="BG194" s="192">
        <v>0.22566444560904392</v>
      </c>
      <c r="BH194" s="190"/>
      <c r="BI194" s="193"/>
      <c r="BJ194" s="193"/>
    </row>
    <row r="195" spans="1:74" s="130" customFormat="1" ht="15.95" customHeight="1">
      <c r="A195" s="187" t="s">
        <v>188</v>
      </c>
      <c r="B195" s="189">
        <v>22.307692307692307</v>
      </c>
      <c r="C195" s="189">
        <v>32</v>
      </c>
      <c r="D195" s="189">
        <v>15.333333333333334</v>
      </c>
      <c r="E195" s="189">
        <v>17.692307692307693</v>
      </c>
      <c r="F195" s="189">
        <v>17.166666666666668</v>
      </c>
      <c r="G195" s="189">
        <v>11.846153846153847</v>
      </c>
      <c r="H195" s="189">
        <v>20.307692307692307</v>
      </c>
      <c r="I195" s="189">
        <v>32.846153846153847</v>
      </c>
      <c r="J195" s="189">
        <v>15.076923076923077</v>
      </c>
      <c r="K195" s="189">
        <v>35.230769230769234</v>
      </c>
      <c r="L195" s="189"/>
      <c r="M195" s="189"/>
      <c r="N195" s="189">
        <v>240.4823899777243</v>
      </c>
      <c r="O195" s="189">
        <v>160.99717022788045</v>
      </c>
      <c r="P195" s="189">
        <v>93.252340075635502</v>
      </c>
      <c r="Q195" s="189">
        <v>125.95962715189143</v>
      </c>
      <c r="R195" s="189">
        <v>169.52428716860183</v>
      </c>
      <c r="S195" s="189">
        <v>71.477577382657785</v>
      </c>
      <c r="T195" s="189">
        <v>93.544834151434031</v>
      </c>
      <c r="U195" s="189">
        <v>210.5180155675948</v>
      </c>
      <c r="V195" s="189">
        <v>176.49244107992919</v>
      </c>
      <c r="W195" s="189">
        <v>137.58522469224332</v>
      </c>
      <c r="X195" s="190"/>
      <c r="Y195" s="190"/>
      <c r="Z195" s="189">
        <v>390.07248692003679</v>
      </c>
      <c r="AA195" s="189">
        <v>403.56403175570807</v>
      </c>
      <c r="AB195" s="189">
        <v>428.3945864112996</v>
      </c>
      <c r="AC195" s="189">
        <v>454.56428824443549</v>
      </c>
      <c r="AD195" s="189">
        <v>423.19905622699747</v>
      </c>
      <c r="AE195" s="189">
        <v>210.51856901368078</v>
      </c>
      <c r="AF195" s="189">
        <v>333.2577172405135</v>
      </c>
      <c r="AG195" s="189">
        <v>200.20715704050014</v>
      </c>
      <c r="AH195" s="189">
        <v>99.137537707390692</v>
      </c>
      <c r="AI195" s="189">
        <v>292.7451381299914</v>
      </c>
      <c r="AJ195" s="190"/>
      <c r="AK195" s="190"/>
      <c r="AL195" s="191">
        <v>12.304567054892713</v>
      </c>
      <c r="AM195" s="191">
        <v>8.6453690016371922</v>
      </c>
      <c r="AN195" s="191">
        <v>1.4199125831679147</v>
      </c>
      <c r="AO195" s="191">
        <v>2.8393658278105396</v>
      </c>
      <c r="AP195" s="191">
        <v>3.65486263021277</v>
      </c>
      <c r="AQ195" s="191">
        <v>0.50208032020921756</v>
      </c>
      <c r="AR195" s="191">
        <v>1.8792475791925338</v>
      </c>
      <c r="AS195" s="191">
        <v>3.1145158002206372</v>
      </c>
      <c r="AT195" s="191">
        <v>0.72797094181462529</v>
      </c>
      <c r="AU195" s="191">
        <v>2.1806526223645304</v>
      </c>
      <c r="AV195" s="190"/>
      <c r="AW195" s="190"/>
      <c r="AX195" s="192">
        <v>2.8380847912527596E-2</v>
      </c>
      <c r="AY195" s="192">
        <v>4.4316754883728333E-2</v>
      </c>
      <c r="AZ195" s="192">
        <v>2.0823249780509912E-2</v>
      </c>
      <c r="BA195" s="192">
        <v>2.1975847562867183E-2</v>
      </c>
      <c r="BB195" s="192">
        <v>2.0710216352539317E-2</v>
      </c>
      <c r="BC195" s="192">
        <v>6.771557357908322E-3</v>
      </c>
      <c r="BD195" s="192">
        <v>2.2213003755511735E-2</v>
      </c>
      <c r="BE195" s="192">
        <v>1.6901301231496666E-2</v>
      </c>
      <c r="BF195" s="192">
        <v>4.0962653764047129E-3</v>
      </c>
      <c r="BG195" s="192">
        <v>1.7358803508387994E-2</v>
      </c>
      <c r="BH195" s="190"/>
      <c r="BI195" s="193"/>
      <c r="BJ195" s="193"/>
    </row>
    <row r="196" spans="1:74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94"/>
      <c r="AO196" s="94"/>
      <c r="AP196" s="94"/>
      <c r="AQ196" s="94"/>
      <c r="AR196" s="94"/>
      <c r="AS196" s="94"/>
      <c r="AT196" s="94"/>
      <c r="AU196" s="94"/>
      <c r="AV196" s="94"/>
      <c r="AW196" s="94"/>
      <c r="AX196" s="94"/>
      <c r="AY196" s="94"/>
      <c r="AZ196" s="94"/>
      <c r="BA196" s="94"/>
      <c r="BB196" s="94"/>
      <c r="BC196" s="94"/>
      <c r="BD196" s="94"/>
      <c r="BE196" s="94"/>
      <c r="BF196" s="94"/>
      <c r="BG196" s="94"/>
      <c r="BH196" s="94"/>
      <c r="BI196" s="94"/>
      <c r="BJ196" s="94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</row>
    <row r="197" spans="1:74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/>
      <c r="M197" s="1"/>
      <c r="N197" s="1">
        <v>2008</v>
      </c>
      <c r="O197" s="1">
        <v>2009</v>
      </c>
      <c r="P197" s="1">
        <v>2010</v>
      </c>
      <c r="Q197" s="1">
        <v>2011</v>
      </c>
      <c r="R197" s="1">
        <v>2012</v>
      </c>
      <c r="S197" s="1">
        <v>2013</v>
      </c>
      <c r="T197" s="1">
        <v>2014</v>
      </c>
      <c r="U197" s="1">
        <v>2015</v>
      </c>
      <c r="V197" s="1">
        <v>2016</v>
      </c>
      <c r="W197" s="1">
        <v>2017</v>
      </c>
      <c r="Z197" s="1">
        <v>2008</v>
      </c>
      <c r="AA197" s="1">
        <v>2009</v>
      </c>
      <c r="AB197" s="1">
        <v>2010</v>
      </c>
      <c r="AC197" s="1">
        <v>2011</v>
      </c>
      <c r="AD197" s="1">
        <v>2012</v>
      </c>
      <c r="AE197" s="1">
        <v>2013</v>
      </c>
      <c r="AF197" s="1">
        <v>2014</v>
      </c>
      <c r="AG197" s="1">
        <v>2015</v>
      </c>
      <c r="AH197" s="1">
        <v>2016</v>
      </c>
      <c r="AI197" s="1">
        <v>2017</v>
      </c>
      <c r="AL197" s="1">
        <v>2008</v>
      </c>
      <c r="AM197" s="1">
        <v>2009</v>
      </c>
      <c r="AN197" s="1">
        <v>2010</v>
      </c>
      <c r="AO197" s="1">
        <v>2011</v>
      </c>
      <c r="AP197" s="1">
        <v>2012</v>
      </c>
      <c r="AQ197" s="1">
        <v>2013</v>
      </c>
      <c r="AR197" s="1">
        <v>2014</v>
      </c>
      <c r="AS197" s="1">
        <v>2015</v>
      </c>
      <c r="AT197" s="1">
        <v>2016</v>
      </c>
      <c r="AU197" s="1">
        <v>2017</v>
      </c>
      <c r="AX197" s="1">
        <v>2008</v>
      </c>
      <c r="AY197" s="1">
        <v>2009</v>
      </c>
      <c r="AZ197" s="1">
        <v>2010</v>
      </c>
      <c r="BA197" s="1">
        <v>2011</v>
      </c>
      <c r="BB197" s="1">
        <v>2012</v>
      </c>
      <c r="BC197" s="1">
        <v>2013</v>
      </c>
      <c r="BD197" s="1">
        <v>2014</v>
      </c>
      <c r="BE197" s="1">
        <v>2015</v>
      </c>
      <c r="BF197" s="1">
        <v>2016</v>
      </c>
      <c r="BG197" s="1">
        <v>2017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>
      <c r="A198" s="53" t="s">
        <v>50</v>
      </c>
      <c r="B198" s="52">
        <v>43</v>
      </c>
      <c r="C198" s="52">
        <v>29</v>
      </c>
      <c r="D198" s="52">
        <v>3</v>
      </c>
      <c r="E198" s="52">
        <v>16</v>
      </c>
      <c r="F198" s="52">
        <v>7</v>
      </c>
      <c r="G198" s="52">
        <v>1</v>
      </c>
      <c r="H198" s="52">
        <v>19</v>
      </c>
      <c r="I198" s="52">
        <v>34</v>
      </c>
      <c r="J198" s="52">
        <v>17</v>
      </c>
      <c r="K198" s="52">
        <v>15</v>
      </c>
      <c r="N198" s="42">
        <v>973.9759222266614</v>
      </c>
      <c r="O198" s="42">
        <v>315.86787987166673</v>
      </c>
      <c r="P198" s="42">
        <v>262.98064516128943</v>
      </c>
      <c r="Q198" s="42">
        <v>23.195997085522372</v>
      </c>
      <c r="R198" s="42">
        <v>47.369857040554805</v>
      </c>
      <c r="S198" s="42">
        <v>50.999999999999936</v>
      </c>
      <c r="T198" s="42">
        <v>56.848029290722806</v>
      </c>
      <c r="U198" s="42">
        <v>142.81617294194533</v>
      </c>
      <c r="V198" s="42">
        <v>15.123287671232871</v>
      </c>
      <c r="W198" s="42">
        <v>35.229993448635987</v>
      </c>
      <c r="Z198" s="42">
        <v>873.13953488372454</v>
      </c>
      <c r="AA198" s="42">
        <v>1311.241379310346</v>
      </c>
      <c r="AB198" s="42">
        <v>568.33303400871898</v>
      </c>
      <c r="AC198" s="42">
        <v>817.68750000000011</v>
      </c>
      <c r="AD198" s="42">
        <v>1381.0000000000014</v>
      </c>
      <c r="AE198" s="42">
        <v>128.98558489207301</v>
      </c>
      <c r="AF198" s="42">
        <v>886.21052631578971</v>
      </c>
      <c r="AG198" s="42">
        <v>524.58283207437171</v>
      </c>
      <c r="AH198" s="42">
        <v>103.05882352941181</v>
      </c>
      <c r="AI198" s="42">
        <v>847.99999999999932</v>
      </c>
      <c r="AL198" s="40">
        <v>117.60406636628861</v>
      </c>
      <c r="AM198" s="40">
        <v>38.183497846232136</v>
      </c>
      <c r="AN198" s="40">
        <v>1.4168984457415725</v>
      </c>
      <c r="AO198" s="40">
        <v>0.95315536348696939</v>
      </c>
      <c r="AP198" s="40">
        <v>1.4310719123309501</v>
      </c>
      <c r="AQ198" s="40">
        <v>2.0421402896679298E-2</v>
      </c>
      <c r="AR198" s="40">
        <v>2.9480465092986301</v>
      </c>
      <c r="AS198" s="40">
        <v>7.7803595176115126</v>
      </c>
      <c r="AT198" s="40">
        <v>8.0117563816469825E-2</v>
      </c>
      <c r="AU198" s="40">
        <v>1.3419945097451504</v>
      </c>
      <c r="AX198" s="43">
        <v>0.12074637953824086</v>
      </c>
      <c r="AY198" s="43">
        <v>0.12088439591181485</v>
      </c>
      <c r="AZ198" s="43">
        <v>5.3878430668255857E-3</v>
      </c>
      <c r="BA198" s="43">
        <v>4.1091372790431804E-2</v>
      </c>
      <c r="BB198" s="43">
        <v>3.02106023057187E-2</v>
      </c>
      <c r="BC198" s="43">
        <v>4.0041966464077103E-4</v>
      </c>
      <c r="BD198" s="43">
        <v>5.1858376553780207E-2</v>
      </c>
      <c r="BE198" s="43">
        <v>5.4478140376820097E-2</v>
      </c>
      <c r="BF198" s="43">
        <v>5.2976287668499086E-3</v>
      </c>
      <c r="BG198" s="43">
        <v>3.8092386014823655E-2</v>
      </c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</row>
    <row r="199" spans="1:74">
      <c r="A199" s="53" t="s">
        <v>56</v>
      </c>
      <c r="B199" s="52">
        <v>48</v>
      </c>
      <c r="C199" s="52">
        <v>32</v>
      </c>
      <c r="D199" s="52">
        <v>26</v>
      </c>
      <c r="E199" s="52">
        <v>17</v>
      </c>
      <c r="F199" s="52">
        <v>26</v>
      </c>
      <c r="G199" s="52">
        <v>11</v>
      </c>
      <c r="H199" s="52">
        <v>28</v>
      </c>
      <c r="I199" s="52">
        <v>68</v>
      </c>
      <c r="J199" s="52">
        <v>14</v>
      </c>
      <c r="K199" s="52">
        <v>69</v>
      </c>
      <c r="N199" s="42">
        <v>171.0676918438113</v>
      </c>
      <c r="O199" s="42">
        <v>88.402715511720103</v>
      </c>
      <c r="P199" s="42">
        <v>90.821219822109413</v>
      </c>
      <c r="Q199" s="42">
        <v>123.37314125237326</v>
      </c>
      <c r="R199" s="42">
        <v>409.67748384709313</v>
      </c>
      <c r="S199" s="42">
        <v>50.440995429907318</v>
      </c>
      <c r="T199" s="42">
        <v>123.53845137601736</v>
      </c>
      <c r="U199" s="42">
        <v>170.78657058870564</v>
      </c>
      <c r="V199" s="42">
        <v>148.36819218705458</v>
      </c>
      <c r="W199" s="42">
        <v>139.05830612244958</v>
      </c>
      <c r="Z199" s="42">
        <v>276.37499999999977</v>
      </c>
      <c r="AA199" s="42">
        <v>243.96875000000017</v>
      </c>
      <c r="AB199" s="42">
        <v>302.69214827308446</v>
      </c>
      <c r="AC199" s="42">
        <v>405.35294117646987</v>
      </c>
      <c r="AD199" s="42">
        <v>533.19230769230774</v>
      </c>
      <c r="AE199" s="42">
        <v>404.77294540126843</v>
      </c>
      <c r="AF199" s="42">
        <v>100.64285714285712</v>
      </c>
      <c r="AG199" s="42">
        <v>74.292306137127326</v>
      </c>
      <c r="AH199" s="42">
        <v>83.499999999999886</v>
      </c>
      <c r="AI199" s="42">
        <v>106.52173913043461</v>
      </c>
      <c r="AL199" s="40">
        <v>7.2984392537491001</v>
      </c>
      <c r="AM199" s="40">
        <v>2.1940139557802021</v>
      </c>
      <c r="AN199" s="40">
        <v>2.2586691342952818</v>
      </c>
      <c r="AO199" s="40">
        <v>2.6702146951835579</v>
      </c>
      <c r="AP199" s="40">
        <v>17.748717787198395</v>
      </c>
      <c r="AQ199" s="40">
        <v>0.69720746906642295</v>
      </c>
      <c r="AR199" s="40">
        <v>1.0721895087578901</v>
      </c>
      <c r="AS199" s="40">
        <v>2.6353345408512778</v>
      </c>
      <c r="AT199" s="40">
        <v>0.52444836525416694</v>
      </c>
      <c r="AU199" s="40">
        <v>3.0608027251628442</v>
      </c>
      <c r="AX199" s="43">
        <v>4.2664042374598359E-2</v>
      </c>
      <c r="AY199" s="43">
        <v>2.4818400012715989E-2</v>
      </c>
      <c r="AZ199" s="43">
        <v>2.4869398789394308E-2</v>
      </c>
      <c r="BA199" s="43">
        <v>2.1643403645866012E-2</v>
      </c>
      <c r="BB199" s="43">
        <v>4.33236350226728E-2</v>
      </c>
      <c r="BC199" s="43">
        <v>1.3822238501126741E-2</v>
      </c>
      <c r="BD199" s="43">
        <v>8.6789942468554794E-3</v>
      </c>
      <c r="BE199" s="43">
        <v>1.5430572390833853E-2</v>
      </c>
      <c r="BF199" s="43">
        <v>3.5347762719449387E-3</v>
      </c>
      <c r="BG199" s="43">
        <v>2.2010930598188181E-2</v>
      </c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</row>
    <row r="200" spans="1:74">
      <c r="A200" s="53" t="s">
        <v>51</v>
      </c>
      <c r="B200" s="52">
        <v>3</v>
      </c>
      <c r="C200" s="52">
        <v>0</v>
      </c>
      <c r="D200" s="52">
        <v>3</v>
      </c>
      <c r="E200" s="52">
        <v>3</v>
      </c>
      <c r="F200" s="52">
        <v>0</v>
      </c>
      <c r="G200" s="52">
        <v>3</v>
      </c>
      <c r="H200" s="52">
        <v>8</v>
      </c>
      <c r="I200" s="52">
        <v>3</v>
      </c>
      <c r="J200" s="52">
        <v>2</v>
      </c>
      <c r="K200" s="52">
        <v>4</v>
      </c>
      <c r="N200" s="42">
        <v>60.698252069917139</v>
      </c>
      <c r="O200" s="42">
        <v>0</v>
      </c>
      <c r="P200" s="42">
        <v>28.11358220810169</v>
      </c>
      <c r="Q200" s="42">
        <v>45.166570549788609</v>
      </c>
      <c r="R200" s="42">
        <v>0</v>
      </c>
      <c r="S200" s="42">
        <v>31.15921787709496</v>
      </c>
      <c r="T200" s="42">
        <v>26.969777618130244</v>
      </c>
      <c r="U200" s="42">
        <v>211.61346061958238</v>
      </c>
      <c r="V200" s="42">
        <v>361.91969696969619</v>
      </c>
      <c r="W200" s="42">
        <v>254.11833333333334</v>
      </c>
      <c r="Z200" s="42">
        <v>362.33333333333326</v>
      </c>
      <c r="AA200" s="42">
        <v>0</v>
      </c>
      <c r="AB200" s="42">
        <v>419.66644564045492</v>
      </c>
      <c r="AC200" s="42">
        <v>770.66666666666617</v>
      </c>
      <c r="AD200" s="42">
        <v>0</v>
      </c>
      <c r="AE200" s="42">
        <v>119.31999842729221</v>
      </c>
      <c r="AF200" s="42">
        <v>67.749999999999829</v>
      </c>
      <c r="AG200" s="42">
        <v>45.216740677656837</v>
      </c>
      <c r="AH200" s="42">
        <v>5.4999999999999947</v>
      </c>
      <c r="AI200" s="42">
        <v>2.5000000000000009</v>
      </c>
      <c r="AL200" s="40">
        <v>0.21219138035833135</v>
      </c>
      <c r="AM200" s="40">
        <v>0</v>
      </c>
      <c r="AN200" s="40">
        <v>0.1118490940470917</v>
      </c>
      <c r="AO200" s="40">
        <v>0.3279806748718897</v>
      </c>
      <c r="AP200" s="40">
        <v>0</v>
      </c>
      <c r="AQ200" s="40">
        <v>3.4625436891998401E-2</v>
      </c>
      <c r="AR200" s="40">
        <v>4.5019955739675002E-2</v>
      </c>
      <c r="AS200" s="40">
        <v>8.7678494163642623E-2</v>
      </c>
      <c r="AT200" s="40">
        <v>1.2037944165250501E-2</v>
      </c>
      <c r="AU200" s="40">
        <v>7.6100421751391307E-3</v>
      </c>
      <c r="AX200" s="43">
        <v>3.4958400468256029E-3</v>
      </c>
      <c r="AY200" s="43">
        <v>0</v>
      </c>
      <c r="AZ200" s="43">
        <v>3.9784718012512597E-3</v>
      </c>
      <c r="BA200" s="43">
        <v>7.2615802103094297E-3</v>
      </c>
      <c r="BB200" s="43">
        <v>0</v>
      </c>
      <c r="BC200" s="43">
        <v>1.11124217008834E-3</v>
      </c>
      <c r="BD200" s="43">
        <v>1.6692742660736901E-3</v>
      </c>
      <c r="BE200" s="43">
        <v>4.1433325605530491E-4</v>
      </c>
      <c r="BF200" s="43">
        <v>3.3261367828395501E-5</v>
      </c>
      <c r="BG200" s="43">
        <v>2.9946844351276496E-5</v>
      </c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</row>
    <row r="201" spans="1:74">
      <c r="A201" s="53" t="s">
        <v>54</v>
      </c>
      <c r="B201" s="52">
        <v>20</v>
      </c>
      <c r="C201" s="52">
        <v>54</v>
      </c>
      <c r="D201" s="52">
        <v>17</v>
      </c>
      <c r="E201" s="52">
        <v>21</v>
      </c>
      <c r="F201" s="52">
        <v>20</v>
      </c>
      <c r="G201" s="52">
        <v>10</v>
      </c>
      <c r="H201" s="52">
        <v>25</v>
      </c>
      <c r="I201" s="52">
        <v>24</v>
      </c>
      <c r="J201" s="52">
        <v>12</v>
      </c>
      <c r="K201" s="52">
        <v>47</v>
      </c>
      <c r="N201" s="42">
        <v>46.38454419250337</v>
      </c>
      <c r="O201" s="42">
        <v>161.20844009628121</v>
      </c>
      <c r="P201" s="42">
        <v>81.635398487492679</v>
      </c>
      <c r="Q201" s="42">
        <v>91.627925751626222</v>
      </c>
      <c r="R201" s="42">
        <v>76.716397254103825</v>
      </c>
      <c r="S201" s="42">
        <v>64.97709769281002</v>
      </c>
      <c r="T201" s="42">
        <v>68.080164992367244</v>
      </c>
      <c r="U201" s="42">
        <v>82.454997342569996</v>
      </c>
      <c r="V201" s="42">
        <v>216.14694292098315</v>
      </c>
      <c r="W201" s="42">
        <v>137.36610319200764</v>
      </c>
      <c r="Z201" s="42">
        <v>324.15000000000066</v>
      </c>
      <c r="AA201" s="42">
        <v>477</v>
      </c>
      <c r="AB201" s="42">
        <v>404.47037521241532</v>
      </c>
      <c r="AC201" s="42">
        <v>344.14285714285751</v>
      </c>
      <c r="AD201" s="42">
        <v>487.89999999999947</v>
      </c>
      <c r="AE201" s="42">
        <v>104.2883449941334</v>
      </c>
      <c r="AF201" s="42">
        <v>348.2800000000006</v>
      </c>
      <c r="AG201" s="42">
        <v>261.13579369182975</v>
      </c>
      <c r="AH201" s="42">
        <v>136.75000000000009</v>
      </c>
      <c r="AI201" s="42">
        <v>232.85106382978742</v>
      </c>
      <c r="AL201" s="40">
        <v>0.96709986782058321</v>
      </c>
      <c r="AM201" s="40">
        <v>13.200473669988751</v>
      </c>
      <c r="AN201" s="40">
        <v>1.7738011785840881</v>
      </c>
      <c r="AO201" s="40">
        <v>2.0798366125827714</v>
      </c>
      <c r="AP201" s="40">
        <v>2.3394656795605577</v>
      </c>
      <c r="AQ201" s="40">
        <v>0.21036345966811995</v>
      </c>
      <c r="AR201" s="40">
        <v>1.82565014410131</v>
      </c>
      <c r="AS201" s="40">
        <v>1.5784248587262852</v>
      </c>
      <c r="AT201" s="40">
        <v>1.0725192563161328</v>
      </c>
      <c r="AU201" s="40">
        <v>4.5020128272316624</v>
      </c>
      <c r="AX201" s="43">
        <v>2.0849614557102512E-2</v>
      </c>
      <c r="AY201" s="43">
        <v>8.1884507176577179E-2</v>
      </c>
      <c r="AZ201" s="43">
        <v>2.172833368181392E-2</v>
      </c>
      <c r="BA201" s="43">
        <v>2.2698719800997552E-2</v>
      </c>
      <c r="BB201" s="43">
        <v>3.0494988858922361E-2</v>
      </c>
      <c r="BC201" s="43">
        <v>3.2375016296149143E-3</v>
      </c>
      <c r="BD201" s="43">
        <v>2.6816182720855501E-2</v>
      </c>
      <c r="BE201" s="43">
        <v>1.914286470920027E-2</v>
      </c>
      <c r="BF201" s="43">
        <v>4.9619913278542826E-3</v>
      </c>
      <c r="BG201" s="43">
        <v>3.277382645803701E-2</v>
      </c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</row>
    <row r="202" spans="1:74">
      <c r="A202" s="53" t="s">
        <v>49</v>
      </c>
      <c r="B202" s="52">
        <v>7</v>
      </c>
      <c r="C202" s="52">
        <v>12</v>
      </c>
      <c r="D202" s="52">
        <v>5</v>
      </c>
      <c r="E202" s="52">
        <v>12</v>
      </c>
      <c r="F202" s="52">
        <v>4</v>
      </c>
      <c r="G202" s="52">
        <v>5</v>
      </c>
      <c r="H202" s="52">
        <v>7</v>
      </c>
      <c r="I202" s="52">
        <v>22</v>
      </c>
      <c r="J202" s="52">
        <v>20</v>
      </c>
      <c r="K202" s="52">
        <v>7</v>
      </c>
      <c r="N202" s="42">
        <v>121.6218682338389</v>
      </c>
      <c r="O202" s="42">
        <v>164.89024999999944</v>
      </c>
      <c r="P202" s="42">
        <v>165.84714167357072</v>
      </c>
      <c r="Q202" s="42">
        <v>205.25949961750163</v>
      </c>
      <c r="R202" s="42">
        <v>151.98531219935361</v>
      </c>
      <c r="S202" s="42">
        <v>70.953635084604372</v>
      </c>
      <c r="T202" s="42">
        <v>68.759206989247616</v>
      </c>
      <c r="U202" s="42">
        <v>182.68111228292526</v>
      </c>
      <c r="V202" s="42">
        <v>82.027527075812358</v>
      </c>
      <c r="W202" s="42">
        <v>68.550483091787285</v>
      </c>
      <c r="Z202" s="42">
        <v>923.7142857142843</v>
      </c>
      <c r="AA202" s="42">
        <v>333.33333333333405</v>
      </c>
      <c r="AB202" s="42">
        <v>482.7997457233011</v>
      </c>
      <c r="AC202" s="42">
        <v>284.3333333333332</v>
      </c>
      <c r="AD202" s="42">
        <v>218.25000000000003</v>
      </c>
      <c r="AE202" s="42">
        <v>112.3874398594498</v>
      </c>
      <c r="AF202" s="42">
        <v>70.857142857142719</v>
      </c>
      <c r="AG202" s="42">
        <v>170.25892970707159</v>
      </c>
      <c r="AH202" s="42">
        <v>55.4</v>
      </c>
      <c r="AI202" s="42">
        <v>157.71428571428595</v>
      </c>
      <c r="AL202" s="40">
        <v>2.5291196722207783</v>
      </c>
      <c r="AM202" s="40">
        <v>2.0967399424602204</v>
      </c>
      <c r="AN202" s="40">
        <v>1.265131912621088</v>
      </c>
      <c r="AO202" s="40">
        <v>2.19966020294394</v>
      </c>
      <c r="AP202" s="40">
        <v>0.414651775072224</v>
      </c>
      <c r="AQ202" s="40">
        <v>0.12377605961456574</v>
      </c>
      <c r="AR202" s="40">
        <v>0.10503667064992901</v>
      </c>
      <c r="AS202" s="40">
        <v>2.0900443942458962</v>
      </c>
      <c r="AT202" s="40">
        <v>0.27481902792140667</v>
      </c>
      <c r="AU202" s="40">
        <v>0.22663691946794418</v>
      </c>
      <c r="AX202" s="43">
        <v>2.0794941805680145E-2</v>
      </c>
      <c r="AY202" s="43">
        <v>1.2715972851397989E-2</v>
      </c>
      <c r="AZ202" s="43">
        <v>7.6283009755524697E-3</v>
      </c>
      <c r="BA202" s="43">
        <v>1.0716484289608899E-2</v>
      </c>
      <c r="BB202" s="43">
        <v>2.7282358345807802E-3</v>
      </c>
      <c r="BC202" s="43">
        <v>1.744463965334214E-3</v>
      </c>
      <c r="BD202" s="43">
        <v>1.5276015423847801E-3</v>
      </c>
      <c r="BE202" s="43">
        <v>1.1440944102688427E-2</v>
      </c>
      <c r="BF202" s="43">
        <v>3.350326868532932E-3</v>
      </c>
      <c r="BG202" s="43">
        <v>3.3061316163809284E-3</v>
      </c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</row>
    <row r="203" spans="1:74">
      <c r="A203" s="53" t="s">
        <v>59</v>
      </c>
      <c r="B203" s="52">
        <v>16</v>
      </c>
      <c r="C203" s="52">
        <v>21</v>
      </c>
      <c r="D203" s="52">
        <v>25</v>
      </c>
      <c r="E203" s="52">
        <v>22</v>
      </c>
      <c r="F203" s="52">
        <v>13</v>
      </c>
      <c r="G203" s="52">
        <v>7</v>
      </c>
      <c r="H203" s="52">
        <v>23</v>
      </c>
      <c r="I203" s="52">
        <v>35</v>
      </c>
      <c r="J203" s="52">
        <v>13</v>
      </c>
      <c r="K203" s="52">
        <v>40</v>
      </c>
      <c r="N203" s="42">
        <v>168.40849923430343</v>
      </c>
      <c r="O203" s="42">
        <v>169.59552546364409</v>
      </c>
      <c r="P203" s="42">
        <v>75.766619824883719</v>
      </c>
      <c r="Q203" s="42">
        <v>141.82298247551662</v>
      </c>
      <c r="R203" s="42">
        <v>198.59912019597996</v>
      </c>
      <c r="S203" s="42">
        <v>70.389657012544262</v>
      </c>
      <c r="T203" s="42">
        <v>237.42273243065719</v>
      </c>
      <c r="U203" s="42">
        <v>334.21985162536708</v>
      </c>
      <c r="V203" s="42">
        <v>238.08709401709345</v>
      </c>
      <c r="W203" s="42">
        <v>291.15820072585166</v>
      </c>
      <c r="Z203" s="42">
        <v>163.25000000000009</v>
      </c>
      <c r="AA203" s="42">
        <v>161.76190476190479</v>
      </c>
      <c r="AB203" s="42">
        <v>370.03980511070915</v>
      </c>
      <c r="AC203" s="42">
        <v>321.31818181818238</v>
      </c>
      <c r="AD203" s="42">
        <v>331.23076923077002</v>
      </c>
      <c r="AE203" s="42">
        <v>309.39399432583616</v>
      </c>
      <c r="AF203" s="42">
        <v>181.56521739130451</v>
      </c>
      <c r="AG203" s="42">
        <v>70.794413111676974</v>
      </c>
      <c r="AH203" s="42">
        <v>15.000000000000012</v>
      </c>
      <c r="AI203" s="42">
        <v>59.699999999999989</v>
      </c>
      <c r="AL203" s="40">
        <v>1.4146831714055104</v>
      </c>
      <c r="AM203" s="40">
        <v>1.8314688538139943</v>
      </c>
      <c r="AN203" s="40">
        <v>2.2149154245572928</v>
      </c>
      <c r="AO203" s="40">
        <v>3.1488205055448972</v>
      </c>
      <c r="AP203" s="40">
        <v>2.6725079817739212</v>
      </c>
      <c r="AQ203" s="40">
        <v>0.47325257817238198</v>
      </c>
      <c r="AR203" s="40">
        <v>3.05359334578747</v>
      </c>
      <c r="AS203" s="40">
        <v>2.5294643109315889</v>
      </c>
      <c r="AT203" s="40">
        <v>0.14038408816479878</v>
      </c>
      <c r="AU203" s="40">
        <v>2.0821615133138685</v>
      </c>
      <c r="AX203" s="43">
        <v>8.4003074538256499E-3</v>
      </c>
      <c r="AY203" s="43">
        <v>1.079903994404972E-2</v>
      </c>
      <c r="AZ203" s="43">
        <v>2.9233393672260109E-2</v>
      </c>
      <c r="BA203" s="43">
        <v>2.220246994233455E-2</v>
      </c>
      <c r="BB203" s="43">
        <v>1.3456796682365251E-2</v>
      </c>
      <c r="BC203" s="43">
        <v>6.72332553187527E-3</v>
      </c>
      <c r="BD203" s="43">
        <v>1.28614194374977E-2</v>
      </c>
      <c r="BE203" s="43">
        <v>7.5682647174618164E-3</v>
      </c>
      <c r="BF203" s="43">
        <v>5.8963333877610309E-4</v>
      </c>
      <c r="BG203" s="43">
        <v>7.1513064310848229E-3</v>
      </c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</row>
    <row r="204" spans="1:74">
      <c r="A204" s="53" t="s">
        <v>57</v>
      </c>
      <c r="B204" s="52">
        <v>34</v>
      </c>
      <c r="C204" s="52">
        <v>47</v>
      </c>
      <c r="D204" s="52">
        <v>33</v>
      </c>
      <c r="E204" s="52">
        <v>28</v>
      </c>
      <c r="F204" s="52">
        <v>52</v>
      </c>
      <c r="G204" s="52">
        <v>33</v>
      </c>
      <c r="H204" s="52">
        <v>30</v>
      </c>
      <c r="I204" s="52">
        <v>74</v>
      </c>
      <c r="J204" s="52">
        <v>35</v>
      </c>
      <c r="K204" s="52">
        <v>127</v>
      </c>
      <c r="N204" s="42">
        <v>149.98345454545455</v>
      </c>
      <c r="O204" s="42">
        <v>60.642233632862535</v>
      </c>
      <c r="P204" s="42">
        <v>67.977220013253756</v>
      </c>
      <c r="Q204" s="42">
        <v>135.02419838981734</v>
      </c>
      <c r="R204" s="42">
        <v>143.47698230679023</v>
      </c>
      <c r="S204" s="42">
        <v>54.779986622347451</v>
      </c>
      <c r="T204" s="42">
        <v>122.88252136994619</v>
      </c>
      <c r="U204" s="42">
        <v>87.918678855403442</v>
      </c>
      <c r="V204" s="42">
        <v>165.31267643865345</v>
      </c>
      <c r="W204" s="42">
        <v>166.28822904117416</v>
      </c>
      <c r="Z204" s="42">
        <v>485.29411764705901</v>
      </c>
      <c r="AA204" s="42">
        <v>331.48936170212795</v>
      </c>
      <c r="AB204" s="42">
        <v>365.81798915239943</v>
      </c>
      <c r="AC204" s="42">
        <v>286.82142857142799</v>
      </c>
      <c r="AD204" s="42">
        <v>342.01923076923072</v>
      </c>
      <c r="AE204" s="42">
        <v>168.55692007390212</v>
      </c>
      <c r="AF204" s="42">
        <v>106.90000000000002</v>
      </c>
      <c r="AG204" s="42">
        <v>107.14830092578137</v>
      </c>
      <c r="AH204" s="42">
        <v>35.085714285714289</v>
      </c>
      <c r="AI204" s="42">
        <v>111.11023622047222</v>
      </c>
      <c r="AL204" s="40">
        <v>7.958831418179015</v>
      </c>
      <c r="AM204" s="40">
        <v>3.0035318614594733</v>
      </c>
      <c r="AN204" s="40">
        <v>2.5931830881768168</v>
      </c>
      <c r="AO204" s="40">
        <v>3.4058423598521959</v>
      </c>
      <c r="AP204" s="40">
        <v>7.9745056215604491</v>
      </c>
      <c r="AQ204" s="40">
        <v>0.94592492466559897</v>
      </c>
      <c r="AR204" s="40">
        <v>1.2137171412705501</v>
      </c>
      <c r="AS204" s="40">
        <v>2.12925387259906</v>
      </c>
      <c r="AT204" s="40">
        <v>0.61383541872030345</v>
      </c>
      <c r="AU204" s="40">
        <v>7.0270066631728794</v>
      </c>
      <c r="AX204" s="43">
        <v>5.3064729321639817E-2</v>
      </c>
      <c r="AY204" s="43">
        <v>4.9528714256195101E-2</v>
      </c>
      <c r="AZ204" s="43">
        <v>3.8147824928280602E-2</v>
      </c>
      <c r="BA204" s="43">
        <v>2.5223940600776359E-2</v>
      </c>
      <c r="BB204" s="43">
        <v>5.5580382953057457E-2</v>
      </c>
      <c r="BC204" s="43">
        <v>1.7267710034082222E-2</v>
      </c>
      <c r="BD204" s="43">
        <v>9.8770527145725807E-3</v>
      </c>
      <c r="BE204" s="43">
        <v>2.4218447095877817E-2</v>
      </c>
      <c r="BF204" s="43">
        <v>3.7131781539336112E-3</v>
      </c>
      <c r="BG204" s="43">
        <v>4.2257992064086161E-2</v>
      </c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</row>
    <row r="205" spans="1:74">
      <c r="A205" s="53" t="s">
        <v>55</v>
      </c>
      <c r="B205" s="52">
        <v>16</v>
      </c>
      <c r="C205" s="52">
        <v>9</v>
      </c>
      <c r="D205" s="52">
        <v>8</v>
      </c>
      <c r="E205" s="52">
        <v>18</v>
      </c>
      <c r="F205" s="52">
        <v>22</v>
      </c>
      <c r="G205" s="52">
        <v>16</v>
      </c>
      <c r="H205" s="52">
        <v>20</v>
      </c>
      <c r="I205" s="52">
        <v>21</v>
      </c>
      <c r="J205" s="52">
        <v>7</v>
      </c>
      <c r="K205" s="52">
        <v>18</v>
      </c>
      <c r="N205" s="42">
        <v>77.248175182481873</v>
      </c>
      <c r="O205" s="42">
        <v>139.89717223650385</v>
      </c>
      <c r="P205" s="42">
        <v>120.02469135802458</v>
      </c>
      <c r="Q205" s="42">
        <v>71.760061907657828</v>
      </c>
      <c r="R205" s="42">
        <v>122.7040604717231</v>
      </c>
      <c r="S205" s="42">
        <v>91.612277586249093</v>
      </c>
      <c r="T205" s="42">
        <v>140.26641356304347</v>
      </c>
      <c r="U205" s="42">
        <v>197.27207656178885</v>
      </c>
      <c r="V205" s="42">
        <v>297.5205673758864</v>
      </c>
      <c r="W205" s="42">
        <v>144.06842920782483</v>
      </c>
      <c r="Z205" s="42">
        <v>77.062499999999943</v>
      </c>
      <c r="AA205" s="42">
        <v>172.8888888888888</v>
      </c>
      <c r="AB205" s="42">
        <v>91.124952007116434</v>
      </c>
      <c r="AC205" s="42">
        <v>152.05555555555557</v>
      </c>
      <c r="AD205" s="42">
        <v>132.31818181818178</v>
      </c>
      <c r="AE205" s="42">
        <v>104.05087153357618</v>
      </c>
      <c r="AF205" s="42">
        <v>263.29999999999961</v>
      </c>
      <c r="AG205" s="42">
        <v>114.7088283089865</v>
      </c>
      <c r="AH205" s="42">
        <v>60.428571428571388</v>
      </c>
      <c r="AI205" s="42">
        <v>95.6111111111111</v>
      </c>
      <c r="AL205" s="40">
        <v>0.306318562042317</v>
      </c>
      <c r="AM205" s="40">
        <v>0.69200324257307666</v>
      </c>
      <c r="AN205" s="40">
        <v>0.27649589012381498</v>
      </c>
      <c r="AO205" s="40">
        <v>0.61688031408614497</v>
      </c>
      <c r="AP205" s="40">
        <v>1.1162688485256771</v>
      </c>
      <c r="AQ205" s="40">
        <v>0.47347124173895305</v>
      </c>
      <c r="AR205" s="40">
        <v>2.2749033971363199</v>
      </c>
      <c r="AS205" s="40">
        <v>1.4514799415082531</v>
      </c>
      <c r="AT205" s="40">
        <v>0.3805439140768152</v>
      </c>
      <c r="AU205" s="40">
        <v>0.7425073494547173</v>
      </c>
      <c r="AX205" s="43">
        <v>3.9653825002170804E-3</v>
      </c>
      <c r="AY205" s="43">
        <v>4.9465134391938051E-3</v>
      </c>
      <c r="AZ205" s="43">
        <v>2.3036584139095899E-3</v>
      </c>
      <c r="BA205" s="43">
        <v>8.5964295136751398E-3</v>
      </c>
      <c r="BB205" s="43">
        <v>9.0972445755608811E-3</v>
      </c>
      <c r="BC205" s="43">
        <v>5.1682072994331998E-3</v>
      </c>
      <c r="BD205" s="43">
        <v>1.6218447020561001E-2</v>
      </c>
      <c r="BE205" s="43">
        <v>7.3577566922079099E-3</v>
      </c>
      <c r="BF205" s="43">
        <v>1.2790507810373909E-3</v>
      </c>
      <c r="BG205" s="43">
        <v>5.1538519128546826E-3</v>
      </c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</row>
    <row r="206" spans="1:74">
      <c r="A206" s="53" t="s">
        <v>47</v>
      </c>
      <c r="B206" s="52">
        <v>17</v>
      </c>
      <c r="C206" s="52">
        <v>34</v>
      </c>
      <c r="D206" s="52">
        <v>20</v>
      </c>
      <c r="E206" s="52">
        <v>36</v>
      </c>
      <c r="F206" s="52">
        <v>9</v>
      </c>
      <c r="G206" s="52">
        <v>6</v>
      </c>
      <c r="H206" s="52">
        <v>30</v>
      </c>
      <c r="I206" s="52">
        <v>32</v>
      </c>
      <c r="J206" s="52">
        <v>9</v>
      </c>
      <c r="K206" s="52">
        <v>8</v>
      </c>
      <c r="N206" s="42">
        <v>85.125711782741647</v>
      </c>
      <c r="O206" s="42">
        <v>125.03166797797</v>
      </c>
      <c r="P206" s="42">
        <v>35.022423025435089</v>
      </c>
      <c r="Q206" s="42">
        <v>167.28367762198869</v>
      </c>
      <c r="R206" s="42">
        <v>27.570682780493936</v>
      </c>
      <c r="S206" s="42">
        <v>56.550008428048407</v>
      </c>
      <c r="T206" s="42">
        <v>62.806416464305514</v>
      </c>
      <c r="U206" s="42">
        <v>235.60054032696189</v>
      </c>
      <c r="V206" s="42">
        <v>60.571710585891473</v>
      </c>
      <c r="W206" s="42">
        <v>114.64841593120613</v>
      </c>
      <c r="Z206" s="42">
        <v>402.8823529411772</v>
      </c>
      <c r="AA206" s="42">
        <v>448.58823529411768</v>
      </c>
      <c r="AB206" s="42">
        <v>1344.599291838339</v>
      </c>
      <c r="AC206" s="42">
        <v>507.16666666666634</v>
      </c>
      <c r="AD206" s="42">
        <v>838.77777777777624</v>
      </c>
      <c r="AE206" s="42">
        <v>59.659999213646309</v>
      </c>
      <c r="AF206" s="42">
        <v>766.46666666666647</v>
      </c>
      <c r="AG206" s="42">
        <v>276.12067625007609</v>
      </c>
      <c r="AH206" s="42">
        <v>409.00000000000028</v>
      </c>
      <c r="AI206" s="42">
        <v>184.12500000000017</v>
      </c>
      <c r="AL206" s="40">
        <v>1.8750373865138357</v>
      </c>
      <c r="AM206" s="40">
        <v>6.0622860140193557</v>
      </c>
      <c r="AN206" s="40">
        <v>2.9761844696345277</v>
      </c>
      <c r="AO206" s="40">
        <v>9.5929035831195506</v>
      </c>
      <c r="AP206" s="40">
        <v>0.65043606243362495</v>
      </c>
      <c r="AQ206" s="40">
        <v>6.2840754084098643E-2</v>
      </c>
      <c r="AR206" s="40">
        <v>4.4478174398514296</v>
      </c>
      <c r="AS206" s="40">
        <v>6.3584970299970349</v>
      </c>
      <c r="AT206" s="40">
        <v>0.67419119440563957</v>
      </c>
      <c r="AU206" s="40">
        <v>0.50573367273090297</v>
      </c>
      <c r="AX206" s="43">
        <v>2.2026686734782523E-2</v>
      </c>
      <c r="AY206" s="43">
        <v>4.8486004482380433E-2</v>
      </c>
      <c r="AZ206" s="43">
        <v>8.4979399268664796E-2</v>
      </c>
      <c r="BA206" s="43">
        <v>5.7345126072590638E-2</v>
      </c>
      <c r="BB206" s="43">
        <v>2.3591583408075909E-2</v>
      </c>
      <c r="BC206" s="43">
        <v>1.1112421700883439E-3</v>
      </c>
      <c r="BD206" s="43">
        <v>7.0817882793539705E-2</v>
      </c>
      <c r="BE206" s="43">
        <v>2.6988465396441091E-2</v>
      </c>
      <c r="BF206" s="43">
        <v>1.1130463179665822E-2</v>
      </c>
      <c r="BG206" s="43">
        <v>4.4111701729430304E-3</v>
      </c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</row>
    <row r="207" spans="1:74">
      <c r="A207" s="53" t="s">
        <v>52</v>
      </c>
      <c r="B207" s="52">
        <v>16</v>
      </c>
      <c r="C207" s="52">
        <v>72</v>
      </c>
      <c r="D207" s="52">
        <v>6</v>
      </c>
      <c r="E207" s="52">
        <v>17</v>
      </c>
      <c r="F207" s="52">
        <v>11</v>
      </c>
      <c r="G207" s="52">
        <v>20</v>
      </c>
      <c r="H207" s="52">
        <v>13</v>
      </c>
      <c r="I207" s="52">
        <v>26</v>
      </c>
      <c r="J207" s="52">
        <v>24</v>
      </c>
      <c r="K207" s="52">
        <v>6</v>
      </c>
      <c r="N207" s="42">
        <v>339.93180945063426</v>
      </c>
      <c r="O207" s="42">
        <v>246.40627336933991</v>
      </c>
      <c r="P207" s="42">
        <v>24.541463414634133</v>
      </c>
      <c r="Q207" s="42">
        <v>136.47751091965927</v>
      </c>
      <c r="R207" s="42">
        <v>107.668118893287</v>
      </c>
      <c r="S207" s="42">
        <v>122.90555455628964</v>
      </c>
      <c r="T207" s="42">
        <v>64.82670275632664</v>
      </c>
      <c r="U207" s="42">
        <v>234.11200522808659</v>
      </c>
      <c r="V207" s="42">
        <v>46.366884057970907</v>
      </c>
      <c r="W207" s="42">
        <v>62.220307917888455</v>
      </c>
      <c r="Z207" s="42">
        <v>325.37499999999937</v>
      </c>
      <c r="AA207" s="42">
        <v>334.30555555555543</v>
      </c>
      <c r="AB207" s="42">
        <v>239.16654070454885</v>
      </c>
      <c r="AC207" s="42">
        <v>251.58823529411825</v>
      </c>
      <c r="AD207" s="42">
        <v>219.90909090909079</v>
      </c>
      <c r="AE207" s="42">
        <v>177.88012056046338</v>
      </c>
      <c r="AF207" s="42">
        <v>429.69230769230882</v>
      </c>
      <c r="AG207" s="42">
        <v>201.87647807512201</v>
      </c>
      <c r="AH207" s="42">
        <v>47.916666666666742</v>
      </c>
      <c r="AI207" s="42">
        <v>227.33333333333351</v>
      </c>
      <c r="AL207" s="40">
        <v>5.6913851823979424</v>
      </c>
      <c r="AM207" s="40">
        <v>18.854605566417149</v>
      </c>
      <c r="AN207" s="40">
        <v>0.1112866095509657</v>
      </c>
      <c r="AO207" s="40">
        <v>1.833342695715241</v>
      </c>
      <c r="AP207" s="40">
        <v>0.8139367524395088</v>
      </c>
      <c r="AQ207" s="40">
        <v>1.357385300287677</v>
      </c>
      <c r="AR207" s="40">
        <v>1.1152783610216499</v>
      </c>
      <c r="AS207" s="40">
        <v>3.753289261117545</v>
      </c>
      <c r="AT207" s="40">
        <v>0.16123271668773209</v>
      </c>
      <c r="AU207" s="40">
        <v>0.25415437598263063</v>
      </c>
      <c r="AX207" s="43">
        <v>1.674272611202765E-2</v>
      </c>
      <c r="AY207" s="43">
        <v>7.6518366633287205E-2</v>
      </c>
      <c r="AZ207" s="43">
        <v>4.5346362468590695E-3</v>
      </c>
      <c r="BA207" s="43">
        <v>1.3433295224694429E-2</v>
      </c>
      <c r="BB207" s="43">
        <v>7.5596821120857997E-3</v>
      </c>
      <c r="BC207" s="43">
        <v>1.1044133075905911E-2</v>
      </c>
      <c r="BD207" s="43">
        <v>1.7203996402744798E-2</v>
      </c>
      <c r="BE207" s="43">
        <v>1.6032023891559322E-2</v>
      </c>
      <c r="BF207" s="43">
        <v>3.4773248184231747E-3</v>
      </c>
      <c r="BG207" s="43">
        <v>4.0847495695141159E-3</v>
      </c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</row>
    <row r="208" spans="1:74">
      <c r="A208" s="53" t="s">
        <v>53</v>
      </c>
      <c r="B208" s="52">
        <v>13</v>
      </c>
      <c r="C208" s="52">
        <v>36</v>
      </c>
      <c r="D208" s="52">
        <v>0</v>
      </c>
      <c r="E208" s="52">
        <v>7</v>
      </c>
      <c r="F208" s="52">
        <v>4</v>
      </c>
      <c r="G208" s="52">
        <v>5</v>
      </c>
      <c r="H208" s="52">
        <v>12</v>
      </c>
      <c r="I208" s="52">
        <v>6</v>
      </c>
      <c r="J208" s="52">
        <v>7</v>
      </c>
      <c r="K208" s="52">
        <v>5</v>
      </c>
      <c r="N208" s="42">
        <v>631.4238067855083</v>
      </c>
      <c r="O208" s="42">
        <v>171.38026237770575</v>
      </c>
      <c r="P208" s="42">
        <v>0</v>
      </c>
      <c r="Q208" s="42">
        <v>269.69495554915159</v>
      </c>
      <c r="R208" s="42">
        <v>215.12434861855954</v>
      </c>
      <c r="S208" s="42">
        <v>48.115589746841998</v>
      </c>
      <c r="T208" s="42">
        <v>61.429389937420474</v>
      </c>
      <c r="U208" s="42">
        <v>488.85103363496347</v>
      </c>
      <c r="V208" s="42">
        <v>85.216181725370163</v>
      </c>
      <c r="W208" s="42">
        <v>96.808414048865359</v>
      </c>
      <c r="Z208" s="42">
        <v>267.53846153846166</v>
      </c>
      <c r="AA208" s="42">
        <v>749.5555555555552</v>
      </c>
      <c r="AB208" s="42">
        <v>0</v>
      </c>
      <c r="AC208" s="42">
        <v>1070.8571428571447</v>
      </c>
      <c r="AD208" s="42">
        <v>50.499999999999964</v>
      </c>
      <c r="AE208" s="42">
        <v>708.72079512791709</v>
      </c>
      <c r="AF208" s="42">
        <v>282.33333333333462</v>
      </c>
      <c r="AG208" s="42">
        <v>545.51809720785934</v>
      </c>
      <c r="AH208" s="42">
        <v>93.285714285714207</v>
      </c>
      <c r="AI208" s="42">
        <v>1528.0000000000023</v>
      </c>
      <c r="AL208" s="40">
        <v>7.0627289421465784</v>
      </c>
      <c r="AM208" s="40">
        <v>14.701333587652821</v>
      </c>
      <c r="AN208" s="40">
        <v>0</v>
      </c>
      <c r="AO208" s="40">
        <v>6.3495903953554897</v>
      </c>
      <c r="AP208" s="40">
        <v>0.135802762052674</v>
      </c>
      <c r="AQ208" s="40">
        <v>0.52930404598558511</v>
      </c>
      <c r="AR208" s="40">
        <v>0.64098522017167503</v>
      </c>
      <c r="AS208" s="40">
        <v>4.8872688996128311</v>
      </c>
      <c r="AT208" s="40">
        <v>0.16826069252183659</v>
      </c>
      <c r="AU208" s="40">
        <v>2.2149173716652912</v>
      </c>
      <c r="AX208" s="43">
        <v>1.1185401732161411E-2</v>
      </c>
      <c r="AY208" s="43">
        <v>8.5781952855530613E-2</v>
      </c>
      <c r="AZ208" s="43">
        <v>0</v>
      </c>
      <c r="BA208" s="43">
        <v>2.3543600889480799E-2</v>
      </c>
      <c r="BB208" s="43">
        <v>6.3127564557310099E-4</v>
      </c>
      <c r="BC208" s="43">
        <v>1.1000676678192959E-2</v>
      </c>
      <c r="BD208" s="43">
        <v>1.04345040838703E-2</v>
      </c>
      <c r="BE208" s="43">
        <v>9.9974605009473475E-3</v>
      </c>
      <c r="BF208" s="43">
        <v>1.9745157447220241E-3</v>
      </c>
      <c r="BG208" s="43">
        <v>2.2879389084375271E-2</v>
      </c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</row>
    <row r="209" spans="1:74">
      <c r="A209" s="53" t="s">
        <v>58</v>
      </c>
      <c r="B209" s="52">
        <v>41</v>
      </c>
      <c r="C209" s="52">
        <v>32</v>
      </c>
      <c r="D209" s="52">
        <v>30</v>
      </c>
      <c r="E209" s="52">
        <v>21</v>
      </c>
      <c r="F209" s="52">
        <v>21</v>
      </c>
      <c r="G209" s="52">
        <v>26</v>
      </c>
      <c r="H209" s="52">
        <v>33</v>
      </c>
      <c r="I209" s="52">
        <v>49</v>
      </c>
      <c r="J209" s="52">
        <v>16</v>
      </c>
      <c r="K209" s="52">
        <v>46</v>
      </c>
      <c r="N209" s="42">
        <v>240.40010698047638</v>
      </c>
      <c r="O209" s="42">
        <v>217.79943863230403</v>
      </c>
      <c r="P209" s="42">
        <v>58.884595023822065</v>
      </c>
      <c r="Q209" s="42">
        <v>93.15557077721202</v>
      </c>
      <c r="R209" s="42">
        <v>134.98589578630239</v>
      </c>
      <c r="S209" s="42">
        <v>139.91865313168066</v>
      </c>
      <c r="T209" s="42">
        <v>99.882896682972586</v>
      </c>
      <c r="U209" s="42">
        <v>231.82868737289019</v>
      </c>
      <c r="V209" s="42">
        <v>102.37583408476115</v>
      </c>
      <c r="W209" s="42">
        <v>117.89078677074718</v>
      </c>
      <c r="Z209" s="42">
        <v>182.3902439024389</v>
      </c>
      <c r="AA209" s="42">
        <v>122.46875000000001</v>
      </c>
      <c r="AB209" s="42">
        <v>188.89990051187152</v>
      </c>
      <c r="AC209" s="42">
        <v>199.76190476190516</v>
      </c>
      <c r="AD209" s="42">
        <v>238.76190476190507</v>
      </c>
      <c r="AE209" s="42">
        <v>82.298494832747792</v>
      </c>
      <c r="AF209" s="42">
        <v>381.72727272727235</v>
      </c>
      <c r="AG209" s="42">
        <v>109.99813100007357</v>
      </c>
      <c r="AH209" s="42">
        <v>69.3125</v>
      </c>
      <c r="AI209" s="42">
        <v>105.82608695652192</v>
      </c>
      <c r="AL209" s="40">
        <v>5.7815212532281084</v>
      </c>
      <c r="AM209" s="40">
        <v>2.7134487307869586</v>
      </c>
      <c r="AN209" s="40">
        <v>1.0544972689481691</v>
      </c>
      <c r="AO209" s="40">
        <v>1.22739430949158</v>
      </c>
      <c r="AP209" s="40">
        <v>2.1151461824152888</v>
      </c>
      <c r="AQ209" s="40">
        <v>0.92942655465820501</v>
      </c>
      <c r="AR209" s="40">
        <v>3.8751335096503898</v>
      </c>
      <c r="AS209" s="40">
        <v>3.8166105482620192</v>
      </c>
      <c r="AT209" s="40">
        <v>0.34330206764757498</v>
      </c>
      <c r="AU209" s="40">
        <v>1.7186264879838236</v>
      </c>
      <c r="AX209" s="43">
        <v>2.4049578537407402E-2</v>
      </c>
      <c r="AY209" s="43">
        <v>1.2458474401157155E-2</v>
      </c>
      <c r="AZ209" s="43">
        <v>1.7907863143519401E-2</v>
      </c>
      <c r="BA209" s="43">
        <v>1.31757478296921E-2</v>
      </c>
      <c r="BB209" s="43">
        <v>1.566938656882938E-2</v>
      </c>
      <c r="BC209" s="43">
        <v>6.6426207932655012E-3</v>
      </c>
      <c r="BD209" s="43">
        <v>3.8796767398026399E-2</v>
      </c>
      <c r="BE209" s="43">
        <v>1.6463064133745899E-2</v>
      </c>
      <c r="BF209" s="43">
        <v>3.3533506292446041E-3</v>
      </c>
      <c r="BG209" s="43">
        <v>1.4578123830201416E-2</v>
      </c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</row>
    <row r="210" spans="1:74">
      <c r="A210" s="53" t="s">
        <v>60</v>
      </c>
      <c r="B210" s="52">
        <v>16</v>
      </c>
      <c r="C210" s="52">
        <v>6</v>
      </c>
      <c r="D210" s="52">
        <v>8</v>
      </c>
      <c r="E210" s="52">
        <v>12</v>
      </c>
      <c r="F210" s="52">
        <v>17</v>
      </c>
      <c r="G210" s="52">
        <v>11</v>
      </c>
      <c r="H210" s="52">
        <v>16</v>
      </c>
      <c r="I210" s="52">
        <v>33</v>
      </c>
      <c r="J210" s="52">
        <v>20</v>
      </c>
      <c r="K210" s="52">
        <v>66</v>
      </c>
      <c r="N210" s="42">
        <v>60.001227182083291</v>
      </c>
      <c r="O210" s="42">
        <v>70.844183564567786</v>
      </c>
      <c r="P210" s="42">
        <v>107.41308089500868</v>
      </c>
      <c r="Q210" s="42">
        <v>133.63306107677349</v>
      </c>
      <c r="R210" s="42">
        <v>398.41318662898061</v>
      </c>
      <c r="S210" s="42">
        <v>76.405832806132906</v>
      </c>
      <c r="T210" s="42">
        <v>82.370140497485224</v>
      </c>
      <c r="U210" s="42">
        <v>136.57901499754175</v>
      </c>
      <c r="V210" s="42">
        <v>475.36513892867322</v>
      </c>
      <c r="W210" s="42">
        <v>161.20191816739123</v>
      </c>
      <c r="Z210" s="42">
        <v>407.43749999999966</v>
      </c>
      <c r="AA210" s="42">
        <v>156.16666666666666</v>
      </c>
      <c r="AB210" s="42">
        <v>363.1248087526377</v>
      </c>
      <c r="AC210" s="42">
        <v>497.58333333333394</v>
      </c>
      <c r="AD210" s="42">
        <v>304.529411764705</v>
      </c>
      <c r="AE210" s="42">
        <v>256.42588793554438</v>
      </c>
      <c r="AF210" s="42">
        <v>446.62499999999909</v>
      </c>
      <c r="AG210" s="42">
        <v>101.04151435886945</v>
      </c>
      <c r="AH210" s="42">
        <v>174.5500000000001</v>
      </c>
      <c r="AI210" s="42">
        <v>146.39393939393935</v>
      </c>
      <c r="AL210" s="40">
        <v>1.2579492572545938</v>
      </c>
      <c r="AM210" s="40">
        <v>0.2110247484621621</v>
      </c>
      <c r="AN210" s="40">
        <v>0.98603848173426389</v>
      </c>
      <c r="AO210" s="40">
        <v>2.5061340493027862</v>
      </c>
      <c r="AP210" s="40">
        <v>6.4458401971899697</v>
      </c>
      <c r="AQ210" s="40">
        <v>0.66904493498954187</v>
      </c>
      <c r="AR210" s="40">
        <v>1.8128473260660201</v>
      </c>
      <c r="AS210" s="40">
        <v>1.3909997332413357</v>
      </c>
      <c r="AT210" s="40">
        <v>5.0179299938920003</v>
      </c>
      <c r="AU210" s="40">
        <v>4.6643196326520426</v>
      </c>
      <c r="AX210" s="43">
        <v>2.0965392148349669E-2</v>
      </c>
      <c r="AY210" s="43">
        <v>2.9787166404399725E-3</v>
      </c>
      <c r="AZ210" s="43">
        <v>9.1798733777878599E-3</v>
      </c>
      <c r="BA210" s="43">
        <v>1.8753847506815607E-2</v>
      </c>
      <c r="BB210" s="43">
        <v>1.6178782263029389E-2</v>
      </c>
      <c r="BC210" s="43">
        <v>8.7564641391597968E-3</v>
      </c>
      <c r="BD210" s="43">
        <v>2.2008549640890399E-2</v>
      </c>
      <c r="BE210" s="43">
        <v>1.0184578745617488E-2</v>
      </c>
      <c r="BF210" s="43">
        <v>1.0555948644448079E-2</v>
      </c>
      <c r="BG210" s="43">
        <v>2.8934641012203326E-2</v>
      </c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</row>
    <row r="211" spans="1:74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</row>
    <row r="212" spans="1:74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</row>
    <row r="213" spans="1:74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K213" s="52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</row>
    <row r="214" spans="1:74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</row>
    <row r="215" spans="1:74" s="3" customFormat="1" ht="18">
      <c r="A215" s="95"/>
      <c r="B215" s="55"/>
      <c r="C215" s="55"/>
      <c r="D215" s="55"/>
      <c r="E215" s="55"/>
      <c r="F215" s="55"/>
      <c r="G215" s="55"/>
      <c r="H215" s="55"/>
      <c r="I215" s="39"/>
      <c r="J215" s="108"/>
      <c r="K215" s="39"/>
      <c r="L215" s="39"/>
      <c r="M215" s="39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  <c r="AV215" s="127"/>
      <c r="AW215" s="127"/>
      <c r="AX215" s="127"/>
      <c r="AY215" s="127"/>
      <c r="AZ215" s="127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</row>
    <row r="216" spans="1:74" s="3" customFormat="1" ht="15.95" customHeight="1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88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  <c r="AV216" s="127"/>
      <c r="AW216" s="188"/>
      <c r="AX216" s="127"/>
      <c r="AY216" s="127"/>
      <c r="AZ216" s="127"/>
      <c r="BA216" s="127"/>
      <c r="BB216" s="127"/>
      <c r="BC216" s="127"/>
      <c r="BD216" s="127"/>
      <c r="BE216" s="127"/>
      <c r="BF216" s="127"/>
      <c r="BG216" s="127"/>
      <c r="BH216" s="127"/>
      <c r="BI216" s="188"/>
      <c r="BJ216" s="188"/>
    </row>
    <row r="217" spans="1:74" s="130" customFormat="1" ht="15.95" customHeight="1">
      <c r="A217" s="187" t="s">
        <v>6</v>
      </c>
      <c r="B217" s="189">
        <v>219</v>
      </c>
      <c r="C217" s="189">
        <v>267</v>
      </c>
      <c r="D217" s="189">
        <v>301</v>
      </c>
      <c r="E217" s="189">
        <v>384</v>
      </c>
      <c r="F217" s="189">
        <v>371</v>
      </c>
      <c r="G217" s="189">
        <v>273</v>
      </c>
      <c r="H217" s="189">
        <v>268</v>
      </c>
      <c r="I217" s="189">
        <v>396</v>
      </c>
      <c r="J217" s="189">
        <v>513</v>
      </c>
      <c r="K217" s="189">
        <v>502</v>
      </c>
      <c r="L217" s="189"/>
      <c r="M217" s="189"/>
      <c r="N217" s="189">
        <v>39.511787257774962</v>
      </c>
      <c r="O217" s="189">
        <v>53.143850519859612</v>
      </c>
      <c r="P217" s="189">
        <v>45.960649593650096</v>
      </c>
      <c r="Q217" s="189">
        <v>49.452220031258257</v>
      </c>
      <c r="R217" s="189">
        <v>57.548908284238486</v>
      </c>
      <c r="S217" s="189">
        <v>61.436927008344895</v>
      </c>
      <c r="T217" s="189">
        <v>44.13272194399579</v>
      </c>
      <c r="U217" s="189">
        <v>57.410516605639934</v>
      </c>
      <c r="V217" s="189">
        <v>52.154530948935047</v>
      </c>
      <c r="W217" s="189">
        <v>61.225832933850526</v>
      </c>
      <c r="X217" s="190"/>
      <c r="Y217" s="190"/>
      <c r="Z217" s="189">
        <v>521.9054206230204</v>
      </c>
      <c r="AA217" s="189">
        <v>698.87426018812153</v>
      </c>
      <c r="AB217" s="189">
        <v>564.13560969460036</v>
      </c>
      <c r="AC217" s="189">
        <v>416.7882177353128</v>
      </c>
      <c r="AD217" s="189">
        <v>501.76821298100771</v>
      </c>
      <c r="AE217" s="189">
        <v>405.65660478857689</v>
      </c>
      <c r="AF217" s="189">
        <v>460.47055690915414</v>
      </c>
      <c r="AG217" s="189">
        <v>482.07468418503618</v>
      </c>
      <c r="AH217" s="189">
        <v>420.07396122608253</v>
      </c>
      <c r="AI217" s="189">
        <v>531.53826009327224</v>
      </c>
      <c r="AJ217" s="190"/>
      <c r="AK217" s="190"/>
      <c r="AL217" s="191">
        <v>11.60496364262031</v>
      </c>
      <c r="AM217" s="191">
        <v>23.456541573283747</v>
      </c>
      <c r="AN217" s="191">
        <v>23.888349987544224</v>
      </c>
      <c r="AO217" s="191">
        <v>26.283265385849315</v>
      </c>
      <c r="AP217" s="191">
        <v>26.573188721213057</v>
      </c>
      <c r="AQ217" s="191">
        <v>18.529451234559104</v>
      </c>
      <c r="AR217" s="191">
        <v>19.76709540066587</v>
      </c>
      <c r="AS217" s="191">
        <v>29.97522786000965</v>
      </c>
      <c r="AT217" s="191">
        <v>37.520070715683836</v>
      </c>
      <c r="AU217" s="191">
        <v>44.727729579995462</v>
      </c>
      <c r="AV217" s="190"/>
      <c r="AW217" s="190"/>
      <c r="AX217" s="192">
        <v>0.3998314792838516</v>
      </c>
      <c r="AY217" s="192">
        <v>0.46587509735666721</v>
      </c>
      <c r="AZ217" s="192">
        <v>0.57310850104728506</v>
      </c>
      <c r="BA217" s="192">
        <v>0.51271090618993154</v>
      </c>
      <c r="BB217" s="192">
        <v>0.52311500154693769</v>
      </c>
      <c r="BC217" s="192">
        <v>0.34057710096162802</v>
      </c>
      <c r="BD217" s="192">
        <v>0.42744200657854192</v>
      </c>
      <c r="BE217" s="192">
        <v>0.57572221848903782</v>
      </c>
      <c r="BF217" s="192">
        <v>0.6493949454815946</v>
      </c>
      <c r="BG217" s="192">
        <v>0.69984876843602606</v>
      </c>
      <c r="BH217" s="190"/>
      <c r="BI217" s="193"/>
      <c r="BJ217" s="193"/>
    </row>
    <row r="218" spans="1:74" s="130" customFormat="1" ht="15.95" customHeight="1">
      <c r="A218" s="187" t="s">
        <v>188</v>
      </c>
      <c r="B218" s="189">
        <v>16.846153846153847</v>
      </c>
      <c r="C218" s="189">
        <v>20.53846153846154</v>
      </c>
      <c r="D218" s="189">
        <v>23.153846153846153</v>
      </c>
      <c r="E218" s="189">
        <v>29.53846153846154</v>
      </c>
      <c r="F218" s="189">
        <v>28.53846153846154</v>
      </c>
      <c r="G218" s="189">
        <v>21</v>
      </c>
      <c r="H218" s="189">
        <v>20.615384615384617</v>
      </c>
      <c r="I218" s="189">
        <v>30.46153846153846</v>
      </c>
      <c r="J218" s="189">
        <v>39.46153846153846</v>
      </c>
      <c r="K218" s="189">
        <v>38.615384615384613</v>
      </c>
      <c r="L218" s="189"/>
      <c r="M218" s="189"/>
      <c r="N218" s="189">
        <v>39.511787257774962</v>
      </c>
      <c r="O218" s="189">
        <v>53.143850519859612</v>
      </c>
      <c r="P218" s="189">
        <v>45.960649593650096</v>
      </c>
      <c r="Q218" s="189">
        <v>49.452220031258257</v>
      </c>
      <c r="R218" s="189">
        <v>57.548908284238486</v>
      </c>
      <c r="S218" s="189">
        <v>61.436927008344895</v>
      </c>
      <c r="T218" s="189">
        <v>44.13272194399579</v>
      </c>
      <c r="U218" s="189">
        <v>57.410516605639934</v>
      </c>
      <c r="V218" s="189">
        <v>52.154530948935047</v>
      </c>
      <c r="W218" s="189">
        <v>61.225832933850526</v>
      </c>
      <c r="X218" s="190"/>
      <c r="Y218" s="190"/>
      <c r="Z218" s="189">
        <v>521.9054206230204</v>
      </c>
      <c r="AA218" s="189">
        <v>698.87426018812153</v>
      </c>
      <c r="AB218" s="189">
        <v>564.13560969460036</v>
      </c>
      <c r="AC218" s="189">
        <v>416.7882177353128</v>
      </c>
      <c r="AD218" s="189">
        <v>501.76821298100771</v>
      </c>
      <c r="AE218" s="189">
        <v>405.65660478857689</v>
      </c>
      <c r="AF218" s="189">
        <v>460.47055690915414</v>
      </c>
      <c r="AG218" s="189">
        <v>482.07468418503618</v>
      </c>
      <c r="AH218" s="189">
        <v>420.07396122608253</v>
      </c>
      <c r="AI218" s="189">
        <v>531.53826009327224</v>
      </c>
      <c r="AJ218" s="190"/>
      <c r="AK218" s="190"/>
      <c r="AL218" s="191">
        <v>0.89268951097079308</v>
      </c>
      <c r="AM218" s="191">
        <v>1.8043493517910574</v>
      </c>
      <c r="AN218" s="191">
        <v>1.8375653836572481</v>
      </c>
      <c r="AO218" s="191">
        <v>2.0217896450653319</v>
      </c>
      <c r="AP218" s="191">
        <v>2.0440914400933119</v>
      </c>
      <c r="AQ218" s="191">
        <v>1.4253424026583927</v>
      </c>
      <c r="AR218" s="191">
        <v>1.5205458000512206</v>
      </c>
      <c r="AS218" s="191">
        <v>2.3057867584622809</v>
      </c>
      <c r="AT218" s="191">
        <v>2.8861592858218335</v>
      </c>
      <c r="AU218" s="191">
        <v>3.4405945830765741</v>
      </c>
      <c r="AV218" s="190"/>
      <c r="AW218" s="190"/>
      <c r="AX218" s="192">
        <v>3.0756267637219354E-2</v>
      </c>
      <c r="AY218" s="192">
        <v>3.583654595051286E-2</v>
      </c>
      <c r="AZ218" s="192">
        <v>4.4085269311329618E-2</v>
      </c>
      <c r="BA218" s="192">
        <v>3.9439300476148582E-2</v>
      </c>
      <c r="BB218" s="192">
        <v>4.023961550361059E-2</v>
      </c>
      <c r="BC218" s="192">
        <v>2.6198238535509847E-2</v>
      </c>
      <c r="BD218" s="192">
        <v>3.2880154352195531E-2</v>
      </c>
      <c r="BE218" s="192">
        <v>4.4286324499156753E-2</v>
      </c>
      <c r="BF218" s="192">
        <v>4.9953457344738043E-2</v>
      </c>
      <c r="BG218" s="192">
        <v>5.3834520648925084E-2</v>
      </c>
      <c r="BH218" s="190"/>
      <c r="BI218" s="193"/>
      <c r="BJ218" s="193"/>
    </row>
    <row r="219" spans="1:74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</row>
    <row r="220" spans="1:74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/>
      <c r="M220" s="1"/>
      <c r="N220" s="1">
        <v>2008</v>
      </c>
      <c r="O220" s="1">
        <v>2009</v>
      </c>
      <c r="P220" s="1">
        <v>2010</v>
      </c>
      <c r="Q220" s="1">
        <v>2011</v>
      </c>
      <c r="R220" s="1">
        <v>2012</v>
      </c>
      <c r="S220" s="1">
        <v>2013</v>
      </c>
      <c r="T220" s="1">
        <v>2014</v>
      </c>
      <c r="U220" s="1">
        <v>2015</v>
      </c>
      <c r="V220" s="1">
        <v>2016</v>
      </c>
      <c r="W220" s="1">
        <v>2017</v>
      </c>
      <c r="Z220" s="1">
        <v>2008</v>
      </c>
      <c r="AA220" s="1">
        <v>2009</v>
      </c>
      <c r="AB220" s="1">
        <v>2010</v>
      </c>
      <c r="AC220" s="1">
        <v>2011</v>
      </c>
      <c r="AD220" s="1">
        <v>2012</v>
      </c>
      <c r="AE220" s="1">
        <v>2013</v>
      </c>
      <c r="AF220" s="1">
        <v>2014</v>
      </c>
      <c r="AG220" s="1">
        <v>2015</v>
      </c>
      <c r="AH220" s="1">
        <v>2016</v>
      </c>
      <c r="AI220" s="1">
        <v>2017</v>
      </c>
      <c r="AL220" s="1">
        <v>2008</v>
      </c>
      <c r="AM220" s="1">
        <v>2009</v>
      </c>
      <c r="AN220" s="1">
        <v>2010</v>
      </c>
      <c r="AO220" s="1">
        <v>2011</v>
      </c>
      <c r="AP220" s="1">
        <v>2012</v>
      </c>
      <c r="AQ220" s="1">
        <v>2013</v>
      </c>
      <c r="AR220" s="1">
        <v>2014</v>
      </c>
      <c r="AS220" s="1">
        <v>2015</v>
      </c>
      <c r="AT220" s="1">
        <v>2016</v>
      </c>
      <c r="AU220" s="1">
        <v>2017</v>
      </c>
      <c r="AX220" s="1">
        <v>2008</v>
      </c>
      <c r="AY220" s="1">
        <v>2009</v>
      </c>
      <c r="AZ220" s="1">
        <v>2010</v>
      </c>
      <c r="BA220" s="1">
        <v>2011</v>
      </c>
      <c r="BB220" s="1">
        <v>2012</v>
      </c>
      <c r="BC220" s="1">
        <v>2013</v>
      </c>
      <c r="BD220" s="1">
        <v>2014</v>
      </c>
      <c r="BE220" s="1">
        <v>2015</v>
      </c>
      <c r="BF220" s="1">
        <v>2016</v>
      </c>
      <c r="BG220" s="1">
        <v>2017</v>
      </c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>
      <c r="A221" s="53" t="s">
        <v>50</v>
      </c>
      <c r="B221" s="52">
        <v>17</v>
      </c>
      <c r="C221" s="52">
        <v>19</v>
      </c>
      <c r="D221" s="52">
        <v>23</v>
      </c>
      <c r="E221" s="52">
        <v>28</v>
      </c>
      <c r="F221" s="52">
        <v>17</v>
      </c>
      <c r="G221" s="52">
        <v>13</v>
      </c>
      <c r="H221" s="52">
        <v>13</v>
      </c>
      <c r="I221" s="52">
        <v>34</v>
      </c>
      <c r="J221" s="52">
        <v>22</v>
      </c>
      <c r="K221" s="52">
        <v>22</v>
      </c>
      <c r="N221" s="42">
        <v>25.280102091882643</v>
      </c>
      <c r="O221" s="42">
        <v>53.9510188820338</v>
      </c>
      <c r="P221" s="42">
        <v>34.450451540074155</v>
      </c>
      <c r="Q221" s="42">
        <v>58.266086904675092</v>
      </c>
      <c r="R221" s="42">
        <v>47.578184394757365</v>
      </c>
      <c r="S221" s="42">
        <v>98.803295623966108</v>
      </c>
      <c r="T221" s="42">
        <v>24.896263445901845</v>
      </c>
      <c r="U221" s="42">
        <v>35.438659697081043</v>
      </c>
      <c r="V221" s="42">
        <v>53.997710344220003</v>
      </c>
      <c r="W221" s="42">
        <v>46.473349961555996</v>
      </c>
      <c r="Z221" s="42">
        <v>1175.4117647058831</v>
      </c>
      <c r="AA221" s="42">
        <v>563.05263157894819</v>
      </c>
      <c r="AB221" s="42">
        <v>1078.434214628503</v>
      </c>
      <c r="AC221" s="42">
        <v>555.99999999999966</v>
      </c>
      <c r="AD221" s="42">
        <v>969.52941176470529</v>
      </c>
      <c r="AE221" s="42">
        <v>690.76895522701614</v>
      </c>
      <c r="AF221" s="42">
        <v>535.23076923076917</v>
      </c>
      <c r="AG221" s="42">
        <v>1502.4535624726734</v>
      </c>
      <c r="AH221" s="42">
        <v>343.77272727272634</v>
      </c>
      <c r="AI221" s="42">
        <v>945.23054699537818</v>
      </c>
      <c r="AL221" s="40">
        <v>1.6245750801598997</v>
      </c>
      <c r="AM221" s="40">
        <v>1.8348131546739099</v>
      </c>
      <c r="AN221" s="40">
        <v>2.7002700241583901</v>
      </c>
      <c r="AO221" s="40">
        <v>2.8489969500483099</v>
      </c>
      <c r="AP221" s="40">
        <v>2.4506734185901</v>
      </c>
      <c r="AQ221" s="40">
        <v>2.7543670513556502</v>
      </c>
      <c r="AR221" s="40">
        <v>0.53351545790036403</v>
      </c>
      <c r="AS221" s="40">
        <v>5.5295087184817975</v>
      </c>
      <c r="AT221" s="40">
        <v>1.23485756071208</v>
      </c>
      <c r="AU221" s="40">
        <v>2.8941129298708472</v>
      </c>
      <c r="AX221" s="43">
        <v>6.4262995230606496E-2</v>
      </c>
      <c r="AY221" s="43">
        <v>3.4008869391063901E-2</v>
      </c>
      <c r="AZ221" s="43">
        <v>7.8381266527590407E-2</v>
      </c>
      <c r="BA221" s="43">
        <v>4.8896315187758305E-2</v>
      </c>
      <c r="BB221" s="43">
        <v>5.1508342526415098E-2</v>
      </c>
      <c r="BC221" s="43">
        <v>2.78772791328586E-2</v>
      </c>
      <c r="BD221" s="43">
        <v>2.1429539378857498E-2</v>
      </c>
      <c r="BE221" s="43">
        <v>0.15603041327596381</v>
      </c>
      <c r="BF221" s="43">
        <v>2.2868702262377701E-2</v>
      </c>
      <c r="BG221" s="43">
        <v>6.2274678547273546E-2</v>
      </c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</row>
    <row r="222" spans="1:74">
      <c r="A222" s="53" t="s">
        <v>56</v>
      </c>
      <c r="B222" s="52">
        <v>8</v>
      </c>
      <c r="C222" s="52">
        <v>16</v>
      </c>
      <c r="D222" s="52">
        <v>18</v>
      </c>
      <c r="E222" s="52">
        <v>19</v>
      </c>
      <c r="F222" s="52">
        <v>25</v>
      </c>
      <c r="G222" s="52">
        <v>22</v>
      </c>
      <c r="H222" s="52">
        <v>22</v>
      </c>
      <c r="I222" s="52">
        <v>51</v>
      </c>
      <c r="J222" s="52">
        <v>33</v>
      </c>
      <c r="K222" s="52">
        <v>38</v>
      </c>
      <c r="N222" s="42">
        <v>71.879051765844139</v>
      </c>
      <c r="O222" s="42">
        <v>32.036912751677924</v>
      </c>
      <c r="P222" s="42">
        <v>38.664820338020185</v>
      </c>
      <c r="Q222" s="42">
        <v>60.384904371412915</v>
      </c>
      <c r="R222" s="42">
        <v>36.466271510940082</v>
      </c>
      <c r="S222" s="42">
        <v>46.022660701546698</v>
      </c>
      <c r="T222" s="42">
        <v>36.89698573887739</v>
      </c>
      <c r="U222" s="42">
        <v>108.21823044344433</v>
      </c>
      <c r="V222" s="42">
        <v>40.926703616209373</v>
      </c>
      <c r="W222" s="42">
        <v>59.31613929467602</v>
      </c>
      <c r="Z222" s="42">
        <v>258.37500000000011</v>
      </c>
      <c r="AA222" s="42">
        <v>633.2499999999992</v>
      </c>
      <c r="AB222" s="42">
        <v>391.16646065057529</v>
      </c>
      <c r="AC222" s="42">
        <v>546.47368421052579</v>
      </c>
      <c r="AD222" s="42">
        <v>738.20000000000039</v>
      </c>
      <c r="AE222" s="42">
        <v>337.82588178392501</v>
      </c>
      <c r="AF222" s="42">
        <v>390.99999999999966</v>
      </c>
      <c r="AG222" s="42">
        <v>211.12898892612247</v>
      </c>
      <c r="AH222" s="42">
        <v>166.75757575757564</v>
      </c>
      <c r="AI222" s="42">
        <v>402.10575460468698</v>
      </c>
      <c r="AL222" s="40">
        <v>0.47782055116565497</v>
      </c>
      <c r="AM222" s="40">
        <v>1.0318948389045199</v>
      </c>
      <c r="AN222" s="40">
        <v>0.86028211652171804</v>
      </c>
      <c r="AO222" s="40">
        <v>1.9692213968126302</v>
      </c>
      <c r="AP222" s="40">
        <v>2.1031636933200399</v>
      </c>
      <c r="AQ222" s="40">
        <v>1.0618460184459899</v>
      </c>
      <c r="AR222" s="40">
        <v>0.97750443905554496</v>
      </c>
      <c r="AS222" s="40">
        <v>3.5591620018137924</v>
      </c>
      <c r="AT222" s="40">
        <v>0.6810103291665911</v>
      </c>
      <c r="AU222" s="40">
        <v>2.714237377106393</v>
      </c>
      <c r="AX222" s="43">
        <v>6.6475633641108799E-3</v>
      </c>
      <c r="AY222" s="43">
        <v>3.2209559232591001E-2</v>
      </c>
      <c r="AZ222" s="43">
        <v>2.22497378495712E-2</v>
      </c>
      <c r="BA222" s="43">
        <v>3.2611153686696703E-2</v>
      </c>
      <c r="BB222" s="43">
        <v>5.7674218015106901E-2</v>
      </c>
      <c r="BC222" s="43">
        <v>2.3072243157169402E-2</v>
      </c>
      <c r="BD222" s="43">
        <v>2.64927993298264E-2</v>
      </c>
      <c r="BE222" s="43">
        <v>3.2888746999738074E-2</v>
      </c>
      <c r="BF222" s="43">
        <v>1.6639755196332772E-2</v>
      </c>
      <c r="BG222" s="43">
        <v>4.575883409441673E-2</v>
      </c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</row>
    <row r="223" spans="1:74">
      <c r="A223" s="53" t="s">
        <v>51</v>
      </c>
      <c r="B223" s="52">
        <v>8</v>
      </c>
      <c r="C223" s="52">
        <v>5</v>
      </c>
      <c r="D223" s="52">
        <v>2</v>
      </c>
      <c r="E223" s="52">
        <v>4</v>
      </c>
      <c r="F223" s="52">
        <v>1</v>
      </c>
      <c r="G223" s="52">
        <v>6</v>
      </c>
      <c r="H223" s="52">
        <v>7</v>
      </c>
      <c r="I223" s="52">
        <v>5</v>
      </c>
      <c r="J223" s="52">
        <v>5</v>
      </c>
      <c r="K223" s="52">
        <v>9</v>
      </c>
      <c r="N223" s="42">
        <v>40.419801182160157</v>
      </c>
      <c r="O223" s="42">
        <v>35.213218820014937</v>
      </c>
      <c r="P223" s="42">
        <v>83.121739130434733</v>
      </c>
      <c r="Q223" s="42">
        <v>54.945421816367315</v>
      </c>
      <c r="R223" s="42">
        <v>43.716376890690725</v>
      </c>
      <c r="S223" s="42">
        <v>87.503223067213284</v>
      </c>
      <c r="T223" s="42">
        <v>50.851464668370014</v>
      </c>
      <c r="U223" s="42">
        <v>42.898024011600157</v>
      </c>
      <c r="V223" s="42">
        <v>48.609004806332848</v>
      </c>
      <c r="W223" s="42">
        <v>68.120023576568798</v>
      </c>
      <c r="Z223" s="42">
        <v>930.49999999999886</v>
      </c>
      <c r="AA223" s="42">
        <v>535.60000000000025</v>
      </c>
      <c r="AB223" s="42">
        <v>344.99981829854698</v>
      </c>
      <c r="AC223" s="42">
        <v>386.49999999999977</v>
      </c>
      <c r="AD223" s="42">
        <v>484.00000000000085</v>
      </c>
      <c r="AE223" s="42">
        <v>852.40473736815795</v>
      </c>
      <c r="AF223" s="42">
        <v>403.85714285714295</v>
      </c>
      <c r="AG223" s="42">
        <v>804.30111701971487</v>
      </c>
      <c r="AH223" s="42">
        <v>235.80000000000024</v>
      </c>
      <c r="AI223" s="42">
        <v>918.33948963646174</v>
      </c>
      <c r="AL223" s="40">
        <v>0.96765945951161092</v>
      </c>
      <c r="AM223" s="40">
        <v>0.29978223896492001</v>
      </c>
      <c r="AN223" s="40">
        <v>0.18124008871244199</v>
      </c>
      <c r="AO223" s="40">
        <v>0.26679906946274301</v>
      </c>
      <c r="AP223" s="40">
        <v>6.6123706322739201E-2</v>
      </c>
      <c r="AQ223" s="40">
        <v>1.3892978873634902</v>
      </c>
      <c r="AR223" s="40">
        <v>0.44274909950809399</v>
      </c>
      <c r="AS223" s="40">
        <v>0.52693281841555673</v>
      </c>
      <c r="AT223" s="40">
        <v>0.17329177678195201</v>
      </c>
      <c r="AU223" s="40">
        <v>1.6860545606587387</v>
      </c>
      <c r="AX223" s="43">
        <v>2.3940233034562799E-2</v>
      </c>
      <c r="AY223" s="43">
        <v>8.5133438240109407E-3</v>
      </c>
      <c r="AZ223" s="43">
        <v>2.1804174288033102E-3</v>
      </c>
      <c r="BA223" s="43">
        <v>4.8557106423608902E-3</v>
      </c>
      <c r="BB223" s="43">
        <v>1.5125614478088199E-3</v>
      </c>
      <c r="BC223" s="43">
        <v>1.58771053072678E-2</v>
      </c>
      <c r="BD223" s="43">
        <v>8.7067128232293997E-3</v>
      </c>
      <c r="BE223" s="43">
        <v>1.228338205678349E-2</v>
      </c>
      <c r="BF223" s="43">
        <v>3.5650138790616699E-3</v>
      </c>
      <c r="BG223" s="43">
        <v>2.4751232781996424E-2</v>
      </c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</row>
    <row r="224" spans="1:74">
      <c r="A224" s="53" t="s">
        <v>54</v>
      </c>
      <c r="B224" s="52">
        <v>31</v>
      </c>
      <c r="C224" s="52">
        <v>45</v>
      </c>
      <c r="D224" s="52">
        <v>57</v>
      </c>
      <c r="E224" s="52">
        <v>58</v>
      </c>
      <c r="F224" s="52">
        <v>69</v>
      </c>
      <c r="G224" s="52">
        <v>23</v>
      </c>
      <c r="H224" s="52">
        <v>50</v>
      </c>
      <c r="I224" s="52">
        <v>51</v>
      </c>
      <c r="J224" s="52">
        <v>55</v>
      </c>
      <c r="K224" s="52">
        <v>66</v>
      </c>
      <c r="N224" s="42">
        <v>34.52756489493202</v>
      </c>
      <c r="O224" s="42">
        <v>30.048353129475203</v>
      </c>
      <c r="P224" s="42">
        <v>38.107356357441631</v>
      </c>
      <c r="Q224" s="42">
        <v>58.258083431444021</v>
      </c>
      <c r="R224" s="42">
        <v>42.888291119432346</v>
      </c>
      <c r="S224" s="42">
        <v>52.492660539855329</v>
      </c>
      <c r="T224" s="42">
        <v>51.167530248652319</v>
      </c>
      <c r="U224" s="42">
        <v>57.929832024014544</v>
      </c>
      <c r="V224" s="42">
        <v>45.193011304143447</v>
      </c>
      <c r="W224" s="42">
        <v>50.801414536668531</v>
      </c>
      <c r="Z224" s="42">
        <v>391.45161290322596</v>
      </c>
      <c r="AA224" s="42">
        <v>527.6</v>
      </c>
      <c r="AB224" s="42">
        <v>566.4032104636965</v>
      </c>
      <c r="AC224" s="42">
        <v>437.05172413793059</v>
      </c>
      <c r="AD224" s="42">
        <v>506.69565217391272</v>
      </c>
      <c r="AE224" s="42">
        <v>631.10338250024324</v>
      </c>
      <c r="AF224" s="42">
        <v>515.41999999999996</v>
      </c>
      <c r="AG224" s="42">
        <v>608.86890171998562</v>
      </c>
      <c r="AH224" s="42">
        <v>283.61818181818217</v>
      </c>
      <c r="AI224" s="42">
        <v>355.67945736797174</v>
      </c>
      <c r="AL224" s="40">
        <v>1.34749679199591</v>
      </c>
      <c r="AM224" s="40">
        <v>2.2679191899925302</v>
      </c>
      <c r="AN224" s="40">
        <v>3.8877664362130497</v>
      </c>
      <c r="AO224" s="40">
        <v>4.6383160072102996</v>
      </c>
      <c r="AP224" s="40">
        <v>4.6860042255391399</v>
      </c>
      <c r="AQ224" s="40">
        <v>2.3653812462583401</v>
      </c>
      <c r="AR224" s="40">
        <v>4.0611977567603104</v>
      </c>
      <c r="AS224" s="40">
        <v>5.4944664021501142</v>
      </c>
      <c r="AT224" s="40">
        <v>2.1316478387166389</v>
      </c>
      <c r="AU224" s="40">
        <v>3.5713267670621405</v>
      </c>
      <c r="AX224" s="43">
        <v>3.9026696382915102E-2</v>
      </c>
      <c r="AY224" s="43">
        <v>7.5475656859472606E-2</v>
      </c>
      <c r="AZ224" s="43">
        <v>0.102021415491181</v>
      </c>
      <c r="BA224" s="43">
        <v>7.9616694096511093E-2</v>
      </c>
      <c r="BB224" s="43">
        <v>0.109260688715479</v>
      </c>
      <c r="BC224" s="43">
        <v>4.5061180399922997E-2</v>
      </c>
      <c r="BD224" s="43">
        <v>7.9370603525802899E-2</v>
      </c>
      <c r="BE224" s="43">
        <v>9.4846924463243873E-2</v>
      </c>
      <c r="BF224" s="43">
        <v>4.7167643341376596E-2</v>
      </c>
      <c r="BG224" s="43">
        <v>7.0299750501717856E-2</v>
      </c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</row>
    <row r="225" spans="1:74">
      <c r="A225" s="53" t="s">
        <v>49</v>
      </c>
      <c r="B225" s="52">
        <v>7</v>
      </c>
      <c r="C225" s="52">
        <v>7</v>
      </c>
      <c r="D225" s="52">
        <v>8</v>
      </c>
      <c r="E225" s="52">
        <v>9</v>
      </c>
      <c r="F225" s="52">
        <v>15</v>
      </c>
      <c r="G225" s="52">
        <v>8</v>
      </c>
      <c r="H225" s="52">
        <v>12</v>
      </c>
      <c r="I225" s="52">
        <v>9</v>
      </c>
      <c r="J225" s="52">
        <v>27</v>
      </c>
      <c r="K225" s="52">
        <v>9</v>
      </c>
      <c r="N225" s="42">
        <v>25.530571555161746</v>
      </c>
      <c r="O225" s="42">
        <v>51.053801866190184</v>
      </c>
      <c r="P225" s="42">
        <v>55.276157137300608</v>
      </c>
      <c r="Q225" s="42">
        <v>55.064542286151557</v>
      </c>
      <c r="R225" s="42">
        <v>32.301877091449768</v>
      </c>
      <c r="S225" s="42">
        <v>49.022573013468595</v>
      </c>
      <c r="T225" s="42">
        <v>58.88973213748082</v>
      </c>
      <c r="U225" s="42">
        <v>77.322820486866448</v>
      </c>
      <c r="V225" s="42">
        <v>37.908261922327526</v>
      </c>
      <c r="W225" s="42">
        <v>44.825309481019517</v>
      </c>
      <c r="Z225" s="42">
        <v>644.85714285714187</v>
      </c>
      <c r="AA225" s="42">
        <v>1439.1428571428587</v>
      </c>
      <c r="AB225" s="42">
        <v>321.37483074114715</v>
      </c>
      <c r="AC225" s="42">
        <v>138.22222222222206</v>
      </c>
      <c r="AD225" s="42">
        <v>470.4000000000002</v>
      </c>
      <c r="AE225" s="42">
        <v>262.09570883592744</v>
      </c>
      <c r="AF225" s="42">
        <v>221.66666666666654</v>
      </c>
      <c r="AG225" s="42">
        <v>212.40303068882574</v>
      </c>
      <c r="AH225" s="42">
        <v>652.6296296296299</v>
      </c>
      <c r="AI225" s="42">
        <v>319.82471422274875</v>
      </c>
      <c r="AL225" s="40">
        <v>0.37063301398014398</v>
      </c>
      <c r="AM225" s="40">
        <v>1.6350070732599</v>
      </c>
      <c r="AN225" s="40">
        <v>0.44908698970200406</v>
      </c>
      <c r="AO225" s="40">
        <v>0.21514721221896699</v>
      </c>
      <c r="AP225" s="40">
        <v>0.71228532645785503</v>
      </c>
      <c r="AQ225" s="40">
        <v>0.31909516209001593</v>
      </c>
      <c r="AR225" s="40">
        <v>0.482447018977058</v>
      </c>
      <c r="AS225" s="40">
        <v>0.45148173978559808</v>
      </c>
      <c r="AT225" s="40">
        <v>2.0198161654279336</v>
      </c>
      <c r="AU225" s="40">
        <v>0.38639268144769046</v>
      </c>
      <c r="AX225" s="43">
        <v>1.45172235247201E-2</v>
      </c>
      <c r="AY225" s="43">
        <v>3.20251776262458E-2</v>
      </c>
      <c r="AZ225" s="43">
        <v>8.1244249412366996E-3</v>
      </c>
      <c r="BA225" s="43">
        <v>3.9071824314986696E-3</v>
      </c>
      <c r="BB225" s="43">
        <v>2.20508958176426E-2</v>
      </c>
      <c r="BC225" s="43">
        <v>6.5091475717185803E-3</v>
      </c>
      <c r="BD225" s="43">
        <v>8.1923792394022598E-3</v>
      </c>
      <c r="BE225" s="43">
        <v>5.8389196998095009E-3</v>
      </c>
      <c r="BF225" s="43">
        <v>5.3281687500377997E-2</v>
      </c>
      <c r="BG225" s="43">
        <v>8.6199668428681257E-3</v>
      </c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</row>
    <row r="226" spans="1:74">
      <c r="A226" s="53" t="s">
        <v>59</v>
      </c>
      <c r="B226" s="52">
        <v>10</v>
      </c>
      <c r="C226" s="52">
        <v>18</v>
      </c>
      <c r="D226" s="52">
        <v>16</v>
      </c>
      <c r="E226" s="52">
        <v>27</v>
      </c>
      <c r="F226" s="52">
        <v>46</v>
      </c>
      <c r="G226" s="52">
        <v>15</v>
      </c>
      <c r="H226" s="52">
        <v>15</v>
      </c>
      <c r="I226" s="52">
        <v>29</v>
      </c>
      <c r="J226" s="52">
        <v>51</v>
      </c>
      <c r="K226" s="52">
        <v>48</v>
      </c>
      <c r="N226" s="42">
        <v>44.261163734776744</v>
      </c>
      <c r="O226" s="42">
        <v>46.277700831024838</v>
      </c>
      <c r="P226" s="42">
        <v>55.870463297934251</v>
      </c>
      <c r="Q226" s="42">
        <v>56.369169607032404</v>
      </c>
      <c r="R226" s="42">
        <v>34.900959425275808</v>
      </c>
      <c r="S226" s="42">
        <v>67.486982205268887</v>
      </c>
      <c r="T226" s="42">
        <v>30.675727245845966</v>
      </c>
      <c r="U226" s="42">
        <v>51.412503137204205</v>
      </c>
      <c r="V226" s="42">
        <v>30.509352344929393</v>
      </c>
      <c r="W226" s="42">
        <v>75.871112248820495</v>
      </c>
      <c r="Z226" s="42">
        <v>295.59999999999997</v>
      </c>
      <c r="AA226" s="42">
        <v>320.8888888888896</v>
      </c>
      <c r="AB226" s="42">
        <v>535.56221793482962</v>
      </c>
      <c r="AC226" s="42">
        <v>327.55555555555503</v>
      </c>
      <c r="AD226" s="42">
        <v>329.19565217391283</v>
      </c>
      <c r="AE226" s="42">
        <v>186.77912602976144</v>
      </c>
      <c r="AF226" s="42">
        <v>492.00000000000006</v>
      </c>
      <c r="AG226" s="42">
        <v>262.33603228940581</v>
      </c>
      <c r="AH226" s="42">
        <v>393.9803921568631</v>
      </c>
      <c r="AI226" s="42">
        <v>258.19937444189696</v>
      </c>
      <c r="AL226" s="40">
        <v>0.42077435912279193</v>
      </c>
      <c r="AM226" s="40">
        <v>0.849744885794669</v>
      </c>
      <c r="AN226" s="40">
        <v>1.51287473291203</v>
      </c>
      <c r="AO226" s="40">
        <v>1.5657905951373601</v>
      </c>
      <c r="AP226" s="40">
        <v>1.6516459374191801</v>
      </c>
      <c r="AQ226" s="40">
        <v>0.58696719085169402</v>
      </c>
      <c r="AR226" s="40">
        <v>0.69723574056134197</v>
      </c>
      <c r="AS226" s="40">
        <v>1.1946865562879667</v>
      </c>
      <c r="AT226" s="40">
        <v>1.8536391464125099</v>
      </c>
      <c r="AU226" s="40">
        <v>2.815943516062311</v>
      </c>
      <c r="AX226" s="43">
        <v>9.5066266590768007E-3</v>
      </c>
      <c r="AY226" s="43">
        <v>1.8361864797418699E-2</v>
      </c>
      <c r="AZ226" s="43">
        <v>2.70782564455299E-2</v>
      </c>
      <c r="BA226" s="43">
        <v>2.7777428797567699E-2</v>
      </c>
      <c r="BB226" s="43">
        <v>4.7323797529274597E-2</v>
      </c>
      <c r="BC226" s="43">
        <v>8.6974875994065108E-3</v>
      </c>
      <c r="BD226" s="43">
        <v>2.2729232626612299E-2</v>
      </c>
      <c r="BE226" s="43">
        <v>2.3237276603703085E-2</v>
      </c>
      <c r="BF226" s="43">
        <v>6.0756423979631997E-2</v>
      </c>
      <c r="BG226" s="43">
        <v>3.7114831094440526E-2</v>
      </c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</row>
    <row r="227" spans="1:74">
      <c r="A227" s="53" t="s">
        <v>57</v>
      </c>
      <c r="B227" s="52">
        <v>44</v>
      </c>
      <c r="C227" s="52">
        <v>27</v>
      </c>
      <c r="D227" s="52">
        <v>41</v>
      </c>
      <c r="E227" s="52">
        <v>56</v>
      </c>
      <c r="F227" s="52">
        <v>64</v>
      </c>
      <c r="G227" s="52">
        <v>41</v>
      </c>
      <c r="H227" s="52">
        <v>51</v>
      </c>
      <c r="I227" s="52">
        <v>50</v>
      </c>
      <c r="J227" s="52">
        <v>75</v>
      </c>
      <c r="K227" s="52">
        <v>97</v>
      </c>
      <c r="N227" s="42">
        <v>27.354153055446726</v>
      </c>
      <c r="O227" s="42">
        <v>37.062764614127659</v>
      </c>
      <c r="P227" s="42">
        <v>46.371504934210542</v>
      </c>
      <c r="Q227" s="42">
        <v>49.34543877676149</v>
      </c>
      <c r="R227" s="42">
        <v>63.181667990661545</v>
      </c>
      <c r="S227" s="42">
        <v>53.338624024489611</v>
      </c>
      <c r="T227" s="42">
        <v>41.332155213764175</v>
      </c>
      <c r="U227" s="42">
        <v>44.422068510657404</v>
      </c>
      <c r="V227" s="42">
        <v>45.651617806371732</v>
      </c>
      <c r="W227" s="42">
        <v>60.171429697663868</v>
      </c>
      <c r="Z227" s="42">
        <v>521.7954545454545</v>
      </c>
      <c r="AA227" s="42">
        <v>498.62962962962979</v>
      </c>
      <c r="AB227" s="42">
        <v>474.53633544125444</v>
      </c>
      <c r="AC227" s="42">
        <v>349.8214285714285</v>
      </c>
      <c r="AD227" s="42">
        <v>302.06250000000011</v>
      </c>
      <c r="AE227" s="42">
        <v>348.20498791624482</v>
      </c>
      <c r="AF227" s="42">
        <v>757.68627450980262</v>
      </c>
      <c r="AG227" s="42">
        <v>442.99691653200921</v>
      </c>
      <c r="AH227" s="42">
        <v>402.05333333333363</v>
      </c>
      <c r="AI227" s="42">
        <v>424.36853890901574</v>
      </c>
      <c r="AL227" s="40">
        <v>2.0197529434844599</v>
      </c>
      <c r="AM227" s="40">
        <v>1.58624131737479</v>
      </c>
      <c r="AN227" s="40">
        <v>2.8509874288928501</v>
      </c>
      <c r="AO227" s="40">
        <v>3.03616073984182</v>
      </c>
      <c r="AP227" s="40">
        <v>3.81711758788785</v>
      </c>
      <c r="AQ227" s="40">
        <v>2.3639314190427898</v>
      </c>
      <c r="AR227" s="40">
        <v>4.9189913572563304</v>
      </c>
      <c r="AS227" s="40">
        <v>3.0053756904822464</v>
      </c>
      <c r="AT227" s="40">
        <v>4.1624451439410919</v>
      </c>
      <c r="AU227" s="40">
        <v>7.4174787313672974</v>
      </c>
      <c r="AX227" s="43">
        <v>7.3837158817910795E-2</v>
      </c>
      <c r="AY227" s="43">
        <v>4.2798785624592703E-2</v>
      </c>
      <c r="AZ227" s="43">
        <v>6.148145144173521E-2</v>
      </c>
      <c r="BA227" s="43">
        <v>6.1528700830433297E-2</v>
      </c>
      <c r="BB227" s="43">
        <v>6.0414954357520798E-2</v>
      </c>
      <c r="BC227" s="43">
        <v>4.4319317610394808E-2</v>
      </c>
      <c r="BD227" s="43">
        <v>0.11901124758232398</v>
      </c>
      <c r="BE227" s="43">
        <v>6.7655014528673285E-2</v>
      </c>
      <c r="BF227" s="43">
        <v>9.1178480499767234E-2</v>
      </c>
      <c r="BG227" s="43">
        <v>0.12327243624818304</v>
      </c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</row>
    <row r="228" spans="1:74">
      <c r="A228" s="53" t="s">
        <v>55</v>
      </c>
      <c r="B228" s="52">
        <v>12</v>
      </c>
      <c r="C228" s="52">
        <v>21</v>
      </c>
      <c r="D228" s="52">
        <v>12</v>
      </c>
      <c r="E228" s="52">
        <v>17</v>
      </c>
      <c r="F228" s="52">
        <v>34</v>
      </c>
      <c r="G228" s="52">
        <v>17</v>
      </c>
      <c r="H228" s="52">
        <v>6</v>
      </c>
      <c r="I228" s="52">
        <v>27</v>
      </c>
      <c r="J228" s="52">
        <v>47</v>
      </c>
      <c r="K228" s="52">
        <v>28</v>
      </c>
      <c r="N228" s="42">
        <v>57.414490311710111</v>
      </c>
      <c r="O228" s="42">
        <v>73.640509013785703</v>
      </c>
      <c r="P228" s="42">
        <v>26.265876689501958</v>
      </c>
      <c r="Q228" s="42">
        <v>41.677392203568822</v>
      </c>
      <c r="R228" s="42">
        <v>79.14552431052789</v>
      </c>
      <c r="S228" s="42">
        <v>72.619145081332107</v>
      </c>
      <c r="T228" s="42">
        <v>12.520997883433997</v>
      </c>
      <c r="U228" s="42">
        <v>31.646439774373707</v>
      </c>
      <c r="V228" s="42">
        <v>44.264493096380313</v>
      </c>
      <c r="W228" s="42">
        <v>67.337911703334001</v>
      </c>
      <c r="Z228" s="42">
        <v>197.8333333333334</v>
      </c>
      <c r="AA228" s="42">
        <v>179.61904761904793</v>
      </c>
      <c r="AB228" s="42">
        <v>450.08309628754915</v>
      </c>
      <c r="AC228" s="42">
        <v>227.47058823529454</v>
      </c>
      <c r="AD228" s="42">
        <v>191.32352941176435</v>
      </c>
      <c r="AE228" s="42">
        <v>103.87074460528989</v>
      </c>
      <c r="AF228" s="42">
        <v>391.33333333333354</v>
      </c>
      <c r="AG228" s="42">
        <v>534.45328058028304</v>
      </c>
      <c r="AH228" s="42">
        <v>314.87234042553206</v>
      </c>
      <c r="AI228" s="42">
        <v>216.74522316138808</v>
      </c>
      <c r="AL228" s="40">
        <v>0.43835325672716002</v>
      </c>
      <c r="AM228" s="40">
        <v>0.88303530271962916</v>
      </c>
      <c r="AN228" s="40">
        <v>0.44828750331144296</v>
      </c>
      <c r="AO228" s="40">
        <v>0.50619519470332097</v>
      </c>
      <c r="AP228" s="40">
        <v>1.6089454747848599</v>
      </c>
      <c r="AQ228" s="40">
        <v>0.398077396507448</v>
      </c>
      <c r="AR228" s="40">
        <v>9.0545202931710797E-2</v>
      </c>
      <c r="AS228" s="40">
        <v>1.3948504737860505</v>
      </c>
      <c r="AT228" s="40">
        <v>1.980775634939351</v>
      </c>
      <c r="AU228" s="40">
        <v>1.2238220545994078</v>
      </c>
      <c r="AX228" s="43">
        <v>7.6348889339135102E-3</v>
      </c>
      <c r="AY228" s="43">
        <v>1.1991162398868299E-2</v>
      </c>
      <c r="AZ228" s="43">
        <v>1.7067296424589401E-2</v>
      </c>
      <c r="BA228" s="43">
        <v>1.2145558249682799E-2</v>
      </c>
      <c r="BB228" s="43">
        <v>2.0328950863628799E-2</v>
      </c>
      <c r="BC228" s="43">
        <v>5.4817141686480698E-3</v>
      </c>
      <c r="BD228" s="43">
        <v>7.2314685917731309E-3</v>
      </c>
      <c r="BE228" s="43">
        <v>4.407606301785507E-2</v>
      </c>
      <c r="BF228" s="43">
        <v>4.4748634772038699E-2</v>
      </c>
      <c r="BG228" s="43">
        <v>1.817433929331097E-2</v>
      </c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</row>
    <row r="229" spans="1:74">
      <c r="A229" s="53" t="s">
        <v>47</v>
      </c>
      <c r="B229" s="52">
        <v>31</v>
      </c>
      <c r="C229" s="52">
        <v>30</v>
      </c>
      <c r="D229" s="52">
        <v>30</v>
      </c>
      <c r="E229" s="52">
        <v>43</v>
      </c>
      <c r="F229" s="52">
        <v>18</v>
      </c>
      <c r="G229" s="52">
        <v>29</v>
      </c>
      <c r="H229" s="52">
        <v>25</v>
      </c>
      <c r="I229" s="52">
        <v>27</v>
      </c>
      <c r="J229" s="52">
        <v>41</v>
      </c>
      <c r="K229" s="52">
        <v>37</v>
      </c>
      <c r="N229" s="42">
        <v>14.931067525078596</v>
      </c>
      <c r="O229" s="42">
        <v>25.948908499767771</v>
      </c>
      <c r="P229" s="42">
        <v>42.45611236757518</v>
      </c>
      <c r="Q229" s="42">
        <v>49.811261995301471</v>
      </c>
      <c r="R229" s="42">
        <v>57.269361901196675</v>
      </c>
      <c r="S229" s="42">
        <v>27.856462414900431</v>
      </c>
      <c r="T229" s="42">
        <v>75.848491109224227</v>
      </c>
      <c r="U229" s="42">
        <v>37.572583285687749</v>
      </c>
      <c r="V229" s="42">
        <v>31.049044216877046</v>
      </c>
      <c r="W229" s="42">
        <v>82.498558166262981</v>
      </c>
      <c r="Z229" s="42">
        <v>1077.2580645161327</v>
      </c>
      <c r="AA229" s="42">
        <v>932.96666666666681</v>
      </c>
      <c r="AB229" s="42">
        <v>1400.1659292396646</v>
      </c>
      <c r="AC229" s="42">
        <v>692.79069767441842</v>
      </c>
      <c r="AD229" s="42">
        <v>883.33333333333314</v>
      </c>
      <c r="AE229" s="42">
        <v>796.49719235278781</v>
      </c>
      <c r="AF229" s="42">
        <v>640.0400000000003</v>
      </c>
      <c r="AG229" s="42">
        <v>306.42152167739079</v>
      </c>
      <c r="AH229" s="42">
        <v>512.07317073170736</v>
      </c>
      <c r="AI229" s="42">
        <v>1134.0907899811593</v>
      </c>
      <c r="AL229" s="40">
        <v>1.6035936077905497</v>
      </c>
      <c r="AM229" s="40">
        <v>2.3088519066011801</v>
      </c>
      <c r="AN229" s="40">
        <v>5.6354910863587504</v>
      </c>
      <c r="AO229" s="40">
        <v>4.6605949182759101</v>
      </c>
      <c r="AP229" s="40">
        <v>2.8456870255011202</v>
      </c>
      <c r="AQ229" s="40">
        <v>1.9974799580540701</v>
      </c>
      <c r="AR229" s="40">
        <v>3.7378552789680604</v>
      </c>
      <c r="AS229" s="40">
        <v>0.94947463875720184</v>
      </c>
      <c r="AT229" s="40">
        <v>1.9711130563971699</v>
      </c>
      <c r="AU229" s="40">
        <v>10.366853739953884</v>
      </c>
      <c r="AX229" s="43">
        <v>0.107399796102798</v>
      </c>
      <c r="AY229" s="43">
        <v>8.8976841034444407E-2</v>
      </c>
      <c r="AZ229" s="43">
        <v>0.132736861009976</v>
      </c>
      <c r="BA229" s="43">
        <v>9.3565084111210201E-2</v>
      </c>
      <c r="BB229" s="43">
        <v>4.9689518636694602E-2</v>
      </c>
      <c r="BC229" s="43">
        <v>7.1706160254778703E-2</v>
      </c>
      <c r="BD229" s="43">
        <v>4.9280548951005899E-2</v>
      </c>
      <c r="BE229" s="43">
        <v>2.5270411447031866E-2</v>
      </c>
      <c r="BF229" s="43">
        <v>6.3483856141560394E-2</v>
      </c>
      <c r="BG229" s="43">
        <v>0.12566102936079326</v>
      </c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</row>
    <row r="230" spans="1:74">
      <c r="A230" s="53" t="s">
        <v>52</v>
      </c>
      <c r="B230" s="52">
        <v>15</v>
      </c>
      <c r="C230" s="52">
        <v>28</v>
      </c>
      <c r="D230" s="52">
        <v>40</v>
      </c>
      <c r="E230" s="52">
        <v>48</v>
      </c>
      <c r="F230" s="52">
        <v>20</v>
      </c>
      <c r="G230" s="52">
        <v>23</v>
      </c>
      <c r="H230" s="52">
        <v>17</v>
      </c>
      <c r="I230" s="52">
        <v>11</v>
      </c>
      <c r="J230" s="52">
        <v>39</v>
      </c>
      <c r="K230" s="52">
        <v>30</v>
      </c>
      <c r="N230" s="42">
        <v>37.30258899676371</v>
      </c>
      <c r="O230" s="42">
        <v>48.091710758377509</v>
      </c>
      <c r="P230" s="42">
        <v>38.284077007275734</v>
      </c>
      <c r="Q230" s="42">
        <v>61.448873494580639</v>
      </c>
      <c r="R230" s="42">
        <v>31.92191774890361</v>
      </c>
      <c r="S230" s="42">
        <v>51.824905423681265</v>
      </c>
      <c r="T230" s="42">
        <v>43.121004647106822</v>
      </c>
      <c r="U230" s="42">
        <v>34.082714560590247</v>
      </c>
      <c r="V230" s="42">
        <v>45.267282826191988</v>
      </c>
      <c r="W230" s="42">
        <v>41.856850511558932</v>
      </c>
      <c r="Z230" s="42">
        <v>329.60000000000059</v>
      </c>
      <c r="AA230" s="42">
        <v>303.74999999999983</v>
      </c>
      <c r="AB230" s="42">
        <v>388.27479550686559</v>
      </c>
      <c r="AC230" s="42">
        <v>285.93750000000017</v>
      </c>
      <c r="AD230" s="42">
        <v>426.89999999999964</v>
      </c>
      <c r="AE230" s="42">
        <v>233.36522403122632</v>
      </c>
      <c r="AF230" s="42">
        <v>183.82352941176472</v>
      </c>
      <c r="AG230" s="42">
        <v>361.46328460739403</v>
      </c>
      <c r="AH230" s="42">
        <v>619.35897435897459</v>
      </c>
      <c r="AI230" s="42">
        <v>316.87059957412418</v>
      </c>
      <c r="AL230" s="40">
        <v>0.59311573578267296</v>
      </c>
      <c r="AM230" s="40">
        <v>1.3002718039197001</v>
      </c>
      <c r="AN230" s="40">
        <v>1.8789194188292202</v>
      </c>
      <c r="AO230" s="40">
        <v>2.6489245471346901</v>
      </c>
      <c r="AP230" s="40">
        <v>0.85175127033329101</v>
      </c>
      <c r="AQ230" s="40">
        <v>0.86352857355715884</v>
      </c>
      <c r="AR230" s="40">
        <v>0.41501835438572199</v>
      </c>
      <c r="AS230" s="40">
        <v>0.41392374169190405</v>
      </c>
      <c r="AT230" s="40">
        <v>3.3062743538727353</v>
      </c>
      <c r="AU230" s="40">
        <v>1.1915734357609193</v>
      </c>
      <c r="AX230" s="43">
        <v>1.5900122531284099E-2</v>
      </c>
      <c r="AY230" s="43">
        <v>2.7037337275284901E-2</v>
      </c>
      <c r="AZ230" s="43">
        <v>4.9078352299629403E-2</v>
      </c>
      <c r="BA230" s="43">
        <v>4.3107780443986603E-2</v>
      </c>
      <c r="BB230" s="43">
        <v>2.66823339698175E-2</v>
      </c>
      <c r="BC230" s="43">
        <v>1.6662424494508998E-2</v>
      </c>
      <c r="BD230" s="43">
        <v>9.624505685388E-3</v>
      </c>
      <c r="BE230" s="43">
        <v>1.2144682342014008E-2</v>
      </c>
      <c r="BF230" s="43">
        <v>7.3038939990444945E-2</v>
      </c>
      <c r="BG230" s="43">
        <v>2.8467823574825864E-2</v>
      </c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</row>
    <row r="231" spans="1:74">
      <c r="A231" s="53" t="s">
        <v>53</v>
      </c>
      <c r="B231" s="52">
        <v>7</v>
      </c>
      <c r="C231" s="52">
        <v>6</v>
      </c>
      <c r="D231" s="52">
        <v>10</v>
      </c>
      <c r="E231" s="52">
        <v>9</v>
      </c>
      <c r="F231" s="52">
        <v>7</v>
      </c>
      <c r="G231" s="52">
        <v>3</v>
      </c>
      <c r="H231" s="52">
        <v>4</v>
      </c>
      <c r="I231" s="52">
        <v>9</v>
      </c>
      <c r="J231" s="52">
        <v>10</v>
      </c>
      <c r="K231" s="52">
        <v>11</v>
      </c>
      <c r="N231" s="42">
        <v>62.531522025850734</v>
      </c>
      <c r="O231" s="42">
        <v>141.37242601936458</v>
      </c>
      <c r="P231" s="42">
        <v>32.385649337813717</v>
      </c>
      <c r="Q231" s="42">
        <v>16.701612903225737</v>
      </c>
      <c r="R231" s="42">
        <v>139.14138951145947</v>
      </c>
      <c r="S231" s="42">
        <v>81.61315772572577</v>
      </c>
      <c r="T231" s="42">
        <v>57.349409437816085</v>
      </c>
      <c r="U231" s="42">
        <v>63.448797858700082</v>
      </c>
      <c r="V231" s="42">
        <v>59.094468317304191</v>
      </c>
      <c r="W231" s="42">
        <v>52.437463152773155</v>
      </c>
      <c r="Z231" s="42">
        <v>541.57142857142821</v>
      </c>
      <c r="AA231" s="42">
        <v>2444.3333333333317</v>
      </c>
      <c r="AB231" s="42">
        <v>505.89973355720451</v>
      </c>
      <c r="AC231" s="42">
        <v>509.77777777777897</v>
      </c>
      <c r="AD231" s="42">
        <v>363.42857142857144</v>
      </c>
      <c r="AE231" s="42">
        <v>132.31854574199704</v>
      </c>
      <c r="AF231" s="42">
        <v>333.50000000000011</v>
      </c>
      <c r="AG231" s="42">
        <v>199.4816412205017</v>
      </c>
      <c r="AH231" s="42">
        <v>488.7000000000013</v>
      </c>
      <c r="AI231" s="42">
        <v>700.01876279148303</v>
      </c>
      <c r="AL231" s="40">
        <v>0.76238579023030084</v>
      </c>
      <c r="AM231" s="40">
        <v>6.5912227997393202</v>
      </c>
      <c r="AN231" s="40">
        <v>0.517735378431458</v>
      </c>
      <c r="AO231" s="40">
        <v>0.24067175898589099</v>
      </c>
      <c r="AP231" s="40">
        <v>1.1062189867624399</v>
      </c>
      <c r="AQ231" s="40">
        <v>0.10057183534095601</v>
      </c>
      <c r="AR231" s="40">
        <v>0.235620564073173</v>
      </c>
      <c r="AS231" s="40">
        <v>0.3479350048348232</v>
      </c>
      <c r="AT231" s="40">
        <v>0.8732459668071697</v>
      </c>
      <c r="AU231" s="40">
        <v>1.2091915516400709</v>
      </c>
      <c r="AX231" s="43">
        <v>1.2192023567171899E-2</v>
      </c>
      <c r="AY231" s="43">
        <v>4.6623114459650603E-2</v>
      </c>
      <c r="AZ231" s="43">
        <v>1.5986567785965199E-2</v>
      </c>
      <c r="BA231" s="43">
        <v>1.4410090832569101E-2</v>
      </c>
      <c r="BB231" s="43">
        <v>7.9503229818711392E-3</v>
      </c>
      <c r="BC231" s="43">
        <v>1.2322992780029901E-3</v>
      </c>
      <c r="BD231" s="43">
        <v>4.1085089869784298E-3</v>
      </c>
      <c r="BE231" s="43">
        <v>5.4837131132046257E-3</v>
      </c>
      <c r="BF231" s="43">
        <v>1.4777118597942672E-2</v>
      </c>
      <c r="BG231" s="43">
        <v>2.3059688225518647E-2</v>
      </c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</row>
    <row r="232" spans="1:74">
      <c r="A232" s="53" t="s">
        <v>58</v>
      </c>
      <c r="B232" s="52">
        <v>24</v>
      </c>
      <c r="C232" s="52">
        <v>29</v>
      </c>
      <c r="D232" s="52">
        <v>27</v>
      </c>
      <c r="E232" s="52">
        <v>46</v>
      </c>
      <c r="F232" s="52">
        <v>41</v>
      </c>
      <c r="G232" s="52">
        <v>42</v>
      </c>
      <c r="H232" s="52">
        <v>28</v>
      </c>
      <c r="I232" s="52">
        <v>60</v>
      </c>
      <c r="J232" s="52">
        <v>64</v>
      </c>
      <c r="K232" s="52">
        <v>66</v>
      </c>
      <c r="N232" s="42">
        <v>39.785594405594459</v>
      </c>
      <c r="O232" s="42">
        <v>74.676393207366885</v>
      </c>
      <c r="P232" s="42">
        <v>63.037483266399008</v>
      </c>
      <c r="Q232" s="42">
        <v>43.335528074657503</v>
      </c>
      <c r="R232" s="42">
        <v>65.047879074451572</v>
      </c>
      <c r="S232" s="42">
        <v>43.404617205204971</v>
      </c>
      <c r="T232" s="42">
        <v>47.019283964430777</v>
      </c>
      <c r="U232" s="42">
        <v>98.852292340145354</v>
      </c>
      <c r="V232" s="42">
        <v>54.527258598726007</v>
      </c>
      <c r="W232" s="42">
        <v>87.997738883468259</v>
      </c>
      <c r="Z232" s="42">
        <v>297.91666666666612</v>
      </c>
      <c r="AA232" s="42">
        <v>288.34482758620646</v>
      </c>
      <c r="AB232" s="42">
        <v>304.33317304982927</v>
      </c>
      <c r="AC232" s="42">
        <v>366.69565217391266</v>
      </c>
      <c r="AD232" s="42">
        <v>369.56097560975633</v>
      </c>
      <c r="AE232" s="42">
        <v>201.45367651471389</v>
      </c>
      <c r="AF232" s="42">
        <v>296.89285714285671</v>
      </c>
      <c r="AG232" s="42">
        <v>160.63133021907544</v>
      </c>
      <c r="AH232" s="42">
        <v>306.640625</v>
      </c>
      <c r="AI232" s="42">
        <v>262.00919425567821</v>
      </c>
      <c r="AL232" s="40">
        <v>0.91485844581447895</v>
      </c>
      <c r="AM232" s="40">
        <v>1.9851032378045901</v>
      </c>
      <c r="AN232" s="40">
        <v>1.6368267237016101</v>
      </c>
      <c r="AO232" s="40">
        <v>2.2958895673308102</v>
      </c>
      <c r="AP232" s="40">
        <v>3.0801422049523599</v>
      </c>
      <c r="AQ232" s="40">
        <v>1.1400781929291599</v>
      </c>
      <c r="AR232" s="40">
        <v>1.2038217991090401</v>
      </c>
      <c r="AS232" s="40">
        <v>2.9100304612428696</v>
      </c>
      <c r="AT232" s="40">
        <v>3.2357186269707299</v>
      </c>
      <c r="AU232" s="40">
        <v>4.557042149098808</v>
      </c>
      <c r="AX232" s="43">
        <v>2.2994716039377201E-2</v>
      </c>
      <c r="AY232" s="43">
        <v>2.6582741245847401E-2</v>
      </c>
      <c r="AZ232" s="43">
        <v>2.5965927554314198E-2</v>
      </c>
      <c r="BA232" s="43">
        <v>5.2979383645112198E-2</v>
      </c>
      <c r="BB232" s="43">
        <v>4.73519236718992E-2</v>
      </c>
      <c r="BC232" s="43">
        <v>2.6266288389071305E-2</v>
      </c>
      <c r="BD232" s="43">
        <v>2.5602725044041701E-2</v>
      </c>
      <c r="BE232" s="43">
        <v>2.9438168729862265E-2</v>
      </c>
      <c r="BF232" s="43">
        <v>5.9341303966569302E-2</v>
      </c>
      <c r="BG232" s="43">
        <v>5.1785900489255847E-2</v>
      </c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</row>
    <row r="233" spans="1:74">
      <c r="A233" s="53" t="s">
        <v>60</v>
      </c>
      <c r="B233" s="52">
        <v>5</v>
      </c>
      <c r="C233" s="52">
        <v>16</v>
      </c>
      <c r="D233" s="52">
        <v>17</v>
      </c>
      <c r="E233" s="52">
        <v>20</v>
      </c>
      <c r="F233" s="52">
        <v>14</v>
      </c>
      <c r="G233" s="52">
        <v>31</v>
      </c>
      <c r="H233" s="52">
        <v>18</v>
      </c>
      <c r="I233" s="52">
        <v>33</v>
      </c>
      <c r="J233" s="52">
        <v>44</v>
      </c>
      <c r="K233" s="52">
        <v>41</v>
      </c>
      <c r="N233" s="42">
        <v>32.43556280587277</v>
      </c>
      <c r="O233" s="42">
        <v>41.496338364967947</v>
      </c>
      <c r="P233" s="42">
        <v>43.196753313469443</v>
      </c>
      <c r="Q233" s="42">
        <v>37.270544541178268</v>
      </c>
      <c r="R233" s="42">
        <v>74.576106725353483</v>
      </c>
      <c r="S233" s="42">
        <v>66.691744081830791</v>
      </c>
      <c r="T233" s="42">
        <v>43.156339531040786</v>
      </c>
      <c r="U233" s="42">
        <v>63.091749742953631</v>
      </c>
      <c r="V233" s="42">
        <v>141.01069313614175</v>
      </c>
      <c r="W233" s="42">
        <v>58.228526925686204</v>
      </c>
      <c r="Z233" s="42">
        <v>122.59999999999994</v>
      </c>
      <c r="AA233" s="42">
        <v>418.1874999999992</v>
      </c>
      <c r="AB233" s="42">
        <v>572.52911023013928</v>
      </c>
      <c r="AC233" s="42">
        <v>593.9499999999997</v>
      </c>
      <c r="AD233" s="42">
        <v>488.35714285714323</v>
      </c>
      <c r="AE233" s="42">
        <v>496.84769934420865</v>
      </c>
      <c r="AF233" s="42">
        <v>823.66666666666686</v>
      </c>
      <c r="AG233" s="42">
        <v>660.03128645208767</v>
      </c>
      <c r="AH233" s="42">
        <v>740.70454545454561</v>
      </c>
      <c r="AI233" s="42">
        <v>656.51493527054708</v>
      </c>
      <c r="AL233" s="40">
        <v>6.3944606854676594E-2</v>
      </c>
      <c r="AM233" s="40">
        <v>0.88265382353408683</v>
      </c>
      <c r="AN233" s="40">
        <v>1.3285820597992599</v>
      </c>
      <c r="AO233" s="40">
        <v>1.3905574286865601</v>
      </c>
      <c r="AP233" s="40">
        <v>1.59342986334208</v>
      </c>
      <c r="AQ233" s="40">
        <v>3.1888293027623398</v>
      </c>
      <c r="AR233" s="40">
        <v>1.9705933311791199</v>
      </c>
      <c r="AS233" s="40">
        <v>4.1973996122797317</v>
      </c>
      <c r="AT233" s="40">
        <v>13.896235115537889</v>
      </c>
      <c r="AU233" s="40">
        <v>4.6937000853669648</v>
      </c>
      <c r="AX233" s="43">
        <v>1.97143509540395E-3</v>
      </c>
      <c r="AY233" s="43">
        <v>2.12706435871759E-2</v>
      </c>
      <c r="AZ233" s="43">
        <v>3.0756525847163301E-2</v>
      </c>
      <c r="BA233" s="43">
        <v>3.7309823234544001E-2</v>
      </c>
      <c r="BB233" s="43">
        <v>2.1366493013778701E-2</v>
      </c>
      <c r="BC233" s="43">
        <v>4.7814453597879301E-2</v>
      </c>
      <c r="BD233" s="43">
        <v>4.5661734813299999E-2</v>
      </c>
      <c r="BE233" s="43">
        <v>6.6528502211155041E-2</v>
      </c>
      <c r="BF233" s="43">
        <v>9.8547385354112643E-2</v>
      </c>
      <c r="BG233" s="43">
        <v>8.0608257381425255E-2</v>
      </c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</row>
    <row r="234" spans="1:74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</row>
    <row r="235" spans="1:74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K235" s="52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</row>
    <row r="236" spans="1:74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K236" s="52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</row>
    <row r="237" spans="1:74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</row>
    <row r="238" spans="1:74" s="3" customFormat="1" ht="18">
      <c r="A238" s="95"/>
      <c r="B238" s="55"/>
      <c r="C238" s="55"/>
      <c r="D238" s="55"/>
      <c r="E238" s="55"/>
      <c r="F238" s="55"/>
      <c r="G238" s="55"/>
      <c r="H238" s="55"/>
      <c r="I238" s="39"/>
      <c r="J238" s="108"/>
      <c r="K238" s="39"/>
      <c r="L238" s="39"/>
      <c r="M238" s="39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  <c r="AV238" s="127"/>
      <c r="AW238" s="127"/>
      <c r="AX238" s="127"/>
      <c r="AY238" s="127"/>
      <c r="AZ238" s="127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</row>
    <row r="239" spans="1:74" s="3" customFormat="1" ht="15.95" customHeight="1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88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88"/>
      <c r="AX239" s="127"/>
      <c r="AY239" s="127"/>
      <c r="AZ239" s="127"/>
      <c r="BA239" s="127"/>
      <c r="BB239" s="127"/>
      <c r="BC239" s="127"/>
      <c r="BD239" s="127"/>
      <c r="BE239" s="127"/>
      <c r="BF239" s="127"/>
      <c r="BG239" s="127"/>
      <c r="BH239" s="127"/>
      <c r="BI239" s="188"/>
      <c r="BJ239" s="188"/>
    </row>
    <row r="240" spans="1:74" s="130" customFormat="1" ht="15.95" customHeight="1">
      <c r="A240" s="187" t="s">
        <v>6</v>
      </c>
      <c r="B240" s="189">
        <v>321</v>
      </c>
      <c r="C240" s="189">
        <v>336</v>
      </c>
      <c r="D240" s="189">
        <v>296</v>
      </c>
      <c r="E240" s="189">
        <v>264</v>
      </c>
      <c r="F240" s="189">
        <v>291</v>
      </c>
      <c r="G240" s="189">
        <v>296</v>
      </c>
      <c r="H240" s="189">
        <v>240</v>
      </c>
      <c r="I240" s="189">
        <v>282</v>
      </c>
      <c r="J240" s="189">
        <v>351</v>
      </c>
      <c r="K240" s="189">
        <v>398</v>
      </c>
      <c r="L240" s="189"/>
      <c r="M240" s="189"/>
      <c r="N240" s="189">
        <v>61.383792811849382</v>
      </c>
      <c r="O240" s="189">
        <v>79.60395740356995</v>
      </c>
      <c r="P240" s="189">
        <v>97.774823748218196</v>
      </c>
      <c r="Q240" s="189">
        <v>76.700028145230675</v>
      </c>
      <c r="R240" s="189">
        <v>67.202004580870053</v>
      </c>
      <c r="S240" s="189">
        <v>75.312916392690852</v>
      </c>
      <c r="T240" s="189">
        <v>69.649581333798992</v>
      </c>
      <c r="U240" s="189">
        <v>84.504399766985301</v>
      </c>
      <c r="V240" s="189">
        <v>103.57266361792678</v>
      </c>
      <c r="W240" s="189">
        <v>83.040697153515552</v>
      </c>
      <c r="X240" s="190"/>
      <c r="Y240" s="190"/>
      <c r="Z240" s="189">
        <v>609.35972650883218</v>
      </c>
      <c r="AA240" s="189">
        <v>438.58312186753392</v>
      </c>
      <c r="AB240" s="189">
        <v>545.45920849706215</v>
      </c>
      <c r="AC240" s="189">
        <v>499.08275397160952</v>
      </c>
      <c r="AD240" s="189">
        <v>563.56142764175956</v>
      </c>
      <c r="AE240" s="189">
        <v>379.06123311232835</v>
      </c>
      <c r="AF240" s="189">
        <v>509.69630647130668</v>
      </c>
      <c r="AG240" s="189">
        <v>341.14850660405926</v>
      </c>
      <c r="AH240" s="189">
        <v>430.30167829397755</v>
      </c>
      <c r="AI240" s="189">
        <v>522.15423231411069</v>
      </c>
      <c r="AJ240" s="190"/>
      <c r="AK240" s="190"/>
      <c r="AL240" s="191">
        <v>40.509373160824737</v>
      </c>
      <c r="AM240" s="191">
        <v>36.54686948643365</v>
      </c>
      <c r="AN240" s="191">
        <v>58.577720031242059</v>
      </c>
      <c r="AO240" s="191">
        <v>27.001800299426009</v>
      </c>
      <c r="AP240" s="191">
        <v>34.94588241829365</v>
      </c>
      <c r="AQ240" s="191">
        <v>22.560346228078696</v>
      </c>
      <c r="AR240" s="191">
        <v>23.57784688005524</v>
      </c>
      <c r="AS240" s="191">
        <v>19.478053303766519</v>
      </c>
      <c r="AT240" s="191">
        <v>41.347602258547667</v>
      </c>
      <c r="AU240" s="191">
        <v>29.460231588929602</v>
      </c>
      <c r="AV240" s="190"/>
      <c r="AW240" s="190"/>
      <c r="AX240" s="192">
        <v>0.65742053958789626</v>
      </c>
      <c r="AY240" s="192">
        <v>0.52311922814044765</v>
      </c>
      <c r="AZ240" s="192">
        <v>0.55009403708500282</v>
      </c>
      <c r="BA240" s="192">
        <v>0.43536816714197812</v>
      </c>
      <c r="BB240" s="192">
        <v>0.58639882245216246</v>
      </c>
      <c r="BC240" s="192">
        <v>0.34410327723319312</v>
      </c>
      <c r="BD240" s="192">
        <v>0.35756963522353513</v>
      </c>
      <c r="BE240" s="192">
        <v>0.28834981704001905</v>
      </c>
      <c r="BF240" s="192">
        <v>0.43098870927750266</v>
      </c>
      <c r="BG240" s="192">
        <v>0.41128397095156105</v>
      </c>
      <c r="BH240" s="190"/>
      <c r="BI240" s="193"/>
      <c r="BJ240" s="193"/>
    </row>
    <row r="241" spans="1:74" s="130" customFormat="1" ht="15.95" customHeight="1">
      <c r="A241" s="187" t="s">
        <v>188</v>
      </c>
      <c r="B241" s="189">
        <v>24.692307692307693</v>
      </c>
      <c r="C241" s="189">
        <v>25.846153846153847</v>
      </c>
      <c r="D241" s="189">
        <v>22.76923076923077</v>
      </c>
      <c r="E241" s="189">
        <v>20.307692307692307</v>
      </c>
      <c r="F241" s="189">
        <v>22.384615384615383</v>
      </c>
      <c r="G241" s="189">
        <v>22.76923076923077</v>
      </c>
      <c r="H241" s="189">
        <v>18.46153846153846</v>
      </c>
      <c r="I241" s="189">
        <v>21.692307692307693</v>
      </c>
      <c r="J241" s="189">
        <v>27</v>
      </c>
      <c r="K241" s="189">
        <v>30.615384615384617</v>
      </c>
      <c r="L241" s="189"/>
      <c r="M241" s="189"/>
      <c r="N241" s="189">
        <v>61.383792811849382</v>
      </c>
      <c r="O241" s="189">
        <v>79.60395740356995</v>
      </c>
      <c r="P241" s="189">
        <v>97.774823748218196</v>
      </c>
      <c r="Q241" s="189">
        <v>76.700028145230675</v>
      </c>
      <c r="R241" s="189">
        <v>67.202004580870053</v>
      </c>
      <c r="S241" s="189">
        <v>75.312916392690852</v>
      </c>
      <c r="T241" s="189">
        <v>69.649581333798992</v>
      </c>
      <c r="U241" s="189">
        <v>84.504399766985301</v>
      </c>
      <c r="V241" s="189">
        <v>103.57266361792678</v>
      </c>
      <c r="W241" s="189">
        <v>83.040697153515552</v>
      </c>
      <c r="X241" s="190"/>
      <c r="Y241" s="190"/>
      <c r="Z241" s="189">
        <v>609.35972650883218</v>
      </c>
      <c r="AA241" s="189">
        <v>438.58312186753392</v>
      </c>
      <c r="AB241" s="189">
        <v>545.45920849706215</v>
      </c>
      <c r="AC241" s="189">
        <v>499.08275397160952</v>
      </c>
      <c r="AD241" s="189">
        <v>563.56142764175956</v>
      </c>
      <c r="AE241" s="189">
        <v>379.06123311232835</v>
      </c>
      <c r="AF241" s="189">
        <v>509.69630647130668</v>
      </c>
      <c r="AG241" s="189">
        <v>341.14850660405926</v>
      </c>
      <c r="AH241" s="189">
        <v>430.30167829397755</v>
      </c>
      <c r="AI241" s="189">
        <v>522.15423231411069</v>
      </c>
      <c r="AJ241" s="190"/>
      <c r="AK241" s="190"/>
      <c r="AL241" s="191">
        <v>3.1161056277557488</v>
      </c>
      <c r="AM241" s="191">
        <v>2.8112976528025886</v>
      </c>
      <c r="AN241" s="191">
        <v>4.5059784639416964</v>
      </c>
      <c r="AO241" s="191">
        <v>2.0770615614943084</v>
      </c>
      <c r="AP241" s="191">
        <v>2.688144801407204</v>
      </c>
      <c r="AQ241" s="191">
        <v>1.7354112483137458</v>
      </c>
      <c r="AR241" s="191">
        <v>1.8136805292350184</v>
      </c>
      <c r="AS241" s="191">
        <v>1.4983117925974245</v>
      </c>
      <c r="AT241" s="191">
        <v>3.1805847891190515</v>
      </c>
      <c r="AU241" s="191">
        <v>2.2661716606868927</v>
      </c>
      <c r="AV241" s="190"/>
      <c r="AW241" s="190"/>
      <c r="AX241" s="192">
        <v>5.0570810737530482E-2</v>
      </c>
      <c r="AY241" s="192">
        <v>4.0239940626188284E-2</v>
      </c>
      <c r="AZ241" s="192">
        <v>4.2314925929615603E-2</v>
      </c>
      <c r="BA241" s="192">
        <v>3.3489859010921393E-2</v>
      </c>
      <c r="BB241" s="192">
        <v>4.5107601727089421E-2</v>
      </c>
      <c r="BC241" s="192">
        <v>2.646948286409178E-2</v>
      </c>
      <c r="BD241" s="192">
        <v>2.750535655565655E-2</v>
      </c>
      <c r="BE241" s="192">
        <v>2.2180755156924543E-2</v>
      </c>
      <c r="BF241" s="192">
        <v>3.3152977636730974E-2</v>
      </c>
      <c r="BG241" s="192">
        <v>3.1637228534735468E-2</v>
      </c>
      <c r="BH241" s="190"/>
      <c r="BI241" s="193"/>
      <c r="BJ241" s="193"/>
    </row>
    <row r="242" spans="1:74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N242" s="94"/>
      <c r="AO242" s="94"/>
      <c r="AP242" s="94"/>
      <c r="AQ242" s="94"/>
      <c r="AR242" s="94"/>
      <c r="AS242" s="94"/>
      <c r="AT242" s="94"/>
      <c r="AU242" s="94"/>
      <c r="AV242" s="94"/>
      <c r="AW242" s="94"/>
      <c r="AX242" s="94"/>
      <c r="AY242" s="94"/>
      <c r="AZ242" s="94"/>
      <c r="BA242" s="94"/>
      <c r="BB242" s="94"/>
      <c r="BC242" s="94"/>
      <c r="BD242" s="94"/>
      <c r="BE242" s="94"/>
      <c r="BF242" s="94"/>
      <c r="BG242" s="94"/>
      <c r="BH242" s="94"/>
      <c r="BI242" s="94"/>
      <c r="BJ242" s="94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</row>
    <row r="243" spans="1:74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/>
      <c r="M243" s="1"/>
      <c r="N243" s="1">
        <v>2008</v>
      </c>
      <c r="O243" s="1">
        <v>2009</v>
      </c>
      <c r="P243" s="1">
        <v>2010</v>
      </c>
      <c r="Q243" s="1">
        <v>2011</v>
      </c>
      <c r="R243" s="1">
        <v>2012</v>
      </c>
      <c r="S243" s="1">
        <v>2013</v>
      </c>
      <c r="T243" s="1">
        <v>2014</v>
      </c>
      <c r="U243" s="1">
        <v>2015</v>
      </c>
      <c r="V243" s="1">
        <v>2016</v>
      </c>
      <c r="W243" s="1">
        <v>2017</v>
      </c>
      <c r="Z243" s="1">
        <v>2008</v>
      </c>
      <c r="AA243" s="1">
        <v>2009</v>
      </c>
      <c r="AB243" s="1">
        <v>2010</v>
      </c>
      <c r="AC243" s="1">
        <v>2011</v>
      </c>
      <c r="AD243" s="1">
        <v>2012</v>
      </c>
      <c r="AE243" s="1">
        <v>2013</v>
      </c>
      <c r="AF243" s="1">
        <v>2014</v>
      </c>
      <c r="AG243" s="1">
        <v>2015</v>
      </c>
      <c r="AH243" s="1">
        <v>2016</v>
      </c>
      <c r="AI243" s="1">
        <v>2017</v>
      </c>
      <c r="AL243" s="1">
        <v>2008</v>
      </c>
      <c r="AM243" s="1">
        <v>2009</v>
      </c>
      <c r="AN243" s="1">
        <v>2010</v>
      </c>
      <c r="AO243" s="1">
        <v>2011</v>
      </c>
      <c r="AP243" s="1">
        <v>2012</v>
      </c>
      <c r="AQ243" s="1">
        <v>2013</v>
      </c>
      <c r="AR243" s="1">
        <v>2014</v>
      </c>
      <c r="AS243" s="1">
        <v>2015</v>
      </c>
      <c r="AT243" s="1">
        <v>2016</v>
      </c>
      <c r="AU243" s="1">
        <v>2017</v>
      </c>
      <c r="AX243" s="1">
        <v>2008</v>
      </c>
      <c r="AY243" s="1">
        <v>2009</v>
      </c>
      <c r="AZ243" s="1">
        <v>2010</v>
      </c>
      <c r="BA243" s="1">
        <v>2011</v>
      </c>
      <c r="BB243" s="1">
        <v>2012</v>
      </c>
      <c r="BC243" s="1">
        <v>2013</v>
      </c>
      <c r="BD243" s="1">
        <v>2014</v>
      </c>
      <c r="BE243" s="1">
        <v>2015</v>
      </c>
      <c r="BF243" s="1">
        <v>2016</v>
      </c>
      <c r="BG243" s="1">
        <v>2017</v>
      </c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>
      <c r="A244" s="53" t="s">
        <v>50</v>
      </c>
      <c r="B244" s="52">
        <v>28</v>
      </c>
      <c r="C244" s="52">
        <v>16</v>
      </c>
      <c r="D244" s="52">
        <v>20</v>
      </c>
      <c r="E244" s="52">
        <v>9</v>
      </c>
      <c r="F244" s="52">
        <v>18</v>
      </c>
      <c r="G244" s="52">
        <v>20</v>
      </c>
      <c r="H244" s="52">
        <v>18</v>
      </c>
      <c r="I244" s="52">
        <v>17</v>
      </c>
      <c r="J244" s="52">
        <v>17</v>
      </c>
      <c r="K244" s="52">
        <v>14</v>
      </c>
      <c r="N244" s="42">
        <v>75.4491006281946</v>
      </c>
      <c r="O244" s="42">
        <v>79.399525941532985</v>
      </c>
      <c r="P244" s="42">
        <v>256.70079386805344</v>
      </c>
      <c r="Q244" s="42">
        <v>23.975461810490472</v>
      </c>
      <c r="R244" s="42">
        <v>29.767013477362063</v>
      </c>
      <c r="S244" s="42">
        <v>88.747201019414035</v>
      </c>
      <c r="T244" s="42">
        <v>114.54742355759845</v>
      </c>
      <c r="U244" s="42">
        <v>93.360380926198175</v>
      </c>
      <c r="V244" s="42">
        <v>84.049356333676556</v>
      </c>
      <c r="W244" s="42">
        <v>35.471747367068154</v>
      </c>
      <c r="Z244" s="42">
        <v>915.32142857142856</v>
      </c>
      <c r="AA244" s="42">
        <v>474.625</v>
      </c>
      <c r="AB244" s="42">
        <v>1826.4990380356435</v>
      </c>
      <c r="AC244" s="42">
        <v>1336.0410880442826</v>
      </c>
      <c r="AD244" s="42">
        <v>1315.6111111111104</v>
      </c>
      <c r="AE244" s="42">
        <v>280.56864434663254</v>
      </c>
      <c r="AF244" s="42">
        <v>318.88888888888937</v>
      </c>
      <c r="AG244" s="42">
        <v>224.13501215556772</v>
      </c>
      <c r="AH244" s="42">
        <v>456.94117647058744</v>
      </c>
      <c r="AI244" s="42">
        <v>1112.285714285714</v>
      </c>
      <c r="AL244" s="40">
        <v>6.2188164314130319</v>
      </c>
      <c r="AM244" s="40">
        <v>1.9168057476197335</v>
      </c>
      <c r="AN244" s="40">
        <v>29.632441661983645</v>
      </c>
      <c r="AO244" s="40">
        <v>0.90546697348162164</v>
      </c>
      <c r="AP244" s="40">
        <v>2.2029415137409036</v>
      </c>
      <c r="AQ244" s="40">
        <v>1.545959151361584</v>
      </c>
      <c r="AR244" s="40">
        <v>2.02500280641536</v>
      </c>
      <c r="AS244" s="40">
        <v>1.086552019687629</v>
      </c>
      <c r="AT244" s="40">
        <v>1.9741994593515799</v>
      </c>
      <c r="AU244" s="40">
        <v>1.654162012427896</v>
      </c>
      <c r="AX244" s="43">
        <v>8.2423996835412502E-2</v>
      </c>
      <c r="AY244" s="43">
        <v>2.414127445837903E-2</v>
      </c>
      <c r="AZ244" s="43">
        <v>0.11543572271621019</v>
      </c>
      <c r="BA244" s="43">
        <v>3.7766403860693694E-2</v>
      </c>
      <c r="BB244" s="43">
        <v>7.4006131499092104E-2</v>
      </c>
      <c r="BC244" s="43">
        <v>1.741980742607753E-2</v>
      </c>
      <c r="BD244" s="43">
        <v>1.76782920429207E-2</v>
      </c>
      <c r="BE244" s="43">
        <v>1.1638256066527339E-2</v>
      </c>
      <c r="BF244" s="43">
        <v>2.3488573208270549E-2</v>
      </c>
      <c r="BG244" s="43">
        <v>4.6633226023807726E-2</v>
      </c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</row>
    <row r="245" spans="1:74">
      <c r="A245" s="53" t="s">
        <v>56</v>
      </c>
      <c r="B245" s="52">
        <v>10</v>
      </c>
      <c r="C245" s="52">
        <v>17</v>
      </c>
      <c r="D245" s="52">
        <v>21</v>
      </c>
      <c r="E245" s="52">
        <v>15</v>
      </c>
      <c r="F245" s="52">
        <v>11</v>
      </c>
      <c r="G245" s="52">
        <v>17</v>
      </c>
      <c r="H245" s="52">
        <v>30</v>
      </c>
      <c r="I245" s="52">
        <v>22</v>
      </c>
      <c r="J245" s="52">
        <v>24</v>
      </c>
      <c r="K245" s="52">
        <v>42</v>
      </c>
      <c r="N245" s="42">
        <v>64.822567457072779</v>
      </c>
      <c r="O245" s="42">
        <v>83.387157534246569</v>
      </c>
      <c r="P245" s="42">
        <v>51.240833262765797</v>
      </c>
      <c r="Q245" s="42">
        <v>98.283923190691709</v>
      </c>
      <c r="R245" s="42">
        <v>94.46327599123984</v>
      </c>
      <c r="S245" s="42">
        <v>49.984682212532498</v>
      </c>
      <c r="T245" s="42">
        <v>61.691239692765095</v>
      </c>
      <c r="U245" s="42">
        <v>55.882058726622262</v>
      </c>
      <c r="V245" s="42">
        <v>68.076667188887029</v>
      </c>
      <c r="W245" s="42">
        <v>86.815554345853442</v>
      </c>
      <c r="Z245" s="42">
        <v>244.60000000000014</v>
      </c>
      <c r="AA245" s="42">
        <v>343.52941176470597</v>
      </c>
      <c r="AB245" s="42">
        <v>562.33303716874343</v>
      </c>
      <c r="AC245" s="42">
        <v>200.25238577729121</v>
      </c>
      <c r="AD245" s="42">
        <v>271.63636363636363</v>
      </c>
      <c r="AE245" s="42">
        <v>423.30563359245201</v>
      </c>
      <c r="AF245" s="42">
        <v>307.39999999999998</v>
      </c>
      <c r="AG245" s="42">
        <v>187.4611804020391</v>
      </c>
      <c r="AH245" s="42">
        <v>265.95833333333388</v>
      </c>
      <c r="AI245" s="42">
        <v>218.69047619047657</v>
      </c>
      <c r="AL245" s="40">
        <v>0.50992310438314703</v>
      </c>
      <c r="AM245" s="40">
        <v>1.5481092937866581</v>
      </c>
      <c r="AN245" s="40">
        <v>1.9121407643785129</v>
      </c>
      <c r="AO245" s="40">
        <v>0.92724553543890109</v>
      </c>
      <c r="AP245" s="40">
        <v>0.88208667433934695</v>
      </c>
      <c r="AQ245" s="40">
        <v>1.1166424279821821</v>
      </c>
      <c r="AR245" s="40">
        <v>1.7521731747215199</v>
      </c>
      <c r="AS245" s="40">
        <v>0.70394010650210737</v>
      </c>
      <c r="AT245" s="40">
        <v>1.3139249220373701</v>
      </c>
      <c r="AU245" s="40">
        <v>2.3879639639639598</v>
      </c>
      <c r="AX245" s="43">
        <v>7.8664441164079408E-3</v>
      </c>
      <c r="AY245" s="43">
        <v>1.8565320363041031E-2</v>
      </c>
      <c r="AZ245" s="43">
        <v>3.7316738285128007E-2</v>
      </c>
      <c r="BA245" s="43">
        <v>9.4343561524283838E-3</v>
      </c>
      <c r="BB245" s="43">
        <v>9.3378793513486484E-3</v>
      </c>
      <c r="BC245" s="43">
        <v>2.2339692452865288E-2</v>
      </c>
      <c r="BD245" s="43">
        <v>2.8402301257807398E-2</v>
      </c>
      <c r="BE245" s="43">
        <v>1.2596889279720644E-2</v>
      </c>
      <c r="BF245" s="43">
        <v>1.9300664622604463E-2</v>
      </c>
      <c r="BG245" s="43">
        <v>2.7506176536647501E-2</v>
      </c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</row>
    <row r="246" spans="1:74">
      <c r="A246" s="53" t="s">
        <v>51</v>
      </c>
      <c r="B246" s="52">
        <v>9</v>
      </c>
      <c r="C246" s="52">
        <v>5</v>
      </c>
      <c r="D246" s="52">
        <v>2</v>
      </c>
      <c r="E246" s="52">
        <v>9</v>
      </c>
      <c r="F246" s="52">
        <v>3</v>
      </c>
      <c r="G246" s="52">
        <v>4</v>
      </c>
      <c r="H246" s="52">
        <v>4</v>
      </c>
      <c r="I246" s="52">
        <v>5</v>
      </c>
      <c r="J246" s="52">
        <v>2</v>
      </c>
      <c r="K246" s="52">
        <v>4</v>
      </c>
      <c r="N246" s="42">
        <v>67.829616923956365</v>
      </c>
      <c r="O246" s="42">
        <v>94.365384615384812</v>
      </c>
      <c r="P246" s="42">
        <v>89.958217270194581</v>
      </c>
      <c r="Q246" s="42">
        <v>83.442097816700681</v>
      </c>
      <c r="R246" s="42">
        <v>100.58382016215621</v>
      </c>
      <c r="S246" s="42">
        <v>45.396921363179139</v>
      </c>
      <c r="T246" s="42">
        <v>54.790327630597794</v>
      </c>
      <c r="U246" s="42">
        <v>37.075437714738875</v>
      </c>
      <c r="V246" s="42">
        <v>133.81997690531122</v>
      </c>
      <c r="W246" s="42">
        <v>45.592632815725032</v>
      </c>
      <c r="Z246" s="42">
        <v>1166.0000000000009</v>
      </c>
      <c r="AA246" s="42">
        <v>155.99999999999983</v>
      </c>
      <c r="AB246" s="42">
        <v>179.49990546257757</v>
      </c>
      <c r="AC246" s="42">
        <v>796.90881165980193</v>
      </c>
      <c r="AD246" s="42">
        <v>142.33333333333283</v>
      </c>
      <c r="AE246" s="42">
        <v>626.92993587077387</v>
      </c>
      <c r="AF246" s="42">
        <v>960.00000000000227</v>
      </c>
      <c r="AG246" s="42">
        <v>855.68943593849235</v>
      </c>
      <c r="AH246" s="42">
        <v>433.00000000000165</v>
      </c>
      <c r="AI246" s="42">
        <v>2624.2500000000059</v>
      </c>
      <c r="AL246" s="40">
        <v>2.2891931266703285</v>
      </c>
      <c r="AM246" s="40">
        <v>0.233989795431787</v>
      </c>
      <c r="AN246" s="40">
        <v>0.102053015743772</v>
      </c>
      <c r="AO246" s="40">
        <v>1.8796615674006905</v>
      </c>
      <c r="AP246" s="40">
        <v>0.13422198779713099</v>
      </c>
      <c r="AQ246" s="40">
        <v>0.35341064054374327</v>
      </c>
      <c r="AR246" s="40">
        <v>0.64798288255175995</v>
      </c>
      <c r="AS246" s="40">
        <v>0.48450888509407031</v>
      </c>
      <c r="AT246" s="40">
        <v>0.35041788373035299</v>
      </c>
      <c r="AU246" s="40">
        <v>1.433213645778743</v>
      </c>
      <c r="AX246" s="43">
        <v>3.3749167848562939E-2</v>
      </c>
      <c r="AY246" s="43">
        <v>2.4796147060226E-3</v>
      </c>
      <c r="AZ246" s="43">
        <v>1.1344490680295499E-3</v>
      </c>
      <c r="BA246" s="43">
        <v>2.252653776190754E-2</v>
      </c>
      <c r="BB246" s="43">
        <v>1.3344292111866999E-3</v>
      </c>
      <c r="BC246" s="43">
        <v>7.7849032474345296E-3</v>
      </c>
      <c r="BD246" s="43">
        <v>1.18265925862048E-2</v>
      </c>
      <c r="BE246" s="43">
        <v>1.3068190558447807E-2</v>
      </c>
      <c r="BF246" s="43">
        <v>2.61857677630824E-3</v>
      </c>
      <c r="BG246" s="43">
        <v>3.1435202515534999E-2</v>
      </c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</row>
    <row r="247" spans="1:74">
      <c r="A247" s="53" t="s">
        <v>54</v>
      </c>
      <c r="B247" s="52">
        <v>40</v>
      </c>
      <c r="C247" s="52">
        <v>41</v>
      </c>
      <c r="D247" s="52">
        <v>43</v>
      </c>
      <c r="E247" s="52">
        <v>39</v>
      </c>
      <c r="F247" s="52">
        <v>19</v>
      </c>
      <c r="G247" s="52">
        <v>29</v>
      </c>
      <c r="H247" s="52">
        <v>20</v>
      </c>
      <c r="I247" s="52">
        <v>27</v>
      </c>
      <c r="J247" s="52">
        <v>32</v>
      </c>
      <c r="K247" s="52">
        <v>43</v>
      </c>
      <c r="N247" s="42">
        <v>56.232081479983783</v>
      </c>
      <c r="O247" s="42">
        <v>52.938789711104711</v>
      </c>
      <c r="P247" s="42">
        <v>40.454334038054988</v>
      </c>
      <c r="Q247" s="42">
        <v>32.705844438025352</v>
      </c>
      <c r="R247" s="42">
        <v>45.552488917968965</v>
      </c>
      <c r="S247" s="42">
        <v>60.470023566740316</v>
      </c>
      <c r="T247" s="42">
        <v>46.079901124119523</v>
      </c>
      <c r="U247" s="42">
        <v>26.734780590652189</v>
      </c>
      <c r="V247" s="42">
        <v>28.052584372525743</v>
      </c>
      <c r="W247" s="42">
        <v>37.112226800429909</v>
      </c>
      <c r="Z247" s="42">
        <v>989.2000000000005</v>
      </c>
      <c r="AA247" s="42">
        <v>1016.4878048780489</v>
      </c>
      <c r="AB247" s="42">
        <v>769.99959446342484</v>
      </c>
      <c r="AC247" s="42">
        <v>775.22225111027774</v>
      </c>
      <c r="AD247" s="42">
        <v>516.26315789473722</v>
      </c>
      <c r="AE247" s="42">
        <v>424.12501463709992</v>
      </c>
      <c r="AF247" s="42">
        <v>579.94999999999959</v>
      </c>
      <c r="AG247" s="42">
        <v>823.87282949916744</v>
      </c>
      <c r="AH247" s="42">
        <v>421</v>
      </c>
      <c r="AI247" s="42">
        <v>649.06976744186045</v>
      </c>
      <c r="AL247" s="40">
        <v>7.1556694035202799</v>
      </c>
      <c r="AM247" s="40">
        <v>7.0137396086659374</v>
      </c>
      <c r="AN247" s="40">
        <v>4.2326737131718817</v>
      </c>
      <c r="AO247" s="40">
        <v>3.1057000755010691</v>
      </c>
      <c r="AP247" s="40">
        <v>1.3963828649175059</v>
      </c>
      <c r="AQ247" s="40">
        <v>2.308905953819735</v>
      </c>
      <c r="AR247" s="40">
        <v>1.6461162367371602</v>
      </c>
      <c r="AS247" s="40">
        <v>1.8164767892631539</v>
      </c>
      <c r="AT247" s="40">
        <v>1.1427530030983473</v>
      </c>
      <c r="AU247" s="40">
        <v>3.1019008759451938</v>
      </c>
      <c r="AX247" s="43">
        <v>0.12725243695749361</v>
      </c>
      <c r="AY247" s="43">
        <v>0.1324877211387154</v>
      </c>
      <c r="AZ247" s="43">
        <v>0.1046284363299677</v>
      </c>
      <c r="BA247" s="43">
        <v>9.4958565628418257E-2</v>
      </c>
      <c r="BB247" s="43">
        <v>3.0654370333794832E-2</v>
      </c>
      <c r="BC247" s="43">
        <v>3.8182653447644398E-2</v>
      </c>
      <c r="BD247" s="43">
        <v>3.5723085262340901E-2</v>
      </c>
      <c r="BE247" s="43">
        <v>6.7944331284255421E-2</v>
      </c>
      <c r="BF247" s="43">
        <v>4.0736104307649512E-2</v>
      </c>
      <c r="BG247" s="43">
        <v>8.3581642584412669E-2</v>
      </c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</row>
    <row r="248" spans="1:74">
      <c r="A248" s="53" t="s">
        <v>49</v>
      </c>
      <c r="B248" s="52">
        <v>18</v>
      </c>
      <c r="C248" s="52">
        <v>20</v>
      </c>
      <c r="D248" s="52">
        <v>19</v>
      </c>
      <c r="E248" s="52">
        <v>10</v>
      </c>
      <c r="F248" s="52">
        <v>21</v>
      </c>
      <c r="G248" s="52">
        <v>18</v>
      </c>
      <c r="H248" s="52">
        <v>10</v>
      </c>
      <c r="I248" s="52">
        <v>11</v>
      </c>
      <c r="J248" s="52">
        <v>14</v>
      </c>
      <c r="K248" s="52">
        <v>23</v>
      </c>
      <c r="N248" s="42">
        <v>77.08581966673249</v>
      </c>
      <c r="O248" s="42">
        <v>144.99455146915707</v>
      </c>
      <c r="P248" s="42">
        <v>86.454923413566775</v>
      </c>
      <c r="Q248" s="42">
        <v>91.418437768163727</v>
      </c>
      <c r="R248" s="42">
        <v>71.554467062673808</v>
      </c>
      <c r="S248" s="42">
        <v>100.73383242802258</v>
      </c>
      <c r="T248" s="42">
        <v>88.460584235927442</v>
      </c>
      <c r="U248" s="42">
        <v>130.73369980668963</v>
      </c>
      <c r="V248" s="42">
        <v>90.897408400357278</v>
      </c>
      <c r="W248" s="42">
        <v>132.4005987244565</v>
      </c>
      <c r="Z248" s="42">
        <v>843.50000000000091</v>
      </c>
      <c r="AA248" s="42">
        <v>256.9500000000005</v>
      </c>
      <c r="AB248" s="42">
        <v>481.05237822253662</v>
      </c>
      <c r="AC248" s="42">
        <v>205.13909075445025</v>
      </c>
      <c r="AD248" s="42">
        <v>392.28571428571473</v>
      </c>
      <c r="AE248" s="42">
        <v>271.80295731133236</v>
      </c>
      <c r="AF248" s="42">
        <v>338.29999999999893</v>
      </c>
      <c r="AG248" s="42">
        <v>226.34661232559773</v>
      </c>
      <c r="AH248" s="42">
        <v>159.85714285714303</v>
      </c>
      <c r="AI248" s="42">
        <v>111.34782608695642</v>
      </c>
      <c r="AL248" s="40">
        <v>3.7640388369497773</v>
      </c>
      <c r="AM248" s="40">
        <v>2.3687536757109013</v>
      </c>
      <c r="AN248" s="40">
        <v>2.49704563971815</v>
      </c>
      <c r="AO248" s="40">
        <v>0.58901388249410791</v>
      </c>
      <c r="AP248" s="40">
        <v>1.8421551489976391</v>
      </c>
      <c r="AQ248" s="40">
        <v>1.5299465550571301</v>
      </c>
      <c r="AR248" s="40">
        <v>0.92168010443787196</v>
      </c>
      <c r="AS248" s="40">
        <v>0.99422234600632375</v>
      </c>
      <c r="AT248" s="40">
        <v>0.61511880355836102</v>
      </c>
      <c r="AU248" s="40">
        <v>1.0154314092485821</v>
      </c>
      <c r="AX248" s="43">
        <v>4.8829199108512598E-2</v>
      </c>
      <c r="AY248" s="43">
        <v>1.6336846120833564E-2</v>
      </c>
      <c r="AZ248" s="43">
        <v>2.8882630868496097E-2</v>
      </c>
      <c r="BA248" s="43">
        <v>6.4430534679212241E-3</v>
      </c>
      <c r="BB248" s="43">
        <v>2.5744795882332749E-2</v>
      </c>
      <c r="BC248" s="43">
        <v>1.51880110006767E-2</v>
      </c>
      <c r="BD248" s="43">
        <v>1.0419104874773599E-2</v>
      </c>
      <c r="BE248" s="43">
        <v>7.6049430825903194E-3</v>
      </c>
      <c r="BF248" s="43">
        <v>6.767176472722662E-3</v>
      </c>
      <c r="BG248" s="43">
        <v>7.669386838361901E-3</v>
      </c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</row>
    <row r="249" spans="1:74">
      <c r="A249" s="53" t="s">
        <v>59</v>
      </c>
      <c r="B249" s="52">
        <v>12</v>
      </c>
      <c r="C249" s="52">
        <v>11</v>
      </c>
      <c r="D249" s="52">
        <v>12</v>
      </c>
      <c r="E249" s="52">
        <v>8</v>
      </c>
      <c r="F249" s="52">
        <v>18</v>
      </c>
      <c r="G249" s="52">
        <v>19</v>
      </c>
      <c r="H249" s="52">
        <v>10</v>
      </c>
      <c r="I249" s="52">
        <v>23</v>
      </c>
      <c r="J249" s="52">
        <v>32</v>
      </c>
      <c r="K249" s="52">
        <v>37</v>
      </c>
      <c r="N249" s="42">
        <v>57.920147420147458</v>
      </c>
      <c r="O249" s="42">
        <v>70.933356716941546</v>
      </c>
      <c r="P249" s="42">
        <v>242.18911353032681</v>
      </c>
      <c r="Q249" s="42">
        <v>126.44208775137081</v>
      </c>
      <c r="R249" s="42">
        <v>37.886577168192034</v>
      </c>
      <c r="S249" s="42">
        <v>122.9661697656589</v>
      </c>
      <c r="T249" s="42">
        <v>47.559730676026618</v>
      </c>
      <c r="U249" s="42">
        <v>56.333631700507787</v>
      </c>
      <c r="V249" s="42">
        <v>67.097843474932986</v>
      </c>
      <c r="W249" s="42">
        <v>133.13883299798746</v>
      </c>
      <c r="Z249" s="42">
        <v>339.16666666666646</v>
      </c>
      <c r="AA249" s="42">
        <v>259.18181818181802</v>
      </c>
      <c r="AB249" s="42">
        <v>267.91652556276102</v>
      </c>
      <c r="AC249" s="42">
        <v>265.52236134633995</v>
      </c>
      <c r="AD249" s="42">
        <v>505.77777777777737</v>
      </c>
      <c r="AE249" s="42">
        <v>163.35016544471412</v>
      </c>
      <c r="AF249" s="42">
        <v>574.80000000000109</v>
      </c>
      <c r="AG249" s="42">
        <v>156.72001125425479</v>
      </c>
      <c r="AH249" s="42">
        <v>272.1874999999996</v>
      </c>
      <c r="AI249" s="42">
        <v>107.45945945945974</v>
      </c>
      <c r="AL249" s="40">
        <v>0.75813417979616715</v>
      </c>
      <c r="AM249" s="40">
        <v>0.64289097642776594</v>
      </c>
      <c r="AN249" s="40">
        <v>2.4605157477225457</v>
      </c>
      <c r="AO249" s="40">
        <v>0.84357957494139491</v>
      </c>
      <c r="AP249" s="40">
        <v>1.0779169108095641</v>
      </c>
      <c r="AQ249" s="40">
        <v>1.1847672629068766</v>
      </c>
      <c r="AR249" s="40">
        <v>0.84194661995306785</v>
      </c>
      <c r="AS249" s="40">
        <v>0.62022508068022741</v>
      </c>
      <c r="AT249" s="40">
        <v>1.7671529377851121</v>
      </c>
      <c r="AU249" s="40">
        <v>1.5852661525791705</v>
      </c>
      <c r="AX249" s="43">
        <v>1.308929989933781E-2</v>
      </c>
      <c r="AY249" s="43">
        <v>9.0633096498338919E-3</v>
      </c>
      <c r="AZ249" s="43">
        <v>1.015948120811979E-2</v>
      </c>
      <c r="BA249" s="43">
        <v>6.671667558986895E-3</v>
      </c>
      <c r="BB249" s="43">
        <v>2.84511558282055E-2</v>
      </c>
      <c r="BC249" s="43">
        <v>9.634904178643041E-3</v>
      </c>
      <c r="BD249" s="43">
        <v>1.7702930777475302E-2</v>
      </c>
      <c r="BE249" s="43">
        <v>1.1009854361557818E-2</v>
      </c>
      <c r="BF249" s="43">
        <v>2.6336955798665879E-2</v>
      </c>
      <c r="BG249" s="43">
        <v>1.1906865314067561E-2</v>
      </c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</row>
    <row r="250" spans="1:74">
      <c r="A250" s="53" t="s">
        <v>57</v>
      </c>
      <c r="B250" s="52">
        <v>49</v>
      </c>
      <c r="C250" s="52">
        <v>48</v>
      </c>
      <c r="D250" s="52">
        <v>32</v>
      </c>
      <c r="E250" s="52">
        <v>32</v>
      </c>
      <c r="F250" s="52">
        <v>44</v>
      </c>
      <c r="G250" s="52">
        <v>46</v>
      </c>
      <c r="H250" s="52">
        <v>42</v>
      </c>
      <c r="I250" s="52">
        <v>52</v>
      </c>
      <c r="J250" s="52">
        <v>53</v>
      </c>
      <c r="K250" s="52">
        <v>52</v>
      </c>
      <c r="N250" s="42">
        <v>40.085006407518279</v>
      </c>
      <c r="O250" s="42">
        <v>57.80502008938641</v>
      </c>
      <c r="P250" s="42">
        <v>54.251733257093626</v>
      </c>
      <c r="Q250" s="42">
        <v>69.893574516413821</v>
      </c>
      <c r="R250" s="42">
        <v>41.660693405183842</v>
      </c>
      <c r="S250" s="42">
        <v>50.106710373248724</v>
      </c>
      <c r="T250" s="42">
        <v>46.320454134337538</v>
      </c>
      <c r="U250" s="42">
        <v>83.719160919039922</v>
      </c>
      <c r="V250" s="42">
        <v>86.304661664582582</v>
      </c>
      <c r="W250" s="42">
        <v>99.68582523373135</v>
      </c>
      <c r="Z250" s="42">
        <v>668.85714285714312</v>
      </c>
      <c r="AA250" s="42">
        <v>461.47916666666657</v>
      </c>
      <c r="AB250" s="42">
        <v>437.2185197296173</v>
      </c>
      <c r="AC250" s="42">
        <v>310.91873996938114</v>
      </c>
      <c r="AD250" s="42">
        <v>587.02272727272714</v>
      </c>
      <c r="AE250" s="42">
        <v>457.20977293897192</v>
      </c>
      <c r="AF250" s="42">
        <v>617.4285714285719</v>
      </c>
      <c r="AG250" s="42">
        <v>371.88529663071819</v>
      </c>
      <c r="AH250" s="42">
        <v>407.37735849056583</v>
      </c>
      <c r="AI250" s="42">
        <v>346.25</v>
      </c>
      <c r="AL250" s="40">
        <v>4.2250652052961968</v>
      </c>
      <c r="AM250" s="40">
        <v>4.070506890467783</v>
      </c>
      <c r="AN250" s="40">
        <v>2.3985729325929626</v>
      </c>
      <c r="AO250" s="40">
        <v>2.1841247404399091</v>
      </c>
      <c r="AP250" s="40">
        <v>3.3628055201070453</v>
      </c>
      <c r="AQ250" s="40">
        <v>3.271473811284114</v>
      </c>
      <c r="AR250" s="40">
        <v>3.6994506073806619</v>
      </c>
      <c r="AS250" s="40">
        <v>4.9450023506438825</v>
      </c>
      <c r="AT250" s="40">
        <v>5.6344876539850191</v>
      </c>
      <c r="AU250" s="40">
        <v>5.3749892440917364</v>
      </c>
      <c r="AX250" s="43">
        <v>0.10540263265378325</v>
      </c>
      <c r="AY250" s="43">
        <v>7.0417878657829058E-2</v>
      </c>
      <c r="AZ250" s="43">
        <v>4.4211913400561076E-2</v>
      </c>
      <c r="BA250" s="43">
        <v>3.1249292306934295E-2</v>
      </c>
      <c r="BB250" s="43">
        <v>8.0718904205483333E-2</v>
      </c>
      <c r="BC250" s="43">
        <v>6.5290133535302053E-2</v>
      </c>
      <c r="BD250" s="43">
        <v>7.9866458058714174E-2</v>
      </c>
      <c r="BE250" s="43">
        <v>5.9066554135987048E-2</v>
      </c>
      <c r="BF250" s="43">
        <v>6.5286017525717055E-2</v>
      </c>
      <c r="BG250" s="43">
        <v>5.3919293254473311E-2</v>
      </c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</row>
    <row r="251" spans="1:74">
      <c r="A251" s="53" t="s">
        <v>55</v>
      </c>
      <c r="B251" s="52">
        <v>10</v>
      </c>
      <c r="C251" s="52">
        <v>1</v>
      </c>
      <c r="D251" s="52">
        <v>6</v>
      </c>
      <c r="E251" s="52">
        <v>6</v>
      </c>
      <c r="F251" s="52">
        <v>4</v>
      </c>
      <c r="G251" s="52">
        <v>7</v>
      </c>
      <c r="H251" s="52">
        <v>7</v>
      </c>
      <c r="I251" s="52">
        <v>13</v>
      </c>
      <c r="J251" s="52">
        <v>13</v>
      </c>
      <c r="K251" s="52">
        <v>15</v>
      </c>
      <c r="N251" s="42">
        <v>55.891909385113244</v>
      </c>
      <c r="O251" s="42">
        <v>60.999999999999993</v>
      </c>
      <c r="P251" s="42">
        <v>69.967051070840412</v>
      </c>
      <c r="Q251" s="42">
        <v>84.52411659106356</v>
      </c>
      <c r="R251" s="42">
        <v>11.031624088042788</v>
      </c>
      <c r="S251" s="42">
        <v>95.078343146847175</v>
      </c>
      <c r="T251" s="42">
        <v>63.057927777650121</v>
      </c>
      <c r="U251" s="42">
        <v>108.20942922326958</v>
      </c>
      <c r="V251" s="42">
        <v>31.190924714956413</v>
      </c>
      <c r="W251" s="42">
        <v>28.845984950584011</v>
      </c>
      <c r="Z251" s="42">
        <v>154.49999999999994</v>
      </c>
      <c r="AA251" s="42">
        <v>561.99999999999886</v>
      </c>
      <c r="AB251" s="42">
        <v>101.16661338512968</v>
      </c>
      <c r="AC251" s="42">
        <v>128.14785779263551</v>
      </c>
      <c r="AD251" s="42">
        <v>787.25000000000011</v>
      </c>
      <c r="AE251" s="42">
        <v>108.84497861324432</v>
      </c>
      <c r="AF251" s="42">
        <v>170</v>
      </c>
      <c r="AG251" s="42">
        <v>102.06003689762316</v>
      </c>
      <c r="AH251" s="42">
        <v>305.84615384615364</v>
      </c>
      <c r="AI251" s="42">
        <v>197.86666666666667</v>
      </c>
      <c r="AL251" s="40">
        <v>0.27771506491585202</v>
      </c>
      <c r="AM251" s="40">
        <v>0.108982245322906</v>
      </c>
      <c r="AN251" s="40">
        <v>0.134206272755474</v>
      </c>
      <c r="AO251" s="40">
        <v>0.20412046571402986</v>
      </c>
      <c r="AP251" s="40">
        <v>0.10856248614239561</v>
      </c>
      <c r="AQ251" s="40">
        <v>0.22488591912732597</v>
      </c>
      <c r="AR251" s="40">
        <v>0.23110804718134001</v>
      </c>
      <c r="AS251" s="40">
        <v>0.43852409759973993</v>
      </c>
      <c r="AT251" s="40">
        <v>0.37499203743012577</v>
      </c>
      <c r="AU251" s="40">
        <v>0.2563895585336029</v>
      </c>
      <c r="AX251" s="43">
        <v>4.9687882910262699E-3</v>
      </c>
      <c r="AY251" s="43">
        <v>1.78659418562141E-3</v>
      </c>
      <c r="AZ251" s="43">
        <v>1.9181353322950899E-3</v>
      </c>
      <c r="BA251" s="43">
        <v>2.4149375816796266E-3</v>
      </c>
      <c r="BB251" s="43">
        <v>9.8410247916321612E-3</v>
      </c>
      <c r="BC251" s="43">
        <v>2.3652696469478101E-3</v>
      </c>
      <c r="BD251" s="43">
        <v>3.66501176499575E-3</v>
      </c>
      <c r="BE251" s="43">
        <v>4.052549770823843E-3</v>
      </c>
      <c r="BF251" s="43">
        <v>1.202247258960914E-2</v>
      </c>
      <c r="BG251" s="43">
        <v>8.8882234034588607E-3</v>
      </c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</row>
    <row r="252" spans="1:74">
      <c r="A252" s="53" t="s">
        <v>47</v>
      </c>
      <c r="B252" s="52">
        <v>43</v>
      </c>
      <c r="C252" s="52">
        <v>59</v>
      </c>
      <c r="D252" s="52">
        <v>35</v>
      </c>
      <c r="E252" s="52">
        <v>49</v>
      </c>
      <c r="F252" s="52">
        <v>56</v>
      </c>
      <c r="G252" s="52">
        <v>37</v>
      </c>
      <c r="H252" s="52">
        <v>30</v>
      </c>
      <c r="I252" s="52">
        <v>34</v>
      </c>
      <c r="J252" s="52">
        <v>42</v>
      </c>
      <c r="K252" s="52">
        <v>40</v>
      </c>
      <c r="N252" s="42">
        <v>91.384403183023906</v>
      </c>
      <c r="O252" s="42">
        <v>76.245944096950979</v>
      </c>
      <c r="P252" s="42">
        <v>77.183077090829784</v>
      </c>
      <c r="Q252" s="42">
        <v>72.210405973207571</v>
      </c>
      <c r="R252" s="42">
        <v>64.196049557506655</v>
      </c>
      <c r="S252" s="42">
        <v>58.460581900405607</v>
      </c>
      <c r="T252" s="42">
        <v>77.014745442618491</v>
      </c>
      <c r="U252" s="42">
        <v>78.106332148745281</v>
      </c>
      <c r="V252" s="42">
        <v>58.957244293656537</v>
      </c>
      <c r="W252" s="42">
        <v>95.117005512205594</v>
      </c>
      <c r="Z252" s="42">
        <v>657.55813953488348</v>
      </c>
      <c r="AA252" s="42">
        <v>693.69491525423518</v>
      </c>
      <c r="AB252" s="42">
        <v>524.05686685150772</v>
      </c>
      <c r="AC252" s="42">
        <v>851.84327020851583</v>
      </c>
      <c r="AD252" s="42">
        <v>1136.5357142857158</v>
      </c>
      <c r="AE252" s="42">
        <v>408.44084015478529</v>
      </c>
      <c r="AF252" s="42">
        <v>596.93333333333283</v>
      </c>
      <c r="AG252" s="42">
        <v>412.42694592096814</v>
      </c>
      <c r="AH252" s="42">
        <v>919.33333333333314</v>
      </c>
      <c r="AI252" s="42">
        <v>349.22500000000014</v>
      </c>
      <c r="AL252" s="40">
        <v>8.3099173155035846</v>
      </c>
      <c r="AM252" s="40">
        <v>9.9203471460588428</v>
      </c>
      <c r="AN252" s="40">
        <v>4.4736224791556802</v>
      </c>
      <c r="AO252" s="40">
        <v>9.4667056233205464</v>
      </c>
      <c r="AP252" s="40">
        <v>12.76871176059363</v>
      </c>
      <c r="AQ252" s="40">
        <v>2.7426364215603649</v>
      </c>
      <c r="AR252" s="40">
        <v>4.2476564294359296</v>
      </c>
      <c r="AS252" s="40">
        <v>3.3453493492753545</v>
      </c>
      <c r="AT252" s="40">
        <v>6.8834615911835169</v>
      </c>
      <c r="AU252" s="40">
        <v>3.9790056150333171</v>
      </c>
      <c r="AX252" s="43">
        <v>9.093364979208271E-2</v>
      </c>
      <c r="AY252" s="43">
        <v>0.13010983421550357</v>
      </c>
      <c r="AZ252" s="43">
        <v>5.7961183303058501E-2</v>
      </c>
      <c r="BA252" s="43">
        <v>0.13109891151744812</v>
      </c>
      <c r="BB252" s="43">
        <v>0.19890183038685971</v>
      </c>
      <c r="BC252" s="43">
        <v>4.6914285359539606E-2</v>
      </c>
      <c r="BD252" s="43">
        <v>5.5153807300456999E-2</v>
      </c>
      <c r="BE252" s="43">
        <v>4.2830706003509279E-2</v>
      </c>
      <c r="BF252" s="43">
        <v>0.11675344859909165</v>
      </c>
      <c r="BG252" s="43">
        <v>4.1832746874298138E-2</v>
      </c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</row>
    <row r="253" spans="1:74">
      <c r="A253" s="53" t="s">
        <v>52</v>
      </c>
      <c r="B253" s="52">
        <v>43</v>
      </c>
      <c r="C253" s="52">
        <v>55</v>
      </c>
      <c r="D253" s="52">
        <v>42</v>
      </c>
      <c r="E253" s="52">
        <v>41</v>
      </c>
      <c r="F253" s="52">
        <v>31</v>
      </c>
      <c r="G253" s="52">
        <v>28</v>
      </c>
      <c r="H253" s="52">
        <v>16</v>
      </c>
      <c r="I253" s="52">
        <v>14</v>
      </c>
      <c r="J253" s="52">
        <v>51</v>
      </c>
      <c r="K253" s="52">
        <v>21</v>
      </c>
      <c r="N253" s="42">
        <v>67.239526764934141</v>
      </c>
      <c r="O253" s="42">
        <v>103.17774129439242</v>
      </c>
      <c r="P253" s="42">
        <v>81.229655870445271</v>
      </c>
      <c r="Q253" s="42">
        <v>122.81496264406411</v>
      </c>
      <c r="R253" s="42">
        <v>115.62329761924813</v>
      </c>
      <c r="S253" s="42">
        <v>92.59411278666947</v>
      </c>
      <c r="T253" s="42">
        <v>55.057428239698112</v>
      </c>
      <c r="U253" s="42">
        <v>117.14361201508035</v>
      </c>
      <c r="V253" s="42">
        <v>85.816937987748716</v>
      </c>
      <c r="W253" s="42">
        <v>76.319000149342784</v>
      </c>
      <c r="Z253" s="42">
        <v>359.72093023255769</v>
      </c>
      <c r="AA253" s="42">
        <v>210.41818181818149</v>
      </c>
      <c r="AB253" s="42">
        <v>235.23797134504127</v>
      </c>
      <c r="AC253" s="42">
        <v>214.96334311088509</v>
      </c>
      <c r="AD253" s="42">
        <v>356.29032258064569</v>
      </c>
      <c r="AE253" s="42">
        <v>180.19414766483985</v>
      </c>
      <c r="AF253" s="42">
        <v>351.62499999999955</v>
      </c>
      <c r="AG253" s="42">
        <v>158.57485954453841</v>
      </c>
      <c r="AH253" s="42">
        <v>233.66666666666677</v>
      </c>
      <c r="AI253" s="42">
        <v>212.57142857142904</v>
      </c>
      <c r="AL253" s="40">
        <v>3.3448821480602429</v>
      </c>
      <c r="AM253" s="40">
        <v>3.7959594996264738</v>
      </c>
      <c r="AN253" s="40">
        <v>2.5360751116937221</v>
      </c>
      <c r="AO253" s="40">
        <v>3.3997176813016377</v>
      </c>
      <c r="AP253" s="40">
        <v>3.9909725151477948</v>
      </c>
      <c r="AQ253" s="40">
        <v>1.4502948613478164</v>
      </c>
      <c r="AR253" s="40">
        <v>0.953990524178425</v>
      </c>
      <c r="AS253" s="40">
        <v>0.79434701156905063</v>
      </c>
      <c r="AT253" s="40">
        <v>3.0923409653053753</v>
      </c>
      <c r="AU253" s="40">
        <v>1.0202531007461764</v>
      </c>
      <c r="AX253" s="43">
        <v>4.9745771705886267E-2</v>
      </c>
      <c r="AY253" s="43">
        <v>3.6790488452307098E-2</v>
      </c>
      <c r="AZ253" s="43">
        <v>3.122104956025613E-2</v>
      </c>
      <c r="BA253" s="43">
        <v>2.7681624519599636E-2</v>
      </c>
      <c r="BB253" s="43">
        <v>3.4517027254232252E-2</v>
      </c>
      <c r="BC253" s="43">
        <v>1.5662927347111118E-2</v>
      </c>
      <c r="BD253" s="43">
        <v>1.7327190075517699E-2</v>
      </c>
      <c r="BE253" s="43">
        <v>6.7809673776047753E-3</v>
      </c>
      <c r="BF253" s="43">
        <v>3.6034156400999065E-2</v>
      </c>
      <c r="BG253" s="43">
        <v>1.3368271318409852E-2</v>
      </c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</row>
    <row r="254" spans="1:74">
      <c r="A254" s="53" t="s">
        <v>53</v>
      </c>
      <c r="B254" s="52">
        <v>13</v>
      </c>
      <c r="C254" s="52">
        <v>7</v>
      </c>
      <c r="D254" s="52">
        <v>18</v>
      </c>
      <c r="E254" s="52">
        <v>3</v>
      </c>
      <c r="F254" s="52">
        <v>10</v>
      </c>
      <c r="G254" s="52">
        <v>13</v>
      </c>
      <c r="H254" s="52">
        <v>8</v>
      </c>
      <c r="I254" s="52">
        <v>15</v>
      </c>
      <c r="J254" s="52">
        <v>14</v>
      </c>
      <c r="K254" s="52">
        <v>19</v>
      </c>
      <c r="N254" s="42">
        <v>39.647694524495677</v>
      </c>
      <c r="O254" s="42">
        <v>109.78081360048625</v>
      </c>
      <c r="P254" s="42">
        <v>63.695229154220321</v>
      </c>
      <c r="Q254" s="42">
        <v>88.088444522092587</v>
      </c>
      <c r="R254" s="42">
        <v>119.58125576376328</v>
      </c>
      <c r="S254" s="42">
        <v>102.08235904272587</v>
      </c>
      <c r="T254" s="42">
        <v>42.626577632608637</v>
      </c>
      <c r="U254" s="42">
        <v>123.83890458235628</v>
      </c>
      <c r="V254" s="42">
        <v>154.63478096578316</v>
      </c>
      <c r="W254" s="42">
        <v>155.89125853071127</v>
      </c>
      <c r="Z254" s="42">
        <v>320.30769230769238</v>
      </c>
      <c r="AA254" s="42">
        <v>470.57142857142753</v>
      </c>
      <c r="AB254" s="42">
        <v>650.94410161096266</v>
      </c>
      <c r="AC254" s="42">
        <v>486.27840437045347</v>
      </c>
      <c r="AD254" s="42">
        <v>394.29999999999973</v>
      </c>
      <c r="AE254" s="42">
        <v>555.86095528623264</v>
      </c>
      <c r="AF254" s="42">
        <v>990.12500000000136</v>
      </c>
      <c r="AG254" s="42">
        <v>124.14074741207727</v>
      </c>
      <c r="AH254" s="42">
        <v>913.64285714285745</v>
      </c>
      <c r="AI254" s="42">
        <v>262.21052631578868</v>
      </c>
      <c r="AL254" s="40">
        <v>0.53094638532712002</v>
      </c>
      <c r="AM254" s="40">
        <v>1.14958116764421</v>
      </c>
      <c r="AN254" s="40">
        <v>2.3583805713220296</v>
      </c>
      <c r="AO254" s="40">
        <v>0.40361610593689207</v>
      </c>
      <c r="AP254" s="40">
        <v>1.4735251478232501</v>
      </c>
      <c r="AQ254" s="40">
        <v>2.2899945021504107</v>
      </c>
      <c r="AR254" s="40">
        <v>1.0398935650644101</v>
      </c>
      <c r="AS254" s="40">
        <v>0.70435564672290707</v>
      </c>
      <c r="AT254" s="40">
        <v>5.9807975572045127</v>
      </c>
      <c r="AU254" s="40">
        <v>2.3258224152130009</v>
      </c>
      <c r="AX254" s="43">
        <v>1.33916080542611E-2</v>
      </c>
      <c r="AY254" s="43">
        <v>1.0471603643126199E-2</v>
      </c>
      <c r="AZ254" s="43">
        <v>3.7026015961287545E-2</v>
      </c>
      <c r="BA254" s="43">
        <v>4.5819415716401388E-3</v>
      </c>
      <c r="BB254" s="43">
        <v>1.2322375596508599E-2</v>
      </c>
      <c r="BC254" s="43">
        <v>2.2432813305107394E-2</v>
      </c>
      <c r="BD254" s="43">
        <v>2.4395427050866701E-2</v>
      </c>
      <c r="BE254" s="43">
        <v>5.6876766562037155E-3</v>
      </c>
      <c r="BF254" s="43">
        <v>3.8676923263000672E-2</v>
      </c>
      <c r="BG254" s="43">
        <v>1.4919517855805897E-2</v>
      </c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</row>
    <row r="255" spans="1:74">
      <c r="A255" s="53" t="s">
        <v>58</v>
      </c>
      <c r="B255" s="52">
        <v>28</v>
      </c>
      <c r="C255" s="52">
        <v>42</v>
      </c>
      <c r="D255" s="52">
        <v>21</v>
      </c>
      <c r="E255" s="52">
        <v>26</v>
      </c>
      <c r="F255" s="52">
        <v>27</v>
      </c>
      <c r="G255" s="52">
        <v>40</v>
      </c>
      <c r="H255" s="52">
        <v>24</v>
      </c>
      <c r="I255" s="52">
        <v>32</v>
      </c>
      <c r="J255" s="52">
        <v>43</v>
      </c>
      <c r="K255" s="52">
        <v>57</v>
      </c>
      <c r="N255" s="42">
        <v>76.651656314700134</v>
      </c>
      <c r="O255" s="42">
        <v>56.91295926396694</v>
      </c>
      <c r="P255" s="42">
        <v>89.180133715377323</v>
      </c>
      <c r="Q255" s="42">
        <v>46.325813895029441</v>
      </c>
      <c r="R255" s="42">
        <v>72.497110990332217</v>
      </c>
      <c r="S255" s="42">
        <v>54.818896595371058</v>
      </c>
      <c r="T255" s="42">
        <v>115.11412168700922</v>
      </c>
      <c r="U255" s="42">
        <v>124.7499195642167</v>
      </c>
      <c r="V255" s="42">
        <v>85.071723663070827</v>
      </c>
      <c r="W255" s="42">
        <v>77.281309832549113</v>
      </c>
      <c r="Z255" s="42">
        <v>206.99999999999977</v>
      </c>
      <c r="AA255" s="42">
        <v>393.35714285714312</v>
      </c>
      <c r="AB255" s="42">
        <v>249.2855829941891</v>
      </c>
      <c r="AC255" s="42">
        <v>409.91542449607158</v>
      </c>
      <c r="AD255" s="42">
        <v>463.88888888888903</v>
      </c>
      <c r="AE255" s="42">
        <v>343.96155971219412</v>
      </c>
      <c r="AF255" s="42">
        <v>252.791666666667</v>
      </c>
      <c r="AG255" s="42">
        <v>108.34542930051036</v>
      </c>
      <c r="AH255" s="42">
        <v>101.32558139534892</v>
      </c>
      <c r="AI255" s="42">
        <v>182.64912280701739</v>
      </c>
      <c r="AL255" s="40">
        <v>1.42880160544927</v>
      </c>
      <c r="AM255" s="40">
        <v>2.9890769793206444</v>
      </c>
      <c r="AN255" s="40">
        <v>1.4752830724293624</v>
      </c>
      <c r="AO255" s="40">
        <v>1.5507220980865553</v>
      </c>
      <c r="AP255" s="40">
        <v>2.8376975163175731</v>
      </c>
      <c r="AQ255" s="40">
        <v>2.3413935136741921</v>
      </c>
      <c r="AR255" s="40">
        <v>2.15095344595828</v>
      </c>
      <c r="AS255" s="40">
        <v>1.3210830830511684</v>
      </c>
      <c r="AT255" s="40">
        <v>1.1207795859866829</v>
      </c>
      <c r="AU255" s="40">
        <v>2.4094503755833436</v>
      </c>
      <c r="AX255" s="43">
        <v>1.8640192190801451E-2</v>
      </c>
      <c r="AY255" s="43">
        <v>5.2520146869486473E-2</v>
      </c>
      <c r="AZ255" s="43">
        <v>1.6542732231573001E-2</v>
      </c>
      <c r="BA255" s="43">
        <v>3.3474254798855047E-2</v>
      </c>
      <c r="BB255" s="43">
        <v>3.9142215152490584E-2</v>
      </c>
      <c r="BC255" s="43">
        <v>4.2711430895015501E-2</v>
      </c>
      <c r="BD255" s="43">
        <v>1.86854003178397E-2</v>
      </c>
      <c r="BE255" s="43">
        <v>1.0589851181195537E-2</v>
      </c>
      <c r="BF255" s="43">
        <v>1.3174525420756313E-2</v>
      </c>
      <c r="BG255" s="43">
        <v>3.1177659654113923E-2</v>
      </c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</row>
    <row r="256" spans="1:74">
      <c r="A256" s="53" t="s">
        <v>60</v>
      </c>
      <c r="B256" s="52">
        <v>18</v>
      </c>
      <c r="C256" s="52">
        <v>14</v>
      </c>
      <c r="D256" s="52">
        <v>25</v>
      </c>
      <c r="E256" s="52">
        <v>17</v>
      </c>
      <c r="F256" s="52">
        <v>29</v>
      </c>
      <c r="G256" s="52">
        <v>18</v>
      </c>
      <c r="H256" s="52">
        <v>21</v>
      </c>
      <c r="I256" s="52">
        <v>17</v>
      </c>
      <c r="J256" s="52">
        <v>14</v>
      </c>
      <c r="K256" s="52">
        <v>31</v>
      </c>
      <c r="N256" s="42">
        <v>27.749776398169086</v>
      </c>
      <c r="O256" s="42">
        <v>43.910201912858639</v>
      </c>
      <c r="P256" s="42">
        <v>68.567613185067543</v>
      </c>
      <c r="Q256" s="42">
        <v>56.975194970684882</v>
      </c>
      <c r="R256" s="42">
        <v>69.228385347640895</v>
      </c>
      <c r="S256" s="42">
        <v>57.628078904165775</v>
      </c>
      <c r="T256" s="42">
        <v>93.124095508430088</v>
      </c>
      <c r="U256" s="42">
        <v>62.669849052691831</v>
      </c>
      <c r="V256" s="42">
        <v>372.47451706755925</v>
      </c>
      <c r="W256" s="42">
        <v>75.857085735057552</v>
      </c>
      <c r="Z256" s="42">
        <v>1055.9444444444455</v>
      </c>
      <c r="AA256" s="42">
        <v>403.2857142857145</v>
      </c>
      <c r="AB256" s="42">
        <v>805.75957562967403</v>
      </c>
      <c r="AC256" s="42">
        <v>506.92277299053796</v>
      </c>
      <c r="AD256" s="42">
        <v>457.10344827586249</v>
      </c>
      <c r="AE256" s="42">
        <v>683.20142488699582</v>
      </c>
      <c r="AF256" s="42">
        <v>567.80952380952419</v>
      </c>
      <c r="AG256" s="42">
        <v>683.27218857121591</v>
      </c>
      <c r="AH256" s="42">
        <v>703.78571428571547</v>
      </c>
      <c r="AI256" s="42">
        <v>414.12903225806406</v>
      </c>
      <c r="AL256" s="40">
        <v>1.6962703535397403</v>
      </c>
      <c r="AM256" s="40">
        <v>0.78812646035000711</v>
      </c>
      <c r="AN256" s="40">
        <v>4.3647090485743281</v>
      </c>
      <c r="AO256" s="40">
        <v>1.5421259753686516</v>
      </c>
      <c r="AP256" s="40">
        <v>2.8679023715598713</v>
      </c>
      <c r="AQ256" s="40">
        <v>2.2000352072632232</v>
      </c>
      <c r="AR256" s="40">
        <v>3.4198924360394498</v>
      </c>
      <c r="AS256" s="40">
        <v>2.2234665376709053</v>
      </c>
      <c r="AT256" s="40">
        <v>11.097175857891312</v>
      </c>
      <c r="AU256" s="40">
        <v>2.9163832197848851</v>
      </c>
      <c r="AX256" s="43">
        <v>6.1127352134327795E-2</v>
      </c>
      <c r="AY256" s="43">
        <v>1.7948595679748231E-2</v>
      </c>
      <c r="AZ256" s="43">
        <v>6.3655548820020197E-2</v>
      </c>
      <c r="BA256" s="43">
        <v>2.7066620415465235E-2</v>
      </c>
      <c r="BB256" s="43">
        <v>4.1426682958995251E-2</v>
      </c>
      <c r="BC256" s="43">
        <v>3.8176445390828199E-2</v>
      </c>
      <c r="BD256" s="43">
        <v>3.6724033853621302E-2</v>
      </c>
      <c r="BE256" s="43">
        <v>3.5479047281595483E-2</v>
      </c>
      <c r="BF256" s="43">
        <v>2.9793114292107431E-2</v>
      </c>
      <c r="BG256" s="43">
        <v>3.8445758778168707E-2</v>
      </c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</row>
    <row r="257" spans="1:75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</row>
    <row r="258" spans="1:75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K258" s="52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</row>
    <row r="259" spans="1:75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</row>
    <row r="260" spans="1:75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</row>
    <row r="261" spans="1:75" s="3" customFormat="1" ht="18">
      <c r="A261" s="95"/>
      <c r="B261" s="55"/>
      <c r="C261" s="55"/>
      <c r="D261" s="55"/>
      <c r="E261" s="55"/>
      <c r="F261" s="55"/>
      <c r="G261" s="55"/>
      <c r="H261" s="55"/>
      <c r="I261" s="39"/>
      <c r="J261" s="108"/>
      <c r="K261" s="39"/>
      <c r="L261" s="39"/>
      <c r="M261" s="39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27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</row>
    <row r="262" spans="1:75" s="3" customFormat="1" ht="15.95" customHeight="1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88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88"/>
      <c r="AX262" s="127"/>
      <c r="AY262" s="127"/>
      <c r="AZ262" s="127"/>
      <c r="BA262" s="127"/>
      <c r="BB262" s="127"/>
      <c r="BC262" s="127"/>
      <c r="BD262" s="127"/>
      <c r="BE262" s="127"/>
      <c r="BF262" s="127"/>
      <c r="BG262" s="127"/>
      <c r="BH262" s="127"/>
      <c r="BI262" s="188"/>
      <c r="BJ262" s="188"/>
    </row>
    <row r="263" spans="1:75" s="130" customFormat="1" ht="15.95" customHeight="1">
      <c r="A263" s="187" t="s">
        <v>6</v>
      </c>
      <c r="B263" s="189">
        <v>1829</v>
      </c>
      <c r="C263" s="189">
        <v>1959</v>
      </c>
      <c r="D263" s="189">
        <v>1815</v>
      </c>
      <c r="E263" s="189">
        <v>2197</v>
      </c>
      <c r="F263" s="189">
        <v>2335</v>
      </c>
      <c r="G263" s="189">
        <v>1881</v>
      </c>
      <c r="H263" s="189">
        <v>2239</v>
      </c>
      <c r="I263" s="189">
        <v>2755</v>
      </c>
      <c r="J263" s="189">
        <v>2827</v>
      </c>
      <c r="K263" s="189">
        <v>3496</v>
      </c>
      <c r="L263" s="189"/>
      <c r="M263" s="189"/>
      <c r="N263" s="189">
        <v>108.15397281131685</v>
      </c>
      <c r="O263" s="189">
        <v>94.167116495676069</v>
      </c>
      <c r="P263" s="189">
        <v>80.468294217501878</v>
      </c>
      <c r="Q263" s="189">
        <v>97.563477852934454</v>
      </c>
      <c r="R263" s="189">
        <v>125.79873282310957</v>
      </c>
      <c r="S263" s="189">
        <v>77.351674586228583</v>
      </c>
      <c r="T263" s="189">
        <v>88.42792733271456</v>
      </c>
      <c r="U263" s="189">
        <v>121.484138989527</v>
      </c>
      <c r="V263" s="189">
        <v>89.305525313650932</v>
      </c>
      <c r="W263" s="189">
        <v>81.815524022158144</v>
      </c>
      <c r="X263" s="190"/>
      <c r="Y263" s="190"/>
      <c r="Z263" s="189">
        <v>420.93678467385052</v>
      </c>
      <c r="AA263" s="189">
        <v>386.95257930818633</v>
      </c>
      <c r="AB263" s="189">
        <v>406.88822529782169</v>
      </c>
      <c r="AC263" s="189">
        <v>379.14540872695659</v>
      </c>
      <c r="AD263" s="189">
        <v>348.59690313839826</v>
      </c>
      <c r="AE263" s="189">
        <v>302.74139557037716</v>
      </c>
      <c r="AF263" s="189">
        <v>328.78798841596654</v>
      </c>
      <c r="AG263" s="189">
        <v>274.06641954126246</v>
      </c>
      <c r="AH263" s="189">
        <v>249.13552253475657</v>
      </c>
      <c r="AI263" s="189">
        <v>286.87091134795168</v>
      </c>
      <c r="AJ263" s="190"/>
      <c r="AK263" s="190"/>
      <c r="AL263" s="191">
        <v>292.52157483252495</v>
      </c>
      <c r="AM263" s="191">
        <v>236.26547136521876</v>
      </c>
      <c r="AN263" s="191">
        <v>184.27541621482686</v>
      </c>
      <c r="AO263" s="191">
        <v>217.64337803658623</v>
      </c>
      <c r="AP263" s="191">
        <v>300.93107754346426</v>
      </c>
      <c r="AQ263" s="191">
        <v>115.76913343824945</v>
      </c>
      <c r="AR263" s="191">
        <v>190.36031616620025</v>
      </c>
      <c r="AS263" s="191">
        <v>231.79519167526996</v>
      </c>
      <c r="AT263" s="191">
        <v>171.90068221081253</v>
      </c>
      <c r="AU263" s="191">
        <v>196.19547193731114</v>
      </c>
      <c r="AV263" s="190"/>
      <c r="AW263" s="190"/>
      <c r="AX263" s="192">
        <v>2.3175875809237132</v>
      </c>
      <c r="AY263" s="192">
        <v>2.4441943636450336</v>
      </c>
      <c r="AZ263" s="192">
        <v>2.2671411620150219</v>
      </c>
      <c r="BA263" s="192">
        <v>2.3540208801839269</v>
      </c>
      <c r="BB263" s="192">
        <v>2.4934544215858772</v>
      </c>
      <c r="BC263" s="192">
        <v>1.6382844655794293</v>
      </c>
      <c r="BD263" s="192">
        <v>2.1397539822354723</v>
      </c>
      <c r="BE263" s="192">
        <v>2.0952796935802125</v>
      </c>
      <c r="BF263" s="192">
        <v>1.9539511481219427</v>
      </c>
      <c r="BG263" s="192">
        <v>2.4540750168451</v>
      </c>
      <c r="BH263" s="190"/>
      <c r="BI263" s="193"/>
      <c r="BJ263" s="193"/>
    </row>
    <row r="264" spans="1:75" s="130" customFormat="1" ht="15.95" customHeight="1">
      <c r="A264" s="187" t="s">
        <v>188</v>
      </c>
      <c r="B264" s="189">
        <v>140.69230769230768</v>
      </c>
      <c r="C264" s="189">
        <v>150.69230769230768</v>
      </c>
      <c r="D264" s="189">
        <v>139.61538461538461</v>
      </c>
      <c r="E264" s="189">
        <v>169</v>
      </c>
      <c r="F264" s="189">
        <v>179.61538461538461</v>
      </c>
      <c r="G264" s="189">
        <v>144.69230769230768</v>
      </c>
      <c r="H264" s="189">
        <v>172.23076923076923</v>
      </c>
      <c r="I264" s="189">
        <v>211.92307692307693</v>
      </c>
      <c r="J264" s="189">
        <v>217.46153846153845</v>
      </c>
      <c r="K264" s="189">
        <v>268.92307692307691</v>
      </c>
      <c r="L264" s="189"/>
      <c r="M264" s="189"/>
      <c r="N264" s="189">
        <v>108.15397281131685</v>
      </c>
      <c r="O264" s="189">
        <v>94.167116495676069</v>
      </c>
      <c r="P264" s="189">
        <v>80.468294217501878</v>
      </c>
      <c r="Q264" s="189">
        <v>97.563477852934454</v>
      </c>
      <c r="R264" s="189">
        <v>125.79873282310957</v>
      </c>
      <c r="S264" s="189">
        <v>77.351674586228583</v>
      </c>
      <c r="T264" s="189">
        <v>88.42792733271456</v>
      </c>
      <c r="U264" s="189">
        <v>121.484138989527</v>
      </c>
      <c r="V264" s="189">
        <v>89.305525313650932</v>
      </c>
      <c r="W264" s="189">
        <v>81.815524022158144</v>
      </c>
      <c r="X264" s="190"/>
      <c r="Y264" s="190"/>
      <c r="Z264" s="189">
        <v>420.93678467385052</v>
      </c>
      <c r="AA264" s="189">
        <v>386.95257930818633</v>
      </c>
      <c r="AB264" s="189">
        <v>406.88822529782169</v>
      </c>
      <c r="AC264" s="189">
        <v>379.14540872695659</v>
      </c>
      <c r="AD264" s="189">
        <v>348.59690313839826</v>
      </c>
      <c r="AE264" s="189">
        <v>302.74139557037716</v>
      </c>
      <c r="AF264" s="189">
        <v>328.78798841596654</v>
      </c>
      <c r="AG264" s="189">
        <v>274.06641954126246</v>
      </c>
      <c r="AH264" s="189">
        <v>249.13552253475657</v>
      </c>
      <c r="AI264" s="189">
        <v>286.87091134795168</v>
      </c>
      <c r="AJ264" s="190"/>
      <c r="AK264" s="190"/>
      <c r="AL264" s="191">
        <v>22.50165960250192</v>
      </c>
      <c r="AM264" s="191">
        <v>18.174267028093752</v>
      </c>
      <c r="AN264" s="191">
        <v>14.175032016525144</v>
      </c>
      <c r="AO264" s="191">
        <v>16.741798310506631</v>
      </c>
      <c r="AP264" s="191">
        <v>23.148544426420326</v>
      </c>
      <c r="AQ264" s="191">
        <v>8.9053179567884193</v>
      </c>
      <c r="AR264" s="191">
        <v>14.643101243553865</v>
      </c>
      <c r="AS264" s="191">
        <v>17.83039935963615</v>
      </c>
      <c r="AT264" s="191">
        <v>13.223129400831734</v>
      </c>
      <c r="AU264" s="191">
        <v>15.091959379793165</v>
      </c>
      <c r="AV264" s="190"/>
      <c r="AW264" s="190"/>
      <c r="AX264" s="192">
        <v>0.17827596776336255</v>
      </c>
      <c r="AY264" s="192">
        <v>0.18801495104961796</v>
      </c>
      <c r="AZ264" s="192">
        <v>0.17439547400115554</v>
      </c>
      <c r="BA264" s="192">
        <v>0.18107852924491746</v>
      </c>
      <c r="BB264" s="192">
        <v>0.1918041862758367</v>
      </c>
      <c r="BC264" s="192">
        <v>0.12602188196764841</v>
      </c>
      <c r="BD264" s="192">
        <v>0.16459646017195942</v>
      </c>
      <c r="BE264" s="192">
        <v>0.16117536104463173</v>
      </c>
      <c r="BF264" s="192">
        <v>0.15030393447091867</v>
      </c>
      <c r="BG264" s="192">
        <v>0.18877500129577693</v>
      </c>
      <c r="BH264" s="190"/>
      <c r="BI264" s="193"/>
      <c r="BJ264" s="193"/>
    </row>
    <row r="265" spans="1:75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N265" s="94"/>
      <c r="AO265" s="94"/>
      <c r="AP265" s="94"/>
      <c r="AQ265" s="94"/>
      <c r="AR265" s="94"/>
      <c r="AS265" s="94"/>
      <c r="AT265" s="94"/>
      <c r="AU265" s="94"/>
      <c r="AV265" s="94"/>
      <c r="AW265" s="94"/>
      <c r="AX265" s="94"/>
      <c r="AY265" s="94"/>
      <c r="AZ265" s="94"/>
      <c r="BA265" s="94"/>
      <c r="BB265" s="94"/>
      <c r="BC265" s="94"/>
      <c r="BD265" s="94"/>
      <c r="BE265" s="94"/>
      <c r="BF265" s="94"/>
      <c r="BG265" s="94"/>
      <c r="BH265" s="94"/>
      <c r="BI265" s="94"/>
      <c r="BJ265" s="94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</row>
    <row r="266" spans="1:75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1">
        <v>2017</v>
      </c>
      <c r="L266" s="1"/>
      <c r="M266" s="1"/>
      <c r="N266" s="1">
        <v>2008</v>
      </c>
      <c r="O266" s="1">
        <v>2009</v>
      </c>
      <c r="P266" s="1">
        <v>2010</v>
      </c>
      <c r="Q266" s="1">
        <v>2011</v>
      </c>
      <c r="R266" s="1">
        <v>2012</v>
      </c>
      <c r="S266" s="1">
        <v>2013</v>
      </c>
      <c r="T266" s="1">
        <v>2014</v>
      </c>
      <c r="U266" s="1">
        <v>2015</v>
      </c>
      <c r="V266" s="1">
        <v>2016</v>
      </c>
      <c r="W266" s="1">
        <v>2017</v>
      </c>
      <c r="Z266" s="1">
        <v>2008</v>
      </c>
      <c r="AA266" s="1">
        <v>2009</v>
      </c>
      <c r="AB266" s="1">
        <v>2010</v>
      </c>
      <c r="AC266" s="1">
        <v>2011</v>
      </c>
      <c r="AD266" s="1">
        <v>2012</v>
      </c>
      <c r="AE266" s="1">
        <v>2013</v>
      </c>
      <c r="AF266" s="1">
        <v>2014</v>
      </c>
      <c r="AG266" s="1">
        <v>2015</v>
      </c>
      <c r="AH266" s="1">
        <v>2016</v>
      </c>
      <c r="AI266" s="1">
        <v>2017</v>
      </c>
      <c r="AL266" s="1">
        <v>2008</v>
      </c>
      <c r="AM266" s="1">
        <v>2009</v>
      </c>
      <c r="AN266" s="1">
        <v>2010</v>
      </c>
      <c r="AO266" s="1">
        <v>2011</v>
      </c>
      <c r="AP266" s="1">
        <v>2012</v>
      </c>
      <c r="AQ266" s="1">
        <v>2013</v>
      </c>
      <c r="AR266" s="1">
        <v>2014</v>
      </c>
      <c r="AS266" s="1">
        <v>2015</v>
      </c>
      <c r="AT266" s="1">
        <v>2016</v>
      </c>
      <c r="AU266" s="1">
        <v>2017</v>
      </c>
      <c r="AX266" s="1">
        <v>2008</v>
      </c>
      <c r="AY266" s="1">
        <v>2009</v>
      </c>
      <c r="AZ266" s="1">
        <v>2010</v>
      </c>
      <c r="BA266" s="1">
        <v>2011</v>
      </c>
      <c r="BB266" s="1">
        <v>2012</v>
      </c>
      <c r="BC266" s="1">
        <v>2013</v>
      </c>
      <c r="BD266" s="1">
        <v>2014</v>
      </c>
      <c r="BE266" s="1">
        <v>2015</v>
      </c>
      <c r="BF266" s="1">
        <v>2016</v>
      </c>
      <c r="BG266" s="1">
        <v>2017</v>
      </c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</row>
    <row r="267" spans="1:75">
      <c r="A267" s="53" t="s">
        <v>50</v>
      </c>
      <c r="B267" s="52">
        <v>151</v>
      </c>
      <c r="C267" s="52">
        <v>145</v>
      </c>
      <c r="D267" s="52">
        <v>117</v>
      </c>
      <c r="E267" s="52">
        <v>124</v>
      </c>
      <c r="F267" s="52">
        <v>99</v>
      </c>
      <c r="G267" s="52">
        <v>106</v>
      </c>
      <c r="H267" s="52">
        <v>147</v>
      </c>
      <c r="I267" s="52">
        <v>208</v>
      </c>
      <c r="J267" s="52">
        <v>168</v>
      </c>
      <c r="K267" s="52">
        <v>167</v>
      </c>
      <c r="N267" s="42">
        <v>332.85161315988455</v>
      </c>
      <c r="O267" s="42">
        <v>143.16041197949335</v>
      </c>
      <c r="P267" s="42">
        <v>146.30848923431364</v>
      </c>
      <c r="Q267" s="42">
        <v>109.89694174461196</v>
      </c>
      <c r="R267" s="42">
        <v>51.669076682415273</v>
      </c>
      <c r="S267" s="42">
        <v>69.901747093044577</v>
      </c>
      <c r="T267" s="42">
        <v>101.37503001178742</v>
      </c>
      <c r="U267" s="42">
        <v>91.257798450755999</v>
      </c>
      <c r="V267" s="42">
        <v>94.783377818460878</v>
      </c>
      <c r="W267" s="42">
        <v>53.645113772890539</v>
      </c>
      <c r="Z267" s="42">
        <v>832.35099337748454</v>
      </c>
      <c r="AA267" s="42">
        <v>747.944827586207</v>
      </c>
      <c r="AB267" s="42">
        <v>1053.5208126623463</v>
      </c>
      <c r="AC267" s="42">
        <v>616.97878864837537</v>
      </c>
      <c r="AD267" s="42">
        <v>724.01010101010081</v>
      </c>
      <c r="AE267" s="42">
        <v>504.97186748773896</v>
      </c>
      <c r="AF267" s="42">
        <v>334.93197278911589</v>
      </c>
      <c r="AG267" s="42">
        <v>611.62002898859794</v>
      </c>
      <c r="AH267" s="42">
        <v>213.9740333549839</v>
      </c>
      <c r="AI267" s="42">
        <v>440.56929361615738</v>
      </c>
      <c r="AL267" s="40">
        <v>134.54145641777745</v>
      </c>
      <c r="AM267" s="40">
        <v>49.357153529477259</v>
      </c>
      <c r="AN267" s="40">
        <v>56.988770850241607</v>
      </c>
      <c r="AO267" s="40">
        <v>26.407107576997937</v>
      </c>
      <c r="AP267" s="40">
        <v>11.573858967287668</v>
      </c>
      <c r="AQ267" s="40">
        <v>11.615430209434869</v>
      </c>
      <c r="AR267" s="40">
        <v>15.372105264775103</v>
      </c>
      <c r="AS267" s="40">
        <v>35.460455125776583</v>
      </c>
      <c r="AT267" s="40">
        <v>10.302673961993341</v>
      </c>
      <c r="AU267" s="40">
        <v>11.819849098172016</v>
      </c>
      <c r="AX267" s="43">
        <v>0.40420851544183672</v>
      </c>
      <c r="AY267" s="43">
        <v>0.34476817191995301</v>
      </c>
      <c r="AZ267" s="43">
        <v>0.38951103349152805</v>
      </c>
      <c r="BA267" s="43">
        <v>0.24028974016733842</v>
      </c>
      <c r="BB267" s="43">
        <v>0.22399972498882761</v>
      </c>
      <c r="BC267" s="43">
        <v>0.16616795276910379</v>
      </c>
      <c r="BD267" s="43">
        <v>0.15163601197442511</v>
      </c>
      <c r="BE267" s="43">
        <v>0.38857451886604022</v>
      </c>
      <c r="BF267" s="43">
        <v>0.108697054263313</v>
      </c>
      <c r="BG267" s="43">
        <v>0.22033412303331071</v>
      </c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</row>
    <row r="268" spans="1:75">
      <c r="A268" s="53" t="s">
        <v>56</v>
      </c>
      <c r="B268" s="52">
        <v>143</v>
      </c>
      <c r="C268" s="52">
        <v>158</v>
      </c>
      <c r="D268" s="52">
        <v>181</v>
      </c>
      <c r="E268" s="52">
        <v>172</v>
      </c>
      <c r="F268" s="52">
        <v>253</v>
      </c>
      <c r="G268" s="52">
        <v>172</v>
      </c>
      <c r="H268" s="52">
        <v>302</v>
      </c>
      <c r="I268" s="52">
        <v>370</v>
      </c>
      <c r="J268" s="52">
        <v>259</v>
      </c>
      <c r="K268" s="52">
        <v>438</v>
      </c>
      <c r="N268" s="42">
        <v>124.03658920146789</v>
      </c>
      <c r="O268" s="42">
        <v>67.297382283379946</v>
      </c>
      <c r="P268" s="42">
        <v>72.12794497383517</v>
      </c>
      <c r="Q268" s="42">
        <v>86.710194121701363</v>
      </c>
      <c r="R268" s="42">
        <v>268.56149301333687</v>
      </c>
      <c r="S268" s="42">
        <v>59.594016479287973</v>
      </c>
      <c r="T268" s="42">
        <v>83.487259250122975</v>
      </c>
      <c r="U268" s="42">
        <v>109.48225202128826</v>
      </c>
      <c r="V268" s="42">
        <v>75.714886494553738</v>
      </c>
      <c r="W268" s="42">
        <v>100.79915119903693</v>
      </c>
      <c r="Z268" s="42">
        <v>200.10489510489489</v>
      </c>
      <c r="AA268" s="42">
        <v>235.49367088607582</v>
      </c>
      <c r="AB268" s="42">
        <v>241.77335332793234</v>
      </c>
      <c r="AC268" s="42">
        <v>228.26038248057748</v>
      </c>
      <c r="AD268" s="42">
        <v>242.24110671936754</v>
      </c>
      <c r="AE268" s="42">
        <v>230.09637802474927</v>
      </c>
      <c r="AF268" s="42">
        <v>166.04966887417214</v>
      </c>
      <c r="AG268" s="42">
        <v>121.95136722114037</v>
      </c>
      <c r="AH268" s="42">
        <v>136.87309802447535</v>
      </c>
      <c r="AI268" s="42">
        <v>133.27858144972174</v>
      </c>
      <c r="AL268" s="40">
        <v>11.414728196024326</v>
      </c>
      <c r="AM268" s="40">
        <v>7.9602021839683355</v>
      </c>
      <c r="AN268" s="40">
        <v>9.9742752877071315</v>
      </c>
      <c r="AO268" s="40">
        <v>10.692332490331808</v>
      </c>
      <c r="AP268" s="40">
        <v>51.437490342758835</v>
      </c>
      <c r="AQ268" s="40">
        <v>7.3217535471802888</v>
      </c>
      <c r="AR268" s="40">
        <v>12.894175371169958</v>
      </c>
      <c r="AS268" s="40">
        <v>15.089032842889173</v>
      </c>
      <c r="AT268" s="40">
        <v>8.1160844415416324</v>
      </c>
      <c r="AU268" s="40">
        <v>17.621481269197943</v>
      </c>
      <c r="AX268" s="43">
        <v>9.202710482052856E-2</v>
      </c>
      <c r="AY268" s="43">
        <v>0.11828397946370378</v>
      </c>
      <c r="AZ268" s="43">
        <v>0.13828586536501711</v>
      </c>
      <c r="BA268" s="43">
        <v>0.1233111354280291</v>
      </c>
      <c r="BB268" s="43">
        <v>0.19152965589227058</v>
      </c>
      <c r="BC268" s="43">
        <v>0.12286054841973909</v>
      </c>
      <c r="BD268" s="43">
        <v>0.15444482771364859</v>
      </c>
      <c r="BE268" s="43">
        <v>0.13782172511353885</v>
      </c>
      <c r="BF268" s="43">
        <v>0.10719271753944229</v>
      </c>
      <c r="BG268" s="43">
        <v>0.17481775451067791</v>
      </c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</row>
    <row r="269" spans="1:75">
      <c r="A269" s="53" t="s">
        <v>51</v>
      </c>
      <c r="B269" s="52">
        <v>36</v>
      </c>
      <c r="C269" s="52">
        <v>18</v>
      </c>
      <c r="D269" s="52">
        <v>20</v>
      </c>
      <c r="E269" s="52">
        <v>32</v>
      </c>
      <c r="F269" s="52">
        <v>15</v>
      </c>
      <c r="G269" s="52">
        <v>27</v>
      </c>
      <c r="H269" s="52">
        <v>32</v>
      </c>
      <c r="I269" s="52">
        <v>26</v>
      </c>
      <c r="J269" s="52">
        <v>26</v>
      </c>
      <c r="K269" s="52">
        <v>46</v>
      </c>
      <c r="N269" s="42">
        <v>61.856870229007576</v>
      </c>
      <c r="O269" s="42">
        <v>47.595747935148367</v>
      </c>
      <c r="P269" s="42">
        <v>84.354396964197306</v>
      </c>
      <c r="Q269" s="42">
        <v>89.733359014002588</v>
      </c>
      <c r="R269" s="42">
        <v>79.134573270680676</v>
      </c>
      <c r="S269" s="42">
        <v>78.61993371978869</v>
      </c>
      <c r="T269" s="42">
        <v>73.131694351571753</v>
      </c>
      <c r="U269" s="42">
        <v>59.907391326396585</v>
      </c>
      <c r="V269" s="42">
        <v>76.963438618714747</v>
      </c>
      <c r="W269" s="42">
        <v>84.343452602386407</v>
      </c>
      <c r="Z269" s="42">
        <v>713.22222222222217</v>
      </c>
      <c r="AA269" s="42">
        <v>363.22222222222234</v>
      </c>
      <c r="AB269" s="42">
        <v>303.04984039239071</v>
      </c>
      <c r="AC269" s="42">
        <v>559.69310327931919</v>
      </c>
      <c r="AD269" s="42">
        <v>230.33333333333331</v>
      </c>
      <c r="AE269" s="42">
        <v>367.10712117000304</v>
      </c>
      <c r="AF269" s="42">
        <v>322.12500000000011</v>
      </c>
      <c r="AG269" s="42">
        <v>433.3153310710041</v>
      </c>
      <c r="AH269" s="42">
        <v>405.45402411175473</v>
      </c>
      <c r="AI269" s="42">
        <v>714.979465363656</v>
      </c>
      <c r="AL269" s="40">
        <v>5.107840394158373</v>
      </c>
      <c r="AM269" s="40">
        <v>0.98924228696771765</v>
      </c>
      <c r="AN269" s="40">
        <v>1.6156324342885902</v>
      </c>
      <c r="AO269" s="40">
        <v>5.0477422188498942</v>
      </c>
      <c r="AP269" s="40">
        <v>0.85444080743968254</v>
      </c>
      <c r="AQ269" s="40">
        <v>2.4191537268959915</v>
      </c>
      <c r="AR269" s="40">
        <v>2.3217125933992886</v>
      </c>
      <c r="AS269" s="40">
        <v>2.0615178309961122</v>
      </c>
      <c r="AT269" s="40">
        <v>2.453278462155621</v>
      </c>
      <c r="AU269" s="40">
        <v>8.3071842055390839</v>
      </c>
      <c r="AX269" s="43">
        <v>8.2575150912874137E-2</v>
      </c>
      <c r="AY269" s="43">
        <v>2.0784257625609974E-2</v>
      </c>
      <c r="AZ269" s="43">
        <v>1.9152913095618666E-2</v>
      </c>
      <c r="BA269" s="43">
        <v>5.6252683219650906E-2</v>
      </c>
      <c r="BB269" s="43">
        <v>1.0797313640866659E-2</v>
      </c>
      <c r="BC269" s="43">
        <v>3.0770233609178032E-2</v>
      </c>
      <c r="BD269" s="43">
        <v>3.1747009473593449E-2</v>
      </c>
      <c r="BE269" s="43">
        <v>3.4411744283175949E-2</v>
      </c>
      <c r="BF269" s="43">
        <v>3.1875894660962717E-2</v>
      </c>
      <c r="BG269" s="43">
        <v>9.8492342312579695E-2</v>
      </c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</row>
    <row r="270" spans="1:75">
      <c r="A270" s="53" t="s">
        <v>54</v>
      </c>
      <c r="B270" s="52">
        <v>195</v>
      </c>
      <c r="C270" s="52">
        <v>236</v>
      </c>
      <c r="D270" s="52">
        <v>256</v>
      </c>
      <c r="E270" s="52">
        <v>265</v>
      </c>
      <c r="F270" s="52">
        <v>271</v>
      </c>
      <c r="G270" s="52">
        <v>182</v>
      </c>
      <c r="H270" s="52">
        <v>226</v>
      </c>
      <c r="I270" s="52">
        <v>258</v>
      </c>
      <c r="J270" s="52">
        <v>233</v>
      </c>
      <c r="K270" s="52">
        <v>354</v>
      </c>
      <c r="N270" s="42">
        <v>55.958603352530851</v>
      </c>
      <c r="O270" s="42">
        <v>72.67788540822697</v>
      </c>
      <c r="P270" s="42">
        <v>54.854060216027456</v>
      </c>
      <c r="Q270" s="42">
        <v>62.713685020208928</v>
      </c>
      <c r="R270" s="42">
        <v>69.970658280448788</v>
      </c>
      <c r="S270" s="42">
        <v>61.015800313497607</v>
      </c>
      <c r="T270" s="42">
        <v>59.671311491934581</v>
      </c>
      <c r="U270" s="42">
        <v>72.608478027383612</v>
      </c>
      <c r="V270" s="42">
        <v>55.737052320457977</v>
      </c>
      <c r="W270" s="42">
        <v>62.038271864533932</v>
      </c>
      <c r="Z270" s="42">
        <v>497.74871794871819</v>
      </c>
      <c r="AA270" s="42">
        <v>590.97033898305096</v>
      </c>
      <c r="AB270" s="42">
        <v>483.15599553567426</v>
      </c>
      <c r="AC270" s="42">
        <v>441.72704827660692</v>
      </c>
      <c r="AD270" s="42">
        <v>423.21771217712165</v>
      </c>
      <c r="AE270" s="42">
        <v>391.37933734246479</v>
      </c>
      <c r="AF270" s="42">
        <v>422.88495575221231</v>
      </c>
      <c r="AG270" s="42">
        <v>410.38340261553986</v>
      </c>
      <c r="AH270" s="42">
        <v>276.27155708246346</v>
      </c>
      <c r="AI270" s="42">
        <v>359.43176323809649</v>
      </c>
      <c r="AL270" s="40">
        <v>17.467616042914891</v>
      </c>
      <c r="AM270" s="40">
        <v>32.223267051324875</v>
      </c>
      <c r="AN270" s="40">
        <v>21.440104617902922</v>
      </c>
      <c r="AO270" s="40">
        <v>23.05714319380543</v>
      </c>
      <c r="AP270" s="40">
        <v>25.079377410648654</v>
      </c>
      <c r="AQ270" s="40">
        <v>13.492294555327003</v>
      </c>
      <c r="AR270" s="40">
        <v>17.564050182656704</v>
      </c>
      <c r="AS270" s="40">
        <v>23.481514878330827</v>
      </c>
      <c r="AT270" s="40">
        <v>10.848845225784213</v>
      </c>
      <c r="AU270" s="40">
        <v>23.639074664544115</v>
      </c>
      <c r="AX270" s="43">
        <v>0.31215246622349591</v>
      </c>
      <c r="AY270" s="43">
        <v>0.44337100440290567</v>
      </c>
      <c r="AZ270" s="43">
        <v>0.39085720425191928</v>
      </c>
      <c r="BA270" s="43">
        <v>0.36765728542941578</v>
      </c>
      <c r="BB270" s="43">
        <v>0.35842706109935707</v>
      </c>
      <c r="BC270" s="43">
        <v>0.22112787976235571</v>
      </c>
      <c r="BD270" s="43">
        <v>0.29434664235644853</v>
      </c>
      <c r="BE270" s="43">
        <v>0.32339907840341997</v>
      </c>
      <c r="BF270" s="43">
        <v>0.19464332565362816</v>
      </c>
      <c r="BG270" s="43">
        <v>0.38104018622830327</v>
      </c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</row>
    <row r="271" spans="1:75">
      <c r="A271" s="53" t="s">
        <v>49</v>
      </c>
      <c r="B271" s="52">
        <v>74</v>
      </c>
      <c r="C271" s="52">
        <v>92</v>
      </c>
      <c r="D271" s="52">
        <v>84</v>
      </c>
      <c r="E271" s="52">
        <v>119</v>
      </c>
      <c r="F271" s="52">
        <v>105</v>
      </c>
      <c r="G271" s="52">
        <v>83</v>
      </c>
      <c r="H271" s="52">
        <v>92</v>
      </c>
      <c r="I271" s="52">
        <v>113</v>
      </c>
      <c r="J271" s="52">
        <v>148</v>
      </c>
      <c r="K271" s="52">
        <v>137</v>
      </c>
      <c r="N271" s="42">
        <v>71.580235762755066</v>
      </c>
      <c r="O271" s="42">
        <v>101.29633253483577</v>
      </c>
      <c r="P271" s="42">
        <v>102.33776327299636</v>
      </c>
      <c r="Q271" s="42">
        <v>151.50754675363856</v>
      </c>
      <c r="R271" s="42">
        <v>82.37777654939778</v>
      </c>
      <c r="S271" s="42">
        <v>77.242730435988889</v>
      </c>
      <c r="T271" s="42">
        <v>76.91461348462073</v>
      </c>
      <c r="U271" s="42">
        <v>162.86190952690103</v>
      </c>
      <c r="V271" s="42">
        <v>91.476176708830806</v>
      </c>
      <c r="W271" s="42">
        <v>71.147905618450466</v>
      </c>
      <c r="Z271" s="42">
        <v>583.50000000000011</v>
      </c>
      <c r="AA271" s="42">
        <v>322.16304347826127</v>
      </c>
      <c r="AB271" s="42">
        <v>353.83314697962169</v>
      </c>
      <c r="AC271" s="42">
        <v>287.75118409701275</v>
      </c>
      <c r="AD271" s="42">
        <v>261.91428571428571</v>
      </c>
      <c r="AE271" s="42">
        <v>217.79493688837093</v>
      </c>
      <c r="AF271" s="42">
        <v>148.15217391304336</v>
      </c>
      <c r="AG271" s="42">
        <v>244.53324704123438</v>
      </c>
      <c r="AH271" s="42">
        <v>256.90255741165095</v>
      </c>
      <c r="AI271" s="42">
        <v>149.73301042339227</v>
      </c>
      <c r="AL271" s="40">
        <v>9.9400304237781487</v>
      </c>
      <c r="AM271" s="40">
        <v>9.5443612607887118</v>
      </c>
      <c r="AN271" s="40">
        <v>9.6117951102822445</v>
      </c>
      <c r="AO271" s="40">
        <v>16.294523164758626</v>
      </c>
      <c r="AP271" s="40">
        <v>7.0798852231027771</v>
      </c>
      <c r="AQ271" s="40">
        <v>4.3346866593584714</v>
      </c>
      <c r="AR271" s="40">
        <v>3.2287404118222183</v>
      </c>
      <c r="AS271" s="40">
        <v>13.745646303298837</v>
      </c>
      <c r="AT271" s="40">
        <v>10.516847285973174</v>
      </c>
      <c r="AU271" s="40">
        <v>4.3707031304007975</v>
      </c>
      <c r="AX271" s="43">
        <v>0.13886557256842941</v>
      </c>
      <c r="AY271" s="43">
        <v>9.4222179835646167E-2</v>
      </c>
      <c r="AZ271" s="43">
        <v>9.3922270752017589E-2</v>
      </c>
      <c r="BA271" s="43">
        <v>0.10754925093767516</v>
      </c>
      <c r="BB271" s="43">
        <v>8.5944116479731991E-2</v>
      </c>
      <c r="BC271" s="43">
        <v>5.6117729589461221E-2</v>
      </c>
      <c r="BD271" s="43">
        <v>4.1978243997388261E-2</v>
      </c>
      <c r="BE271" s="43">
        <v>8.4400621012173355E-2</v>
      </c>
      <c r="BF271" s="43">
        <v>0.11496815525476496</v>
      </c>
      <c r="BG271" s="43">
        <v>6.1431226856344216E-2</v>
      </c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</row>
    <row r="272" spans="1:75">
      <c r="A272" s="53" t="s">
        <v>59</v>
      </c>
      <c r="B272" s="52">
        <v>100</v>
      </c>
      <c r="C272" s="52">
        <v>93</v>
      </c>
      <c r="D272" s="52">
        <v>116</v>
      </c>
      <c r="E272" s="52">
        <v>142</v>
      </c>
      <c r="F272" s="52">
        <v>177</v>
      </c>
      <c r="G272" s="52">
        <v>122</v>
      </c>
      <c r="H272" s="52">
        <v>127</v>
      </c>
      <c r="I272" s="52">
        <v>218</v>
      </c>
      <c r="J272" s="52">
        <v>226</v>
      </c>
      <c r="K272" s="52">
        <v>266</v>
      </c>
      <c r="N272" s="42">
        <v>81.136790738721942</v>
      </c>
      <c r="O272" s="42">
        <v>96.758591453764296</v>
      </c>
      <c r="P272" s="42">
        <v>104.75106918238988</v>
      </c>
      <c r="Q272" s="42">
        <v>117.19352159467996</v>
      </c>
      <c r="R272" s="42">
        <v>109.37818858837977</v>
      </c>
      <c r="S272" s="42">
        <v>120.55498744368623</v>
      </c>
      <c r="T272" s="42">
        <v>109.65906643268553</v>
      </c>
      <c r="U272" s="42">
        <v>138.81806331115374</v>
      </c>
      <c r="V272" s="42">
        <v>67.912273042958375</v>
      </c>
      <c r="W272" s="42">
        <v>108.13727224375106</v>
      </c>
      <c r="Z272" s="42">
        <v>192.62999999999997</v>
      </c>
      <c r="AA272" s="42">
        <v>190.2365591397851</v>
      </c>
      <c r="AB272" s="42">
        <v>274.1377866540185</v>
      </c>
      <c r="AC272" s="42">
        <v>229.50830204768121</v>
      </c>
      <c r="AD272" s="42">
        <v>299.3107344632769</v>
      </c>
      <c r="AE272" s="42">
        <v>209.74705099491246</v>
      </c>
      <c r="AF272" s="42">
        <v>236.29133858267735</v>
      </c>
      <c r="AG272" s="42">
        <v>138.29186047485319</v>
      </c>
      <c r="AH272" s="42">
        <v>198.79069163351144</v>
      </c>
      <c r="AI272" s="42">
        <v>120.78785704214684</v>
      </c>
      <c r="AL272" s="40">
        <v>5.026477691909399</v>
      </c>
      <c r="AM272" s="40">
        <v>5.4419690683960367</v>
      </c>
      <c r="AN272" s="40">
        <v>10.526309580301247</v>
      </c>
      <c r="AO272" s="40">
        <v>11.995922690585145</v>
      </c>
      <c r="AP272" s="40">
        <v>18.108978411732931</v>
      </c>
      <c r="AQ272" s="40">
        <v>9.5766826585966669</v>
      </c>
      <c r="AR272" s="40">
        <v>10.135016953230949</v>
      </c>
      <c r="AS272" s="40">
        <v>12.782870171517374</v>
      </c>
      <c r="AT272" s="40">
        <v>9.2257178911889639</v>
      </c>
      <c r="AU272" s="40">
        <v>10.404743745654784</v>
      </c>
      <c r="AX272" s="43">
        <v>6.1950659449863471E-2</v>
      </c>
      <c r="AY272" s="43">
        <v>5.6242747921733234E-2</v>
      </c>
      <c r="AZ272" s="43">
        <v>0.10048880324050063</v>
      </c>
      <c r="BA272" s="43">
        <v>0.1023599472680212</v>
      </c>
      <c r="BB272" s="43">
        <v>0.16556297599589986</v>
      </c>
      <c r="BC272" s="43">
        <v>7.9438295019276059E-2</v>
      </c>
      <c r="BD272" s="43">
        <v>9.2422973156098778E-2</v>
      </c>
      <c r="BE272" s="43">
        <v>9.2083622740545018E-2</v>
      </c>
      <c r="BF272" s="43">
        <v>0.13584757920491297</v>
      </c>
      <c r="BG272" s="43">
        <v>9.6217923106119818E-2</v>
      </c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</row>
    <row r="273" spans="1:75">
      <c r="A273" s="53" t="s">
        <v>57</v>
      </c>
      <c r="B273" s="52">
        <v>264</v>
      </c>
      <c r="C273" s="52">
        <v>260</v>
      </c>
      <c r="D273" s="52">
        <v>271</v>
      </c>
      <c r="E273" s="52">
        <v>302</v>
      </c>
      <c r="F273" s="52">
        <v>425</v>
      </c>
      <c r="G273" s="52">
        <v>309</v>
      </c>
      <c r="H273" s="52">
        <v>311</v>
      </c>
      <c r="I273" s="52">
        <v>382</v>
      </c>
      <c r="J273" s="52">
        <v>424</v>
      </c>
      <c r="K273" s="52">
        <v>634</v>
      </c>
      <c r="N273" s="42">
        <v>68.33223304334436</v>
      </c>
      <c r="O273" s="42">
        <v>64.50969782837042</v>
      </c>
      <c r="P273" s="42">
        <v>71.124452691967093</v>
      </c>
      <c r="Q273" s="42">
        <v>97.7714671367861</v>
      </c>
      <c r="R273" s="42">
        <v>132.62607614198822</v>
      </c>
      <c r="S273" s="42">
        <v>56.21193442796757</v>
      </c>
      <c r="T273" s="42">
        <v>87.080311475799789</v>
      </c>
      <c r="U273" s="42">
        <v>92.620797085768956</v>
      </c>
      <c r="V273" s="42">
        <v>75.239784678339703</v>
      </c>
      <c r="W273" s="42">
        <v>94.429067870236011</v>
      </c>
      <c r="Z273" s="42">
        <v>393.60606060606079</v>
      </c>
      <c r="AA273" s="42">
        <v>314.89999999999992</v>
      </c>
      <c r="AB273" s="42">
        <v>304.23969216425428</v>
      </c>
      <c r="AC273" s="42">
        <v>278.83244926827882</v>
      </c>
      <c r="AD273" s="42">
        <v>292.86352941176472</v>
      </c>
      <c r="AE273" s="42">
        <v>235.15818532592567</v>
      </c>
      <c r="AF273" s="42">
        <v>371.82315112540181</v>
      </c>
      <c r="AG273" s="42">
        <v>222.88973936065565</v>
      </c>
      <c r="AH273" s="42">
        <v>219.05068294670656</v>
      </c>
      <c r="AI273" s="42">
        <v>200.60370390248343</v>
      </c>
      <c r="AL273" s="40">
        <v>22.835647277136186</v>
      </c>
      <c r="AM273" s="40">
        <v>16.790383545531128</v>
      </c>
      <c r="AN273" s="40">
        <v>18.530830523105301</v>
      </c>
      <c r="AO273" s="40">
        <v>25.858641061822485</v>
      </c>
      <c r="AP273" s="40">
        <v>51.588251457605615</v>
      </c>
      <c r="AQ273" s="40">
        <v>12.680060648832757</v>
      </c>
      <c r="AR273" s="40">
        <v>31.013101579734201</v>
      </c>
      <c r="AS273" s="40">
        <v>24.08747280932598</v>
      </c>
      <c r="AT273" s="40">
        <v>21.130288759068765</v>
      </c>
      <c r="AU273" s="40">
        <v>35.965406509561021</v>
      </c>
      <c r="AX273" s="43">
        <v>0.334185585046681</v>
      </c>
      <c r="AY273" s="43">
        <v>0.26027689030883916</v>
      </c>
      <c r="AZ273" s="43">
        <v>0.26054092259044126</v>
      </c>
      <c r="BA273" s="43">
        <v>0.2644804442347708</v>
      </c>
      <c r="BB273" s="43">
        <v>0.38897517711657043</v>
      </c>
      <c r="BC273" s="43">
        <v>0.22557595247111698</v>
      </c>
      <c r="BD273" s="43">
        <v>0.35614366846118772</v>
      </c>
      <c r="BE273" s="43">
        <v>0.26006548817562469</v>
      </c>
      <c r="BF273" s="43">
        <v>0.28083930395871837</v>
      </c>
      <c r="BG273" s="43">
        <v>0.3808721966734282</v>
      </c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</row>
    <row r="274" spans="1:75">
      <c r="A274" s="53" t="s">
        <v>55</v>
      </c>
      <c r="B274" s="52">
        <v>112</v>
      </c>
      <c r="C274" s="52">
        <v>102</v>
      </c>
      <c r="D274" s="52">
        <v>96</v>
      </c>
      <c r="E274" s="52">
        <v>116</v>
      </c>
      <c r="F274" s="52">
        <v>180</v>
      </c>
      <c r="G274" s="52">
        <v>119</v>
      </c>
      <c r="H274" s="52">
        <v>126</v>
      </c>
      <c r="I274" s="52">
        <v>184</v>
      </c>
      <c r="J274" s="52">
        <v>192</v>
      </c>
      <c r="K274" s="52">
        <v>219</v>
      </c>
      <c r="N274" s="42">
        <v>87.049682563118282</v>
      </c>
      <c r="O274" s="42">
        <v>108.11247177349317</v>
      </c>
      <c r="P274" s="42">
        <v>64.259529428591904</v>
      </c>
      <c r="Q274" s="42">
        <v>91.735796116469473</v>
      </c>
      <c r="R274" s="42">
        <v>111.83394164737145</v>
      </c>
      <c r="S274" s="42">
        <v>95.900248683520758</v>
      </c>
      <c r="T274" s="42">
        <v>107.35927125361192</v>
      </c>
      <c r="U274" s="42">
        <v>98.307247082328985</v>
      </c>
      <c r="V274" s="42">
        <v>84.682641828958424</v>
      </c>
      <c r="W274" s="42">
        <v>107.85069242893471</v>
      </c>
      <c r="Z274" s="42">
        <v>120.94642857142857</v>
      </c>
      <c r="AA274" s="42">
        <v>112.88235294117651</v>
      </c>
      <c r="AB274" s="42">
        <v>145.65617328709507</v>
      </c>
      <c r="AC274" s="42">
        <v>114.61971678237779</v>
      </c>
      <c r="AD274" s="42">
        <v>140.6999999999999</v>
      </c>
      <c r="AE274" s="42">
        <v>98.123487744748033</v>
      </c>
      <c r="AF274" s="42">
        <v>149.66666666666663</v>
      </c>
      <c r="AG274" s="42">
        <v>165.82268630942616</v>
      </c>
      <c r="AH274" s="42">
        <v>135.32291666666669</v>
      </c>
      <c r="AI274" s="42">
        <v>102.46514268730076</v>
      </c>
      <c r="AL274" s="40">
        <v>3.792278921081492</v>
      </c>
      <c r="AM274" s="40">
        <v>3.9572330043075379</v>
      </c>
      <c r="AN274" s="40">
        <v>2.8394122563686368</v>
      </c>
      <c r="AO274" s="40">
        <v>3.830888075186186</v>
      </c>
      <c r="AP274" s="40">
        <v>8.851317104011498</v>
      </c>
      <c r="AQ274" s="40">
        <v>3.4762731300592717</v>
      </c>
      <c r="AR274" s="40">
        <v>6.2353896532732973</v>
      </c>
      <c r="AS274" s="40">
        <v>9.161710997321995</v>
      </c>
      <c r="AT274" s="40">
        <v>6.6529520975827996</v>
      </c>
      <c r="AU274" s="40">
        <v>7.2476008472424676</v>
      </c>
      <c r="AX274" s="43">
        <v>4.3564534750965618E-2</v>
      </c>
      <c r="AY274" s="43">
        <v>3.6602927852749045E-2</v>
      </c>
      <c r="AZ274" s="43">
        <v>4.4186633198488014E-2</v>
      </c>
      <c r="BA274" s="43">
        <v>4.1760013401120094E-2</v>
      </c>
      <c r="BB274" s="43">
        <v>7.9146965345467099E-2</v>
      </c>
      <c r="BC274" s="43">
        <v>3.6248843749417982E-2</v>
      </c>
      <c r="BD274" s="43">
        <v>5.8079657028814985E-2</v>
      </c>
      <c r="BE274" s="43">
        <v>9.3194665390735357E-2</v>
      </c>
      <c r="BF274" s="43">
        <v>7.8563350810670257E-2</v>
      </c>
      <c r="BG274" s="43">
        <v>6.7200318180785701E-2</v>
      </c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</row>
    <row r="275" spans="1:75">
      <c r="A275" s="53" t="s">
        <v>47</v>
      </c>
      <c r="B275" s="52">
        <v>173</v>
      </c>
      <c r="C275" s="52">
        <v>213</v>
      </c>
      <c r="D275" s="52">
        <v>135</v>
      </c>
      <c r="E275" s="52">
        <v>255</v>
      </c>
      <c r="F275" s="52">
        <v>192</v>
      </c>
      <c r="G275" s="52">
        <v>148</v>
      </c>
      <c r="H275" s="52">
        <v>193</v>
      </c>
      <c r="I275" s="52">
        <v>219</v>
      </c>
      <c r="J275" s="52">
        <v>256</v>
      </c>
      <c r="K275" s="52">
        <v>234</v>
      </c>
      <c r="N275" s="42">
        <v>64.496851865387129</v>
      </c>
      <c r="O275" s="42">
        <v>70.627128827746262</v>
      </c>
      <c r="P275" s="42">
        <v>47.744184409996528</v>
      </c>
      <c r="Q275" s="42">
        <v>84.935181247973375</v>
      </c>
      <c r="R275" s="42">
        <v>69.949829655779538</v>
      </c>
      <c r="S275" s="42">
        <v>54.564394841709593</v>
      </c>
      <c r="T275" s="42">
        <v>70.531436962831009</v>
      </c>
      <c r="U275" s="42">
        <v>125.39379304311682</v>
      </c>
      <c r="V275" s="42">
        <v>66.512946672165953</v>
      </c>
      <c r="W275" s="42">
        <v>77.615485465212643</v>
      </c>
      <c r="Z275" s="42">
        <v>553.58959537572332</v>
      </c>
      <c r="AA275" s="42">
        <v>679.80281690140816</v>
      </c>
      <c r="AB275" s="42">
        <v>736.84405636993563</v>
      </c>
      <c r="AC275" s="42">
        <v>516.38556956947946</v>
      </c>
      <c r="AD275" s="42">
        <v>758.11458333333383</v>
      </c>
      <c r="AE275" s="42">
        <v>488.07383246166069</v>
      </c>
      <c r="AF275" s="42">
        <v>447.24870466321249</v>
      </c>
      <c r="AG275" s="42">
        <v>335.74285426581554</v>
      </c>
      <c r="AH275" s="42">
        <v>363.57957613165286</v>
      </c>
      <c r="AI275" s="42">
        <v>421.17674884317466</v>
      </c>
      <c r="AL275" s="40">
        <v>19.865273476318656</v>
      </c>
      <c r="AM275" s="40">
        <v>32.510504983071861</v>
      </c>
      <c r="AN275" s="40">
        <v>15.007923763337278</v>
      </c>
      <c r="AO275" s="40">
        <v>35.12733518861117</v>
      </c>
      <c r="AP275" s="40">
        <v>31.819284236659499</v>
      </c>
      <c r="AQ275" s="40">
        <v>12.235755851247591</v>
      </c>
      <c r="AR275" s="40">
        <v>18.750702534077252</v>
      </c>
      <c r="AS275" s="40">
        <v>28.161528086615355</v>
      </c>
      <c r="AT275" s="40">
        <v>18.719448627313426</v>
      </c>
      <c r="AU275" s="40">
        <v>22.907605156190066</v>
      </c>
      <c r="AX275" s="43">
        <v>0.30800376920380435</v>
      </c>
      <c r="AY275" s="43">
        <v>0.46031185923418039</v>
      </c>
      <c r="AZ275" s="43">
        <v>0.31434035262721893</v>
      </c>
      <c r="BA275" s="43">
        <v>0.41357815068475334</v>
      </c>
      <c r="BB275" s="43">
        <v>0.4548872297937106</v>
      </c>
      <c r="BC275" s="43">
        <v>0.22424432428405588</v>
      </c>
      <c r="BD275" s="43">
        <v>0.26584886600224217</v>
      </c>
      <c r="BE275" s="43">
        <v>0.22458470553587911</v>
      </c>
      <c r="BF275" s="43">
        <v>0.28144067529558209</v>
      </c>
      <c r="BG275" s="43">
        <v>0.29514220028240734</v>
      </c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</row>
    <row r="276" spans="1:75">
      <c r="A276" s="53" t="s">
        <v>52</v>
      </c>
      <c r="B276" s="52">
        <v>178</v>
      </c>
      <c r="C276" s="52">
        <v>247</v>
      </c>
      <c r="D276" s="52">
        <v>177</v>
      </c>
      <c r="E276" s="52">
        <v>212</v>
      </c>
      <c r="F276" s="52">
        <v>152</v>
      </c>
      <c r="G276" s="52">
        <v>183</v>
      </c>
      <c r="H276" s="52">
        <v>111</v>
      </c>
      <c r="I276" s="52">
        <v>127</v>
      </c>
      <c r="J276" s="52">
        <v>277</v>
      </c>
      <c r="K276" s="52">
        <v>141</v>
      </c>
      <c r="N276" s="42">
        <v>90.233048218817572</v>
      </c>
      <c r="O276" s="42">
        <v>158.17442173664224</v>
      </c>
      <c r="P276" s="42">
        <v>60.802764253905217</v>
      </c>
      <c r="Q276" s="42">
        <v>95.781717690527543</v>
      </c>
      <c r="R276" s="42">
        <v>83.964342302544154</v>
      </c>
      <c r="S276" s="42">
        <v>73.354486549238374</v>
      </c>
      <c r="T276" s="42">
        <v>55.029871933633807</v>
      </c>
      <c r="U276" s="42">
        <v>143.56107893837626</v>
      </c>
      <c r="V276" s="42">
        <v>70.98554951082879</v>
      </c>
      <c r="W276" s="42">
        <v>58.817021277296838</v>
      </c>
      <c r="Z276" s="42">
        <v>298.8483146067415</v>
      </c>
      <c r="AA276" s="42">
        <v>240.49392712550585</v>
      </c>
      <c r="AB276" s="42">
        <v>244.85297838763205</v>
      </c>
      <c r="AC276" s="42">
        <v>234.67687296012409</v>
      </c>
      <c r="AD276" s="42">
        <v>271.90131578947364</v>
      </c>
      <c r="AE276" s="42">
        <v>217.72976542399365</v>
      </c>
      <c r="AF276" s="42">
        <v>237.40540540540533</v>
      </c>
      <c r="AG276" s="42">
        <v>176.70920971820337</v>
      </c>
      <c r="AH276" s="42">
        <v>230.65620501244095</v>
      </c>
      <c r="AI276" s="42">
        <v>215.06466657605495</v>
      </c>
      <c r="AL276" s="40">
        <v>15.436841715952541</v>
      </c>
      <c r="AM276" s="40">
        <v>29.869429211768672</v>
      </c>
      <c r="AN276" s="40">
        <v>8.3270805211302914</v>
      </c>
      <c r="AO276" s="40">
        <v>14.966907819405346</v>
      </c>
      <c r="AP276" s="40">
        <v>10.844697762789885</v>
      </c>
      <c r="AQ276" s="40">
        <v>9.0733945483967755</v>
      </c>
      <c r="AR276" s="40">
        <v>4.4662239451391406</v>
      </c>
      <c r="AS276" s="40">
        <v>9.840765958745795</v>
      </c>
      <c r="AT276" s="40">
        <v>13.713941099157184</v>
      </c>
      <c r="AU276" s="40">
        <v>5.341242173750989</v>
      </c>
      <c r="AX276" s="43">
        <v>0.17107747128876535</v>
      </c>
      <c r="AY276" s="43">
        <v>0.18883855482968526</v>
      </c>
      <c r="AZ276" s="43">
        <v>0.13695233470566207</v>
      </c>
      <c r="BA276" s="43">
        <v>0.15626059106356491</v>
      </c>
      <c r="BB276" s="43">
        <v>0.12915837205886488</v>
      </c>
      <c r="BC276" s="43">
        <v>0.12369242803310146</v>
      </c>
      <c r="BD276" s="43">
        <v>8.1159991622830233E-2</v>
      </c>
      <c r="BE276" s="43">
        <v>6.8547589858738489E-2</v>
      </c>
      <c r="BF276" s="43">
        <v>0.19319342026175529</v>
      </c>
      <c r="BG276" s="43">
        <v>9.0811164145313317E-2</v>
      </c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</row>
    <row r="277" spans="1:75">
      <c r="A277" s="53" t="s">
        <v>53</v>
      </c>
      <c r="B277" s="52">
        <v>83</v>
      </c>
      <c r="C277" s="52">
        <v>87</v>
      </c>
      <c r="D277" s="52">
        <v>63</v>
      </c>
      <c r="E277" s="52">
        <v>49</v>
      </c>
      <c r="F277" s="52">
        <v>48</v>
      </c>
      <c r="G277" s="52">
        <v>53</v>
      </c>
      <c r="H277" s="52">
        <v>83</v>
      </c>
      <c r="I277" s="52">
        <v>66</v>
      </c>
      <c r="J277" s="52">
        <v>90</v>
      </c>
      <c r="K277" s="52">
        <v>95</v>
      </c>
      <c r="N277" s="42">
        <v>208.48054562729047</v>
      </c>
      <c r="O277" s="42">
        <v>144.93797295430497</v>
      </c>
      <c r="P277" s="42">
        <v>90.962624931709342</v>
      </c>
      <c r="Q277" s="42">
        <v>91.767347405474453</v>
      </c>
      <c r="R277" s="42">
        <v>111.23182858770343</v>
      </c>
      <c r="S277" s="42">
        <v>98.068531083765834</v>
      </c>
      <c r="T277" s="42">
        <v>84.364007433533189</v>
      </c>
      <c r="U277" s="42">
        <v>206.43331420187442</v>
      </c>
      <c r="V277" s="42">
        <v>137.87220214745318</v>
      </c>
      <c r="W277" s="42">
        <v>75.554203365162138</v>
      </c>
      <c r="Z277" s="42">
        <v>532.60240963855392</v>
      </c>
      <c r="AA277" s="42">
        <v>748.83908045976989</v>
      </c>
      <c r="AB277" s="42">
        <v>493.92037478702133</v>
      </c>
      <c r="AC277" s="42">
        <v>823.13949414513002</v>
      </c>
      <c r="AD277" s="42">
        <v>312.22916666666657</v>
      </c>
      <c r="AE277" s="42">
        <v>421.990575232688</v>
      </c>
      <c r="AF277" s="42">
        <v>795.15662650602462</v>
      </c>
      <c r="AG277" s="42">
        <v>287.01435685551178</v>
      </c>
      <c r="AH277" s="42">
        <v>348.57791001753321</v>
      </c>
      <c r="AI277" s="42">
        <v>453.97059358638222</v>
      </c>
      <c r="AL277" s="40">
        <v>29.639356019309126</v>
      </c>
      <c r="AM277" s="40">
        <v>30.017846867896974</v>
      </c>
      <c r="AN277" s="40">
        <v>8.9444009355781464</v>
      </c>
      <c r="AO277" s="40">
        <v>11.625215360493328</v>
      </c>
      <c r="AP277" s="40">
        <v>5.2096848154578499</v>
      </c>
      <c r="AQ277" s="40">
        <v>6.8089871036362908</v>
      </c>
      <c r="AR277" s="40">
        <v>17.14811502161534</v>
      </c>
      <c r="AS277" s="40">
        <v>11.944187871516837</v>
      </c>
      <c r="AT277" s="40">
        <v>13.078757980208479</v>
      </c>
      <c r="AU277" s="40">
        <v>9.7580047082870252</v>
      </c>
      <c r="AX277" s="43">
        <v>0.14216844996317621</v>
      </c>
      <c r="AY277" s="43">
        <v>0.2071082288239314</v>
      </c>
      <c r="AZ277" s="43">
        <v>9.833050598851123E-2</v>
      </c>
      <c r="BA277" s="43">
        <v>0.12668139255597374</v>
      </c>
      <c r="BB277" s="43">
        <v>4.6836277723782516E-2</v>
      </c>
      <c r="BC277" s="43">
        <v>6.9430907431664829E-2</v>
      </c>
      <c r="BD277" s="43">
        <v>0.20326340039175603</v>
      </c>
      <c r="BE277" s="43">
        <v>5.7859788366505738E-2</v>
      </c>
      <c r="BF277" s="43">
        <v>9.486145703410799E-2</v>
      </c>
      <c r="BG277" s="43">
        <v>0.12915237370878585</v>
      </c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</row>
    <row r="278" spans="1:75">
      <c r="A278" s="53" t="s">
        <v>58</v>
      </c>
      <c r="B278" s="52">
        <v>227</v>
      </c>
      <c r="C278" s="52">
        <v>229</v>
      </c>
      <c r="D278" s="52">
        <v>188</v>
      </c>
      <c r="E278" s="52">
        <v>276</v>
      </c>
      <c r="F278" s="52">
        <v>266</v>
      </c>
      <c r="G278" s="52">
        <v>245</v>
      </c>
      <c r="H278" s="52">
        <v>359</v>
      </c>
      <c r="I278" s="52">
        <v>388</v>
      </c>
      <c r="J278" s="52">
        <v>319</v>
      </c>
      <c r="K278" s="52">
        <v>457</v>
      </c>
      <c r="N278" s="42">
        <v>116.70967442723327</v>
      </c>
      <c r="O278" s="42">
        <v>99.781113450610164</v>
      </c>
      <c r="P278" s="42">
        <v>75.679099172294713</v>
      </c>
      <c r="Q278" s="42">
        <v>81.524654994282159</v>
      </c>
      <c r="R278" s="42">
        <v>110.50362386786942</v>
      </c>
      <c r="S278" s="42">
        <v>79.059773328033828</v>
      </c>
      <c r="T278" s="42">
        <v>150.62073934984713</v>
      </c>
      <c r="U278" s="42">
        <v>172.75650939826119</v>
      </c>
      <c r="V278" s="42">
        <v>80.788172291482311</v>
      </c>
      <c r="W278" s="42">
        <v>82.67215802779431</v>
      </c>
      <c r="Z278" s="42">
        <v>142.48017621145365</v>
      </c>
      <c r="AA278" s="42">
        <v>192.87772925764196</v>
      </c>
      <c r="AB278" s="42">
        <v>209.4998896624513</v>
      </c>
      <c r="AC278" s="42">
        <v>232.27464143803564</v>
      </c>
      <c r="AD278" s="42">
        <v>238.83834586466182</v>
      </c>
      <c r="AE278" s="42">
        <v>159.10058666136908</v>
      </c>
      <c r="AF278" s="42">
        <v>214.71587743732579</v>
      </c>
      <c r="AG278" s="42">
        <v>140.05497701403479</v>
      </c>
      <c r="AH278" s="42">
        <v>136.35228226412949</v>
      </c>
      <c r="AI278" s="42">
        <v>165.16325343736273</v>
      </c>
      <c r="AL278" s="40">
        <v>12.139733904502792</v>
      </c>
      <c r="AM278" s="40">
        <v>14.010560615453088</v>
      </c>
      <c r="AN278" s="40">
        <v>9.4190778098286216</v>
      </c>
      <c r="AO278" s="40">
        <v>16.415085876274169</v>
      </c>
      <c r="AP278" s="40">
        <v>21.939659198497495</v>
      </c>
      <c r="AQ278" s="40">
        <v>9.5668210509621545</v>
      </c>
      <c r="AR278" s="40">
        <v>35.757882705161386</v>
      </c>
      <c r="AS278" s="40">
        <v>28.674376053579973</v>
      </c>
      <c r="AT278" s="40">
        <v>10.625473621719465</v>
      </c>
      <c r="AU278" s="40">
        <v>18.68701649463544</v>
      </c>
      <c r="AX278" s="43">
        <v>0.10401651760301786</v>
      </c>
      <c r="AY278" s="43">
        <v>0.14041295121834918</v>
      </c>
      <c r="AZ278" s="43">
        <v>0.12446075485630044</v>
      </c>
      <c r="BA278" s="43">
        <v>0.20135118483390654</v>
      </c>
      <c r="BB278" s="43">
        <v>0.19854244078665709</v>
      </c>
      <c r="BC278" s="43">
        <v>0.1210074434601225</v>
      </c>
      <c r="BD278" s="43">
        <v>0.23740344695896407</v>
      </c>
      <c r="BE278" s="43">
        <v>0.16598145073350609</v>
      </c>
      <c r="BF278" s="43">
        <v>0.13152263902422426</v>
      </c>
      <c r="BG278" s="43">
        <v>0.22603760371602835</v>
      </c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</row>
    <row r="279" spans="1:75">
      <c r="A279" s="53" t="s">
        <v>60</v>
      </c>
      <c r="B279" s="52">
        <v>93</v>
      </c>
      <c r="C279" s="52">
        <v>79</v>
      </c>
      <c r="D279" s="52">
        <v>111</v>
      </c>
      <c r="E279" s="52">
        <v>133</v>
      </c>
      <c r="F279" s="52">
        <v>152</v>
      </c>
      <c r="G279" s="52">
        <v>132</v>
      </c>
      <c r="H279" s="52">
        <v>130</v>
      </c>
      <c r="I279" s="52">
        <v>196</v>
      </c>
      <c r="J279" s="52">
        <v>209</v>
      </c>
      <c r="K279" s="52">
        <v>308</v>
      </c>
      <c r="N279" s="42">
        <v>43.278908357560049</v>
      </c>
      <c r="O279" s="42">
        <v>49.243356277772953</v>
      </c>
      <c r="P279" s="42">
        <v>70.781446095299771</v>
      </c>
      <c r="Q279" s="42">
        <v>107.0537992477914</v>
      </c>
      <c r="R279" s="42">
        <v>354.18211811250893</v>
      </c>
      <c r="S279" s="42">
        <v>81.483185221441659</v>
      </c>
      <c r="T279" s="42">
        <v>90.338441893309479</v>
      </c>
      <c r="U279" s="42">
        <v>105.28517445024508</v>
      </c>
      <c r="V279" s="42">
        <v>182.30332694425715</v>
      </c>
      <c r="W279" s="42">
        <v>86.552016552369949</v>
      </c>
      <c r="Z279" s="42">
        <v>410.54838709677438</v>
      </c>
      <c r="AA279" s="42">
        <v>290.5569620253163</v>
      </c>
      <c r="AB279" s="42">
        <v>445.06282866130937</v>
      </c>
      <c r="AC279" s="42">
        <v>365.04276045743717</v>
      </c>
      <c r="AD279" s="42">
        <v>336.08552631578965</v>
      </c>
      <c r="AE279" s="42">
        <v>394.36501765627781</v>
      </c>
      <c r="AF279" s="42">
        <v>427.79230769230742</v>
      </c>
      <c r="AG279" s="42">
        <v>274.53439310039522</v>
      </c>
      <c r="AH279" s="42">
        <v>316.95625829386614</v>
      </c>
      <c r="AI279" s="42">
        <v>252.09776735744282</v>
      </c>
      <c r="AL279" s="40">
        <v>5.3142943516615722</v>
      </c>
      <c r="AM279" s="40">
        <v>3.5933177562665897</v>
      </c>
      <c r="AN279" s="40">
        <v>11.049802524754842</v>
      </c>
      <c r="AO279" s="40">
        <v>16.324533319464685</v>
      </c>
      <c r="AP279" s="40">
        <v>56.544151805471877</v>
      </c>
      <c r="AQ279" s="40">
        <v>13.167839748321324</v>
      </c>
      <c r="AR279" s="40">
        <v>15.473099950145421</v>
      </c>
      <c r="AS279" s="40">
        <v>17.304112745355091</v>
      </c>
      <c r="AT279" s="40">
        <v>36.516372757125481</v>
      </c>
      <c r="AU279" s="40">
        <v>20.125559934135403</v>
      </c>
      <c r="AX279" s="43">
        <v>0.12279178365027454</v>
      </c>
      <c r="AY279" s="43">
        <v>7.2970610207747172E-2</v>
      </c>
      <c r="AZ279" s="43">
        <v>0.15611156785179897</v>
      </c>
      <c r="BA279" s="43">
        <v>0.15248906095970685</v>
      </c>
      <c r="BB279" s="43">
        <v>0.1596471106638708</v>
      </c>
      <c r="BC279" s="43">
        <v>0.16160192698083567</v>
      </c>
      <c r="BD279" s="43">
        <v>0.17127924309807438</v>
      </c>
      <c r="BE279" s="43">
        <v>0.16435469510033007</v>
      </c>
      <c r="BF279" s="43">
        <v>0.20030557515986025</v>
      </c>
      <c r="BG279" s="43">
        <v>0.23252560409101558</v>
      </c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</row>
    <row r="280" spans="1:75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X280" s="43"/>
      <c r="AY280" s="43"/>
      <c r="AZ280" s="43"/>
      <c r="BA280" s="43"/>
      <c r="BB280" s="43"/>
      <c r="BC280" s="43"/>
      <c r="BD280" s="43"/>
      <c r="BE280" s="43"/>
      <c r="BF280" s="43"/>
      <c r="BG280" s="43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</row>
    <row r="281" spans="1:75">
      <c r="A281" s="53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</row>
    <row r="284" spans="1:75"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</row>
    <row r="285" spans="1:75">
      <c r="AK285" s="53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</row>
    <row r="286" spans="1:75">
      <c r="AK286" s="53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</row>
    <row r="287" spans="1:75">
      <c r="AK287" s="53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</row>
    <row r="288" spans="1:75">
      <c r="AK288" s="53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</row>
    <row r="289" spans="37:47">
      <c r="AK289" s="53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</row>
    <row r="290" spans="37:47">
      <c r="AK290" s="53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</row>
    <row r="291" spans="37:47">
      <c r="AK291" s="53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</row>
    <row r="292" spans="37:47">
      <c r="AK292" s="53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</row>
    <row r="293" spans="37:47">
      <c r="AK293" s="53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</row>
    <row r="294" spans="37:47">
      <c r="AK294" s="53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</row>
    <row r="295" spans="37:47">
      <c r="AK295" s="53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</row>
    <row r="296" spans="37:47">
      <c r="AK296" s="53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</row>
    <row r="297" spans="37:47">
      <c r="AK297" s="53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</row>
    <row r="298" spans="37:47">
      <c r="AK298" s="53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</row>
    <row r="300" spans="37:47"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</row>
    <row r="301" spans="37:47"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</row>
    <row r="321" ht="23.25" customHeight="1"/>
    <row r="346" ht="23.25" customHeight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D400"/>
  </sheetPr>
  <dimension ref="A3:CU84"/>
  <sheetViews>
    <sheetView zoomScale="70" zoomScaleNormal="70" workbookViewId="0">
      <selection activeCell="B32" sqref="B32"/>
    </sheetView>
  </sheetViews>
  <sheetFormatPr defaultRowHeight="15"/>
  <cols>
    <col min="1" max="1" width="35.28515625" bestFit="1" customWidth="1"/>
    <col min="2" max="2" width="16" customWidth="1"/>
    <col min="3" max="3" width="10.140625" customWidth="1"/>
    <col min="4" max="6" width="10.42578125" bestFit="1" customWidth="1"/>
    <col min="7" max="7" width="14.85546875" customWidth="1"/>
    <col min="8" max="11" width="10.42578125" bestFit="1" customWidth="1"/>
    <col min="12" max="12" width="23.5703125" customWidth="1"/>
    <col min="13" max="15" width="10.42578125" bestFit="1" customWidth="1"/>
    <col min="20" max="20" width="13.5703125" customWidth="1"/>
    <col min="21" max="21" width="11.140625" customWidth="1"/>
    <col min="22" max="22" width="10.7109375" bestFit="1" customWidth="1"/>
    <col min="23" max="23" width="12" bestFit="1" customWidth="1"/>
    <col min="24" max="25" width="11.140625" bestFit="1" customWidth="1"/>
    <col min="26" max="26" width="12" bestFit="1" customWidth="1"/>
    <col min="27" max="28" width="11.5703125" bestFit="1" customWidth="1"/>
    <col min="29" max="30" width="12" bestFit="1" customWidth="1"/>
    <col min="31" max="31" width="11.5703125" bestFit="1" customWidth="1"/>
    <col min="32" max="32" width="12" bestFit="1" customWidth="1"/>
    <col min="33" max="34" width="11.5703125" bestFit="1" customWidth="1"/>
    <col min="35" max="36" width="12" bestFit="1" customWidth="1"/>
  </cols>
  <sheetData>
    <row r="3" spans="1:99" s="3" customFormat="1" ht="27.75" customHeight="1">
      <c r="A3" s="37" t="s">
        <v>184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</row>
    <row r="5" spans="1:99" s="3" customFormat="1" ht="18">
      <c r="A5" s="18" t="s">
        <v>2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</row>
    <row r="6" spans="1:99" s="94" customFormat="1">
      <c r="A6" s="94" t="s">
        <v>164</v>
      </c>
    </row>
    <row r="7" spans="1:99">
      <c r="A7" s="92"/>
      <c r="B7" s="93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</row>
    <row r="8" spans="1:99">
      <c r="A8" s="91"/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</row>
    <row r="9" spans="1:99" s="94" customFormat="1"/>
    <row r="10" spans="1:99" s="94" customFormat="1">
      <c r="B10" s="94" t="s">
        <v>124</v>
      </c>
      <c r="C10" s="94" t="s">
        <v>125</v>
      </c>
      <c r="D10" s="94" t="s">
        <v>126</v>
      </c>
      <c r="E10" s="94" t="s">
        <v>127</v>
      </c>
      <c r="F10" s="94" t="s">
        <v>128</v>
      </c>
      <c r="G10" s="94" t="s">
        <v>129</v>
      </c>
      <c r="H10" s="94" t="s">
        <v>130</v>
      </c>
      <c r="I10" s="94" t="s">
        <v>131</v>
      </c>
      <c r="J10" s="94" t="s">
        <v>132</v>
      </c>
      <c r="K10" s="94" t="s">
        <v>133</v>
      </c>
      <c r="L10" s="94" t="s">
        <v>134</v>
      </c>
      <c r="M10" s="94" t="s">
        <v>135</v>
      </c>
      <c r="N10" s="94" t="s">
        <v>136</v>
      </c>
      <c r="O10" s="94" t="s">
        <v>137</v>
      </c>
    </row>
    <row r="11" spans="1:99" s="94" customFormat="1">
      <c r="A11" s="53" t="s">
        <v>50</v>
      </c>
      <c r="B11" s="79">
        <v>13.234324011543908</v>
      </c>
      <c r="C11" s="79">
        <v>13.351890656167162</v>
      </c>
      <c r="D11" s="79">
        <v>13.474957476993026</v>
      </c>
      <c r="E11" s="79">
        <v>13.582505924853999</v>
      </c>
      <c r="F11" s="79">
        <v>13.718029597018578</v>
      </c>
      <c r="G11" s="79">
        <v>13.823358611962322</v>
      </c>
      <c r="H11" s="79">
        <v>13.844377080324541</v>
      </c>
      <c r="I11" s="79">
        <v>14.015560473943703</v>
      </c>
      <c r="J11" s="79">
        <v>14.041824968474751</v>
      </c>
      <c r="K11" s="79">
        <v>14.025681368436489</v>
      </c>
      <c r="L11" s="79">
        <v>13.949886365608679</v>
      </c>
      <c r="M11" s="202">
        <v>13.949886365608679</v>
      </c>
      <c r="N11" s="202">
        <v>13.949886365608679</v>
      </c>
      <c r="O11" s="202">
        <v>13.949886365608679</v>
      </c>
      <c r="Q11" s="195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E11" s="201"/>
      <c r="AF11" s="201"/>
      <c r="AG11" s="201"/>
      <c r="AH11" s="201"/>
      <c r="AI11" s="201"/>
      <c r="AJ11" s="201"/>
      <c r="AK11" s="201"/>
      <c r="AL11" s="201"/>
      <c r="AM11" s="201"/>
      <c r="AN11" s="201"/>
      <c r="AO11" s="201"/>
    </row>
    <row r="12" spans="1:99" s="94" customFormat="1">
      <c r="A12" s="53" t="s">
        <v>56</v>
      </c>
      <c r="B12" s="79">
        <v>24.298060967601405</v>
      </c>
      <c r="C12" s="79">
        <v>24.283247419156815</v>
      </c>
      <c r="D12" s="79">
        <v>24.378628421964159</v>
      </c>
      <c r="E12" s="79">
        <v>23.653649706167386</v>
      </c>
      <c r="F12" s="79">
        <v>20.788012761969718</v>
      </c>
      <c r="G12" s="79">
        <v>19.371727929029124</v>
      </c>
      <c r="H12" s="79">
        <v>19.243352079712206</v>
      </c>
      <c r="I12" s="79">
        <v>19.090886529586367</v>
      </c>
      <c r="J12" s="79">
        <v>18.9201578275553</v>
      </c>
      <c r="K12" s="79">
        <v>18.164529501511403</v>
      </c>
      <c r="L12" s="79">
        <v>17.338976738863906</v>
      </c>
      <c r="M12" s="202">
        <v>17.338976738863906</v>
      </c>
      <c r="N12" s="202">
        <v>17.338976738863906</v>
      </c>
      <c r="O12" s="202">
        <v>17.338976738863906</v>
      </c>
      <c r="Q12" s="195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E12" s="201"/>
      <c r="AF12" s="201"/>
      <c r="AG12" s="201"/>
      <c r="AH12" s="201"/>
      <c r="AI12" s="201"/>
      <c r="AJ12" s="201"/>
      <c r="AK12" s="201"/>
      <c r="AL12" s="201"/>
      <c r="AM12" s="201"/>
      <c r="AN12" s="201"/>
      <c r="AO12" s="201"/>
    </row>
    <row r="13" spans="1:99" s="94" customFormat="1">
      <c r="A13" s="53" t="s">
        <v>51</v>
      </c>
      <c r="B13" s="79">
        <v>2.5211976747767522</v>
      </c>
      <c r="C13" s="79">
        <v>2.5303902550984025</v>
      </c>
      <c r="D13" s="79">
        <v>2.5430299167365615</v>
      </c>
      <c r="E13" s="79">
        <v>2.5569540826043626</v>
      </c>
      <c r="F13" s="79">
        <v>2.5723082779822728</v>
      </c>
      <c r="G13" s="79">
        <v>2.5892230543265375</v>
      </c>
      <c r="H13" s="79">
        <v>2.6069603087113249</v>
      </c>
      <c r="I13" s="79">
        <v>2.6274539293400152</v>
      </c>
      <c r="J13" s="79">
        <v>2.6379190984609839</v>
      </c>
      <c r="K13" s="79">
        <v>2.6158293423045857</v>
      </c>
      <c r="L13" s="79">
        <v>2.601456645877954</v>
      </c>
      <c r="M13" s="202">
        <v>2.601456645877954</v>
      </c>
      <c r="N13" s="202">
        <v>2.601456645877954</v>
      </c>
      <c r="O13" s="202">
        <v>2.601456645877954</v>
      </c>
      <c r="Q13" s="195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E13" s="201"/>
      <c r="AF13" s="201"/>
      <c r="AG13" s="201"/>
      <c r="AH13" s="201"/>
      <c r="AI13" s="201"/>
      <c r="AJ13" s="201"/>
      <c r="AK13" s="201"/>
      <c r="AL13" s="201"/>
      <c r="AM13" s="201"/>
      <c r="AN13" s="201"/>
      <c r="AO13" s="201"/>
    </row>
    <row r="14" spans="1:99" s="94" customFormat="1">
      <c r="A14" s="53" t="s">
        <v>54</v>
      </c>
      <c r="B14" s="79">
        <v>23.525311974411341</v>
      </c>
      <c r="C14" s="79">
        <v>23.722395191069271</v>
      </c>
      <c r="D14" s="79">
        <v>23.761417559935683</v>
      </c>
      <c r="E14" s="79">
        <v>23.979738335517361</v>
      </c>
      <c r="F14" s="79">
        <v>23.994707156693263</v>
      </c>
      <c r="G14" s="79">
        <v>24.174416415755875</v>
      </c>
      <c r="H14" s="79">
        <v>23.406395915604282</v>
      </c>
      <c r="I14" s="79">
        <v>23.622153208068287</v>
      </c>
      <c r="J14" s="79">
        <v>23.768368423677842</v>
      </c>
      <c r="K14" s="79">
        <v>23.367361380054337</v>
      </c>
      <c r="L14" s="79">
        <v>23.403148930684306</v>
      </c>
      <c r="M14" s="202">
        <v>23.403148930684306</v>
      </c>
      <c r="N14" s="202">
        <v>23.403148930684306</v>
      </c>
      <c r="O14" s="202">
        <v>23.403148930684306</v>
      </c>
      <c r="Q14" s="195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E14" s="201"/>
      <c r="AF14" s="201"/>
      <c r="AG14" s="201"/>
      <c r="AH14" s="201"/>
      <c r="AI14" s="201"/>
      <c r="AJ14" s="201"/>
      <c r="AK14" s="201"/>
      <c r="AL14" s="201"/>
      <c r="AM14" s="201"/>
      <c r="AN14" s="201"/>
      <c r="AO14" s="201"/>
    </row>
    <row r="15" spans="1:99" s="94" customFormat="1">
      <c r="A15" s="53" t="s">
        <v>49</v>
      </c>
      <c r="B15" s="79">
        <v>14.413699452647929</v>
      </c>
      <c r="C15" s="79">
        <v>14.484121839377266</v>
      </c>
      <c r="D15" s="79">
        <v>14.556970071808102</v>
      </c>
      <c r="E15" s="79">
        <v>14.453411526348459</v>
      </c>
      <c r="F15" s="79">
        <v>14.399272946398089</v>
      </c>
      <c r="G15" s="79">
        <v>13.123114363320427</v>
      </c>
      <c r="H15" s="79">
        <v>12.177483121241041</v>
      </c>
      <c r="I15" s="79">
        <v>10.165904038874253</v>
      </c>
      <c r="J15" s="79">
        <v>8.2697061478389919</v>
      </c>
      <c r="K15" s="79">
        <v>8.1015896731086681</v>
      </c>
      <c r="L15" s="79">
        <v>7.7490676693732006</v>
      </c>
      <c r="M15" s="202">
        <v>7.7490676693732006</v>
      </c>
      <c r="N15" s="202">
        <v>7.7490676693732006</v>
      </c>
      <c r="O15" s="202">
        <v>7.7490676693732006</v>
      </c>
      <c r="Q15" s="195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E15" s="201"/>
      <c r="AF15" s="201"/>
      <c r="AG15" s="201"/>
      <c r="AH15" s="201"/>
      <c r="AI15" s="201"/>
      <c r="AJ15" s="201"/>
      <c r="AK15" s="201"/>
      <c r="AL15" s="201"/>
      <c r="AM15" s="201"/>
      <c r="AN15" s="201"/>
      <c r="AO15" s="201"/>
    </row>
    <row r="16" spans="1:99" s="94" customFormat="1">
      <c r="A16" s="53" t="s">
        <v>59</v>
      </c>
      <c r="B16" s="79">
        <v>24.882494980155528</v>
      </c>
      <c r="C16" s="79">
        <v>24.440225815115102</v>
      </c>
      <c r="D16" s="79">
        <v>24.417776253246462</v>
      </c>
      <c r="E16" s="79">
        <v>24.607724263226043</v>
      </c>
      <c r="F16" s="79">
        <v>24.779659659840259</v>
      </c>
      <c r="G16" s="79">
        <v>24.601115627450351</v>
      </c>
      <c r="H16" s="79">
        <v>24.540649831219636</v>
      </c>
      <c r="I16" s="79">
        <v>24.656914736190839</v>
      </c>
      <c r="J16" s="79">
        <v>24.971850074459692</v>
      </c>
      <c r="K16" s="79">
        <v>24.205096861542305</v>
      </c>
      <c r="L16" s="79">
        <v>23.783973359231172</v>
      </c>
      <c r="M16" s="202">
        <v>23.783973359231172</v>
      </c>
      <c r="N16" s="202">
        <v>23.783973359231172</v>
      </c>
      <c r="O16" s="202">
        <v>23.783973359231172</v>
      </c>
      <c r="Q16" s="195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E16" s="201"/>
      <c r="AF16" s="201"/>
      <c r="AG16" s="201"/>
      <c r="AH16" s="201"/>
      <c r="AI16" s="201"/>
      <c r="AJ16" s="201"/>
      <c r="AK16" s="201"/>
      <c r="AL16" s="201"/>
      <c r="AM16" s="201"/>
      <c r="AN16" s="201"/>
      <c r="AO16" s="201"/>
    </row>
    <row r="17" spans="1:99" s="94" customFormat="1">
      <c r="A17" s="53" t="s">
        <v>57</v>
      </c>
      <c r="B17" s="79">
        <v>41.736035797089144</v>
      </c>
      <c r="C17" s="79">
        <v>41.562444213501948</v>
      </c>
      <c r="D17" s="79">
        <v>40.501122184100957</v>
      </c>
      <c r="E17" s="79">
        <v>38.881696125411338</v>
      </c>
      <c r="F17" s="79">
        <v>37.942016634236346</v>
      </c>
      <c r="G17" s="79">
        <v>36.426718848404626</v>
      </c>
      <c r="H17" s="79">
        <v>34.753823225729391</v>
      </c>
      <c r="I17" s="79">
        <v>33.949005103957198</v>
      </c>
      <c r="J17" s="79">
        <v>33.067828245961287</v>
      </c>
      <c r="K17" s="79">
        <v>31.475528149702981</v>
      </c>
      <c r="L17" s="79">
        <v>29.826027114965392</v>
      </c>
      <c r="M17" s="202">
        <v>29.826027114965392</v>
      </c>
      <c r="N17" s="202">
        <v>29.826027114965392</v>
      </c>
      <c r="O17" s="202">
        <v>29.826027114965392</v>
      </c>
      <c r="Q17" s="195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</row>
    <row r="18" spans="1:99" s="94" customFormat="1">
      <c r="A18" s="53" t="s">
        <v>55</v>
      </c>
      <c r="B18" s="79">
        <v>12.815579499709472</v>
      </c>
      <c r="C18" s="79">
        <v>12.978471612040341</v>
      </c>
      <c r="D18" s="79">
        <v>13.105102243999349</v>
      </c>
      <c r="E18" s="79">
        <v>13.293791321162722</v>
      </c>
      <c r="F18" s="79">
        <v>13.28493662667673</v>
      </c>
      <c r="G18" s="79">
        <v>13.354895899884037</v>
      </c>
      <c r="H18" s="79">
        <v>13.499513562519109</v>
      </c>
      <c r="I18" s="79">
        <v>13.718125422852831</v>
      </c>
      <c r="J18" s="79">
        <v>13.979301767664145</v>
      </c>
      <c r="K18" s="79">
        <v>14.107364057608713</v>
      </c>
      <c r="L18" s="79">
        <v>13.898928442545333</v>
      </c>
      <c r="M18" s="202">
        <v>13.898928442545333</v>
      </c>
      <c r="N18" s="202">
        <v>13.898928442545333</v>
      </c>
      <c r="O18" s="202">
        <v>13.898928442545333</v>
      </c>
      <c r="Q18" s="195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</row>
    <row r="19" spans="1:99" s="94" customFormat="1">
      <c r="A19" s="53" t="s">
        <v>47</v>
      </c>
      <c r="B19" s="79">
        <v>22.736452746864664</v>
      </c>
      <c r="C19" s="79">
        <v>22.81060385820339</v>
      </c>
      <c r="D19" s="79">
        <v>22.904901278707634</v>
      </c>
      <c r="E19" s="79">
        <v>22.649066946810656</v>
      </c>
      <c r="F19" s="79">
        <v>22.642194232929796</v>
      </c>
      <c r="G19" s="79">
        <v>21.484271222693724</v>
      </c>
      <c r="H19" s="79">
        <v>19.588973479605603</v>
      </c>
      <c r="I19" s="79">
        <v>16.70004504163639</v>
      </c>
      <c r="J19" s="79">
        <v>13.122525472050645</v>
      </c>
      <c r="K19" s="79">
        <v>12.957927232484456</v>
      </c>
      <c r="L19" s="79">
        <v>12.816592802221614</v>
      </c>
      <c r="M19" s="202">
        <v>12.816592802221614</v>
      </c>
      <c r="N19" s="202">
        <v>12.816592802221614</v>
      </c>
      <c r="O19" s="202">
        <v>12.816592802221614</v>
      </c>
      <c r="Q19" s="195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</row>
    <row r="20" spans="1:99" s="94" customFormat="1">
      <c r="A20" s="53" t="s">
        <v>52</v>
      </c>
      <c r="B20" s="79">
        <v>19.927196658010182</v>
      </c>
      <c r="C20" s="79">
        <v>20.071088073356158</v>
      </c>
      <c r="D20" s="79">
        <v>20.246856293138183</v>
      </c>
      <c r="E20" s="79">
        <v>20.440040999513585</v>
      </c>
      <c r="F20" s="79">
        <v>20.626254674562276</v>
      </c>
      <c r="G20" s="79">
        <v>20.786348346934151</v>
      </c>
      <c r="H20" s="79">
        <v>20.906324533517445</v>
      </c>
      <c r="I20" s="79">
        <v>21.08931161227882</v>
      </c>
      <c r="J20" s="79">
        <v>21.286045834710123</v>
      </c>
      <c r="K20" s="79">
        <v>20.983333049763694</v>
      </c>
      <c r="L20" s="79">
        <v>20.817078893675465</v>
      </c>
      <c r="M20" s="202">
        <v>20.817078893675465</v>
      </c>
      <c r="N20" s="202">
        <v>20.817078893675465</v>
      </c>
      <c r="O20" s="202">
        <v>20.817078893675465</v>
      </c>
      <c r="Q20" s="195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</row>
    <row r="21" spans="1:99" s="94" customFormat="1">
      <c r="A21" s="53" t="s">
        <v>53</v>
      </c>
      <c r="B21" s="79">
        <v>5.6232034390351799</v>
      </c>
      <c r="C21" s="79">
        <v>5.6676016440794958</v>
      </c>
      <c r="D21" s="79">
        <v>5.740903968732467</v>
      </c>
      <c r="E21" s="79">
        <v>5.8115727819048679</v>
      </c>
      <c r="F21" s="79">
        <v>5.8955558156218517</v>
      </c>
      <c r="G21" s="79">
        <v>5.9735006632947369</v>
      </c>
      <c r="H21" s="79">
        <v>6.0750010500889751</v>
      </c>
      <c r="I21" s="79">
        <v>6.1448965034904637</v>
      </c>
      <c r="J21" s="79">
        <v>6.2526323751548931</v>
      </c>
      <c r="K21" s="79">
        <v>6.2349613566492206</v>
      </c>
      <c r="L21" s="79">
        <v>6.3534177108826784</v>
      </c>
      <c r="M21" s="202">
        <v>6.3534177108826784</v>
      </c>
      <c r="N21" s="202">
        <v>6.3534177108826784</v>
      </c>
      <c r="O21" s="202">
        <v>6.3534177108826784</v>
      </c>
      <c r="Q21" s="195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</row>
    <row r="22" spans="1:99" s="94" customFormat="1">
      <c r="A22" s="53" t="s">
        <v>58</v>
      </c>
      <c r="B22" s="79">
        <v>33.185277365261193</v>
      </c>
      <c r="C22" s="79">
        <v>32.496387826925776</v>
      </c>
      <c r="D22" s="79">
        <v>32.323829594516006</v>
      </c>
      <c r="E22" s="79">
        <v>32.302901107231605</v>
      </c>
      <c r="F22" s="79">
        <v>32.558724105269363</v>
      </c>
      <c r="G22" s="79">
        <v>32.144447305141682</v>
      </c>
      <c r="H22" s="79">
        <v>32.496530184075063</v>
      </c>
      <c r="I22" s="79">
        <v>32.18825003566409</v>
      </c>
      <c r="J22" s="79">
        <v>32.395375806201336</v>
      </c>
      <c r="K22" s="79">
        <v>32.008374046455778</v>
      </c>
      <c r="L22" s="79">
        <v>32.003707943158567</v>
      </c>
      <c r="M22" s="202">
        <v>32.003707943158567</v>
      </c>
      <c r="N22" s="202">
        <v>32.003707943158567</v>
      </c>
      <c r="O22" s="202">
        <v>32.003707943158567</v>
      </c>
      <c r="Q22" s="195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</row>
    <row r="23" spans="1:99" s="94" customFormat="1">
      <c r="A23" s="53" t="s">
        <v>60</v>
      </c>
      <c r="B23" s="79">
        <v>21.32125876494414</v>
      </c>
      <c r="C23" s="79">
        <v>21.375858372730768</v>
      </c>
      <c r="D23" s="79">
        <v>21.388500237445612</v>
      </c>
      <c r="E23" s="79">
        <v>21.339634964827141</v>
      </c>
      <c r="F23" s="79">
        <v>20.931874621637913</v>
      </c>
      <c r="G23" s="79">
        <v>20.850393123544393</v>
      </c>
      <c r="H23" s="79">
        <v>19.561152403841437</v>
      </c>
      <c r="I23" s="79">
        <v>19.156466459088119</v>
      </c>
      <c r="J23" s="79">
        <v>19.267122525563281</v>
      </c>
      <c r="K23" s="79">
        <v>18.573967246382139</v>
      </c>
      <c r="L23" s="79">
        <v>17.900449049608806</v>
      </c>
      <c r="M23" s="202">
        <v>17.900449049608806</v>
      </c>
      <c r="N23" s="202">
        <v>17.900449049608806</v>
      </c>
      <c r="O23" s="202">
        <v>17.900449049608806</v>
      </c>
      <c r="Q23" s="195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</row>
    <row r="24" spans="1:99" s="94" customFormat="1">
      <c r="A24" s="94" t="s">
        <v>6</v>
      </c>
      <c r="B24" s="79">
        <f>SUM(B11:B23)</f>
        <v>260.22009333205085</v>
      </c>
      <c r="C24" s="202">
        <f t="shared" ref="C24:O24" si="0">SUM(C11:C23)</f>
        <v>259.77472677682192</v>
      </c>
      <c r="D24" s="202">
        <f t="shared" si="0"/>
        <v>259.34399550132423</v>
      </c>
      <c r="E24" s="202">
        <f t="shared" si="0"/>
        <v>257.55268808557952</v>
      </c>
      <c r="F24" s="202">
        <f t="shared" si="0"/>
        <v>254.1335471108365</v>
      </c>
      <c r="G24" s="202">
        <f t="shared" si="0"/>
        <v>248.70353141174201</v>
      </c>
      <c r="H24" s="202">
        <f t="shared" si="0"/>
        <v>242.70053677619006</v>
      </c>
      <c r="I24" s="202">
        <f t="shared" si="0"/>
        <v>237.12497309497138</v>
      </c>
      <c r="J24" s="202">
        <f t="shared" si="0"/>
        <v>231.98065856777328</v>
      </c>
      <c r="K24" s="202">
        <f t="shared" si="0"/>
        <v>226.82154326600477</v>
      </c>
      <c r="L24" s="202">
        <f t="shared" si="0"/>
        <v>222.44271166669702</v>
      </c>
      <c r="M24" s="202">
        <f t="shared" si="0"/>
        <v>222.44271166669702</v>
      </c>
      <c r="N24" s="202">
        <f t="shared" si="0"/>
        <v>222.44271166669702</v>
      </c>
      <c r="O24" s="202">
        <f t="shared" si="0"/>
        <v>222.44271166669702</v>
      </c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</row>
    <row r="25" spans="1:99" s="94" customForma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</row>
    <row r="26" spans="1:99"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</row>
    <row r="30" spans="1:99" s="3" customFormat="1" ht="18">
      <c r="A30" s="18" t="s">
        <v>42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</row>
    <row r="32" spans="1:99">
      <c r="A32" s="95" t="s">
        <v>147</v>
      </c>
      <c r="B32" s="109">
        <f>'Model parameters'!B170</f>
        <v>0.9</v>
      </c>
    </row>
    <row r="33" spans="1:20" s="94" customFormat="1">
      <c r="A33" s="95"/>
      <c r="B33" s="108"/>
    </row>
    <row r="34" spans="1:20">
      <c r="B34" s="107" t="s">
        <v>112</v>
      </c>
      <c r="C34" s="107" t="s">
        <v>114</v>
      </c>
      <c r="D34" s="107" t="s">
        <v>115</v>
      </c>
      <c r="E34" s="107" t="s">
        <v>143</v>
      </c>
      <c r="F34" s="107" t="s">
        <v>144</v>
      </c>
      <c r="G34" s="107" t="s">
        <v>145</v>
      </c>
      <c r="H34" s="107" t="s">
        <v>116</v>
      </c>
      <c r="L34" s="107"/>
      <c r="M34" s="107"/>
      <c r="N34" s="107" t="s">
        <v>112</v>
      </c>
      <c r="O34" s="107" t="s">
        <v>114</v>
      </c>
      <c r="P34" s="107" t="s">
        <v>115</v>
      </c>
      <c r="Q34" s="107" t="s">
        <v>143</v>
      </c>
      <c r="R34" s="107" t="s">
        <v>144</v>
      </c>
      <c r="S34" s="107" t="s">
        <v>145</v>
      </c>
      <c r="T34" s="107" t="s">
        <v>116</v>
      </c>
    </row>
    <row r="35" spans="1:20" ht="15.75" thickBot="1">
      <c r="A35" s="95" t="s">
        <v>113</v>
      </c>
      <c r="B35" s="110">
        <v>2615</v>
      </c>
      <c r="C35" s="111">
        <v>1743</v>
      </c>
      <c r="D35" s="112">
        <v>872</v>
      </c>
      <c r="E35" s="112">
        <v>523</v>
      </c>
      <c r="F35" s="113"/>
      <c r="G35" s="113"/>
      <c r="H35" s="113"/>
      <c r="L35" s="118" t="s">
        <v>113</v>
      </c>
      <c r="M35" s="111"/>
      <c r="N35" s="112">
        <v>2615</v>
      </c>
      <c r="O35" s="112">
        <v>1743</v>
      </c>
      <c r="P35" s="112">
        <v>872</v>
      </c>
      <c r="Q35" s="112">
        <v>523</v>
      </c>
      <c r="R35" s="113"/>
      <c r="S35" s="110"/>
      <c r="T35" s="111"/>
    </row>
    <row r="36" spans="1:20" s="94" customFormat="1">
      <c r="B36" s="110"/>
      <c r="C36" s="114"/>
      <c r="D36" s="115"/>
      <c r="E36" s="115"/>
      <c r="F36" s="113"/>
      <c r="G36" s="113"/>
      <c r="H36" s="113"/>
      <c r="L36" s="118"/>
      <c r="M36" s="114"/>
      <c r="N36" s="115"/>
      <c r="O36" s="115"/>
      <c r="P36" s="113"/>
      <c r="Q36" s="113"/>
      <c r="R36" s="113"/>
      <c r="S36" s="110"/>
      <c r="T36" s="114"/>
    </row>
    <row r="37" spans="1:20" s="94" customFormat="1" ht="15.75" thickBot="1">
      <c r="A37" s="94" t="s">
        <v>50</v>
      </c>
      <c r="B37" s="112">
        <v>760</v>
      </c>
      <c r="C37" s="112">
        <v>760</v>
      </c>
      <c r="D37" s="112">
        <v>760</v>
      </c>
      <c r="E37" s="112">
        <v>760</v>
      </c>
      <c r="F37" s="112">
        <f t="shared" ref="F37:F45" si="1">$N37-($N37-R37)*$B$32</f>
        <v>532.29999999999995</v>
      </c>
      <c r="G37" s="112">
        <f t="shared" ref="G37:G45" si="2">$N37-($N37-S37)*$B$32</f>
        <v>303.7</v>
      </c>
      <c r="H37" s="112">
        <f t="shared" ref="H37:H45" si="3">$N37-($N37-T37)*$B$32</f>
        <v>212.79999999999995</v>
      </c>
      <c r="L37" s="119" t="s">
        <v>50</v>
      </c>
      <c r="M37" s="112"/>
      <c r="N37" s="112">
        <v>760</v>
      </c>
      <c r="O37" s="112">
        <v>760</v>
      </c>
      <c r="P37" s="112">
        <v>760</v>
      </c>
      <c r="Q37" s="112">
        <v>760</v>
      </c>
      <c r="R37" s="112">
        <v>507</v>
      </c>
      <c r="S37" s="112">
        <v>253</v>
      </c>
      <c r="T37" s="112">
        <v>152</v>
      </c>
    </row>
    <row r="38" spans="1:20" s="94" customFormat="1" ht="15.75" thickBot="1">
      <c r="A38" s="94" t="s">
        <v>56</v>
      </c>
      <c r="B38" s="112">
        <v>382</v>
      </c>
      <c r="C38" s="112">
        <f>$N38-($N38-O38)*$B$32</f>
        <v>266.8</v>
      </c>
      <c r="D38" s="112">
        <f>$N38-($N38-P38)*$B$32</f>
        <v>152.5</v>
      </c>
      <c r="E38" s="112">
        <f>$N38-($N38-Q38)*$B$32</f>
        <v>106.59999999999997</v>
      </c>
      <c r="F38" s="112">
        <f t="shared" si="1"/>
        <v>106.59999999999997</v>
      </c>
      <c r="G38" s="112">
        <f t="shared" si="2"/>
        <v>106.59999999999997</v>
      </c>
      <c r="H38" s="112">
        <f t="shared" si="3"/>
        <v>106.59999999999997</v>
      </c>
      <c r="L38" s="119" t="s">
        <v>56</v>
      </c>
      <c r="M38" s="112"/>
      <c r="N38" s="112">
        <v>382</v>
      </c>
      <c r="O38" s="112">
        <v>254</v>
      </c>
      <c r="P38" s="112">
        <v>127</v>
      </c>
      <c r="Q38" s="112">
        <v>76</v>
      </c>
      <c r="R38" s="112">
        <v>76</v>
      </c>
      <c r="S38" s="112">
        <v>76</v>
      </c>
      <c r="T38" s="112">
        <v>76</v>
      </c>
    </row>
    <row r="39" spans="1:20" ht="15.75" thickBot="1">
      <c r="A39" t="s">
        <v>51</v>
      </c>
      <c r="B39" s="112">
        <v>760</v>
      </c>
      <c r="C39" s="112">
        <v>760</v>
      </c>
      <c r="D39" s="112">
        <v>760</v>
      </c>
      <c r="E39" s="112">
        <v>760</v>
      </c>
      <c r="F39" s="112">
        <f t="shared" si="1"/>
        <v>532.29999999999995</v>
      </c>
      <c r="G39" s="112">
        <f t="shared" si="2"/>
        <v>303.7</v>
      </c>
      <c r="H39" s="112">
        <f t="shared" si="3"/>
        <v>212.79999999999995</v>
      </c>
      <c r="L39" s="119" t="s">
        <v>51</v>
      </c>
      <c r="M39" s="112"/>
      <c r="N39" s="112">
        <v>760</v>
      </c>
      <c r="O39" s="112">
        <v>760</v>
      </c>
      <c r="P39" s="112">
        <v>760</v>
      </c>
      <c r="Q39" s="112">
        <v>760</v>
      </c>
      <c r="R39" s="112">
        <v>507</v>
      </c>
      <c r="S39" s="112">
        <v>253</v>
      </c>
      <c r="T39" s="112">
        <v>152</v>
      </c>
    </row>
    <row r="40" spans="1:20" s="94" customFormat="1" ht="15.75" thickBot="1">
      <c r="A40" s="94" t="s">
        <v>54</v>
      </c>
      <c r="B40" s="112">
        <v>486</v>
      </c>
      <c r="C40" s="112">
        <f>$N40-($N40-O40)*$B$32</f>
        <v>340.2</v>
      </c>
      <c r="D40" s="112">
        <f>$N40-($N40-P40)*$B$32</f>
        <v>194.39999999999998</v>
      </c>
      <c r="E40" s="112">
        <f>$N40-($N40-Q40)*$B$32</f>
        <v>135.89999999999998</v>
      </c>
      <c r="F40" s="112">
        <f t="shared" si="1"/>
        <v>135.89999999999998</v>
      </c>
      <c r="G40" s="112">
        <f t="shared" si="2"/>
        <v>135.89999999999998</v>
      </c>
      <c r="H40" s="112">
        <f t="shared" si="3"/>
        <v>135.89999999999998</v>
      </c>
      <c r="L40" s="119" t="s">
        <v>54</v>
      </c>
      <c r="M40" s="112"/>
      <c r="N40" s="112">
        <v>486</v>
      </c>
      <c r="O40" s="112">
        <v>324</v>
      </c>
      <c r="P40" s="112">
        <v>162</v>
      </c>
      <c r="Q40" s="112">
        <v>97</v>
      </c>
      <c r="R40" s="112">
        <v>97</v>
      </c>
      <c r="S40" s="112">
        <v>97</v>
      </c>
      <c r="T40" s="112">
        <v>97</v>
      </c>
    </row>
    <row r="41" spans="1:20" s="94" customFormat="1" ht="15.75" thickBot="1">
      <c r="A41" s="94" t="s">
        <v>49</v>
      </c>
      <c r="B41" s="116">
        <v>266</v>
      </c>
      <c r="C41" s="116">
        <v>266</v>
      </c>
      <c r="D41" s="116">
        <v>266</v>
      </c>
      <c r="E41" s="116">
        <v>266</v>
      </c>
      <c r="F41" s="112">
        <f t="shared" si="1"/>
        <v>185.89999999999998</v>
      </c>
      <c r="G41" s="112">
        <f t="shared" si="2"/>
        <v>106.69999999999999</v>
      </c>
      <c r="H41" s="112">
        <f t="shared" si="3"/>
        <v>74.299999999999983</v>
      </c>
      <c r="L41" s="120" t="s">
        <v>49</v>
      </c>
      <c r="M41" s="116"/>
      <c r="N41" s="116">
        <v>266</v>
      </c>
      <c r="O41" s="116">
        <v>266</v>
      </c>
      <c r="P41" s="112">
        <v>266</v>
      </c>
      <c r="Q41" s="112">
        <v>266</v>
      </c>
      <c r="R41" s="112">
        <v>177</v>
      </c>
      <c r="S41" s="116">
        <v>89</v>
      </c>
      <c r="T41" s="116">
        <v>53</v>
      </c>
    </row>
    <row r="42" spans="1:20" s="94" customFormat="1" ht="15.75" thickBot="1">
      <c r="A42" s="94" t="s">
        <v>59</v>
      </c>
      <c r="B42" s="112">
        <v>486</v>
      </c>
      <c r="C42" s="112">
        <f t="shared" ref="C42" si="4">$N42-($N42-O42)*$B$32</f>
        <v>340.2</v>
      </c>
      <c r="D42" s="112">
        <f t="shared" ref="D42" si="5">$N42-($N42-P42)*$B$32</f>
        <v>194.39999999999998</v>
      </c>
      <c r="E42" s="112">
        <f t="shared" ref="E42" si="6">$N42-($N42-Q42)*$B$32</f>
        <v>135.89999999999998</v>
      </c>
      <c r="F42" s="112">
        <f t="shared" ref="F42" si="7">$N42-($N42-R42)*$B$32</f>
        <v>135.89999999999998</v>
      </c>
      <c r="G42" s="112">
        <f t="shared" ref="G42" si="8">$N42-($N42-S42)*$B$32</f>
        <v>135.89999999999998</v>
      </c>
      <c r="H42" s="112">
        <f t="shared" ref="H42" si="9">$N42-($N42-T42)*$B$32</f>
        <v>135.89999999999998</v>
      </c>
      <c r="L42" s="119" t="s">
        <v>59</v>
      </c>
      <c r="M42" s="112"/>
      <c r="N42" s="112">
        <v>486</v>
      </c>
      <c r="O42" s="112">
        <v>324</v>
      </c>
      <c r="P42" s="112">
        <v>162</v>
      </c>
      <c r="Q42" s="112">
        <v>97</v>
      </c>
      <c r="R42" s="112">
        <v>97</v>
      </c>
      <c r="S42" s="112">
        <v>97</v>
      </c>
      <c r="T42" s="112">
        <v>97</v>
      </c>
    </row>
    <row r="43" spans="1:20" s="94" customFormat="1" ht="15.75" thickBot="1">
      <c r="A43" s="94" t="s">
        <v>57</v>
      </c>
      <c r="B43" s="112">
        <v>382</v>
      </c>
      <c r="C43" s="112">
        <f t="shared" ref="C43:E44" si="10">$N43-($N43-O43)*$B$32</f>
        <v>266.8</v>
      </c>
      <c r="D43" s="112">
        <f t="shared" si="10"/>
        <v>152.5</v>
      </c>
      <c r="E43" s="112">
        <f t="shared" si="10"/>
        <v>106.59999999999997</v>
      </c>
      <c r="F43" s="112">
        <f t="shared" si="1"/>
        <v>106.59999999999997</v>
      </c>
      <c r="G43" s="112">
        <f t="shared" si="2"/>
        <v>106.59999999999997</v>
      </c>
      <c r="H43" s="112">
        <f t="shared" si="3"/>
        <v>106.59999999999997</v>
      </c>
      <c r="L43" s="119" t="s">
        <v>57</v>
      </c>
      <c r="M43" s="112"/>
      <c r="N43" s="112">
        <v>382</v>
      </c>
      <c r="O43" s="112">
        <v>254</v>
      </c>
      <c r="P43" s="112">
        <v>127</v>
      </c>
      <c r="Q43" s="112">
        <v>76</v>
      </c>
      <c r="R43" s="112">
        <v>76</v>
      </c>
      <c r="S43" s="112">
        <v>76</v>
      </c>
      <c r="T43" s="112">
        <v>76</v>
      </c>
    </row>
    <row r="44" spans="1:20" s="94" customFormat="1" ht="15.75" thickBot="1">
      <c r="A44" s="94" t="s">
        <v>55</v>
      </c>
      <c r="B44" s="112">
        <v>486</v>
      </c>
      <c r="C44" s="112">
        <f t="shared" si="10"/>
        <v>340.2</v>
      </c>
      <c r="D44" s="112">
        <f t="shared" si="10"/>
        <v>194.39999999999998</v>
      </c>
      <c r="E44" s="112">
        <f t="shared" si="10"/>
        <v>135.89999999999998</v>
      </c>
      <c r="F44" s="112">
        <f t="shared" si="1"/>
        <v>135.89999999999998</v>
      </c>
      <c r="G44" s="112">
        <f t="shared" si="2"/>
        <v>135.89999999999998</v>
      </c>
      <c r="H44" s="112">
        <f t="shared" si="3"/>
        <v>135.89999999999998</v>
      </c>
      <c r="L44" s="119" t="s">
        <v>55</v>
      </c>
      <c r="M44" s="112"/>
      <c r="N44" s="112">
        <v>486</v>
      </c>
      <c r="O44" s="112">
        <v>324</v>
      </c>
      <c r="P44" s="112">
        <v>162</v>
      </c>
      <c r="Q44" s="112">
        <v>97</v>
      </c>
      <c r="R44" s="112">
        <v>97</v>
      </c>
      <c r="S44" s="112">
        <v>97</v>
      </c>
      <c r="T44" s="112">
        <v>97</v>
      </c>
    </row>
    <row r="45" spans="1:20" s="94" customFormat="1" ht="15.75" thickBot="1">
      <c r="A45" s="94" t="s">
        <v>47</v>
      </c>
      <c r="B45" s="116">
        <v>266</v>
      </c>
      <c r="C45" s="116">
        <v>266</v>
      </c>
      <c r="D45" s="116">
        <v>266</v>
      </c>
      <c r="E45" s="116">
        <v>266</v>
      </c>
      <c r="F45" s="112">
        <f t="shared" si="1"/>
        <v>185.89999999999998</v>
      </c>
      <c r="G45" s="112">
        <f t="shared" si="2"/>
        <v>106.69999999999999</v>
      </c>
      <c r="H45" s="112">
        <f t="shared" si="3"/>
        <v>74.299999999999983</v>
      </c>
      <c r="L45" s="120" t="s">
        <v>47</v>
      </c>
      <c r="M45" s="116"/>
      <c r="N45" s="116">
        <v>266</v>
      </c>
      <c r="O45" s="116">
        <v>266</v>
      </c>
      <c r="P45" s="112">
        <v>266</v>
      </c>
      <c r="Q45" s="112">
        <v>266</v>
      </c>
      <c r="R45" s="112">
        <v>177</v>
      </c>
      <c r="S45" s="116">
        <v>89</v>
      </c>
      <c r="T45" s="116">
        <v>53</v>
      </c>
    </row>
    <row r="46" spans="1:20" s="94" customFormat="1" ht="15.75" thickBot="1">
      <c r="A46" s="94" t="s">
        <v>52</v>
      </c>
      <c r="B46" s="112">
        <v>760</v>
      </c>
      <c r="C46" s="112">
        <v>760</v>
      </c>
      <c r="D46" s="112">
        <v>760</v>
      </c>
      <c r="E46" s="112">
        <v>760</v>
      </c>
      <c r="F46" s="112">
        <f t="shared" ref="F46:H49" si="11">$N46-($N46-R46)*$B$32</f>
        <v>532.29999999999995</v>
      </c>
      <c r="G46" s="112">
        <f t="shared" si="11"/>
        <v>303.7</v>
      </c>
      <c r="H46" s="112">
        <f t="shared" si="11"/>
        <v>212.79999999999995</v>
      </c>
      <c r="L46" s="119" t="s">
        <v>52</v>
      </c>
      <c r="M46" s="112"/>
      <c r="N46" s="112">
        <v>760</v>
      </c>
      <c r="O46" s="112">
        <v>760</v>
      </c>
      <c r="P46" s="112">
        <v>760</v>
      </c>
      <c r="Q46" s="112">
        <v>760</v>
      </c>
      <c r="R46" s="112">
        <v>507</v>
      </c>
      <c r="S46" s="112">
        <v>253</v>
      </c>
      <c r="T46" s="112">
        <v>152</v>
      </c>
    </row>
    <row r="47" spans="1:20" s="94" customFormat="1" ht="15.75" thickBot="1">
      <c r="A47" s="94" t="s">
        <v>53</v>
      </c>
      <c r="B47" s="112">
        <v>760</v>
      </c>
      <c r="C47" s="112">
        <v>760</v>
      </c>
      <c r="D47" s="112">
        <v>760</v>
      </c>
      <c r="E47" s="112">
        <v>760</v>
      </c>
      <c r="F47" s="112">
        <f t="shared" si="11"/>
        <v>532.29999999999995</v>
      </c>
      <c r="G47" s="112">
        <f t="shared" si="11"/>
        <v>303.7</v>
      </c>
      <c r="H47" s="112">
        <f t="shared" si="11"/>
        <v>212.79999999999995</v>
      </c>
      <c r="L47" s="119" t="s">
        <v>53</v>
      </c>
      <c r="M47" s="112"/>
      <c r="N47" s="112">
        <v>760</v>
      </c>
      <c r="O47" s="112">
        <v>760</v>
      </c>
      <c r="P47" s="112">
        <v>760</v>
      </c>
      <c r="Q47" s="112">
        <v>760</v>
      </c>
      <c r="R47" s="112">
        <v>507</v>
      </c>
      <c r="S47" s="112">
        <v>253</v>
      </c>
      <c r="T47" s="112">
        <v>152</v>
      </c>
    </row>
    <row r="48" spans="1:20" s="94" customFormat="1" ht="15.75" thickBot="1">
      <c r="A48" s="94" t="s">
        <v>58</v>
      </c>
      <c r="B48" s="112">
        <v>401</v>
      </c>
      <c r="C48" s="112">
        <f t="shared" ref="C48:E49" si="12">$N48-($N48-O48)*$B$32</f>
        <v>280.39999999999998</v>
      </c>
      <c r="D48" s="112">
        <f t="shared" si="12"/>
        <v>160.69999999999999</v>
      </c>
      <c r="E48" s="112">
        <f t="shared" si="12"/>
        <v>112.09999999999997</v>
      </c>
      <c r="F48" s="112">
        <f t="shared" si="11"/>
        <v>112.09999999999997</v>
      </c>
      <c r="G48" s="112">
        <f t="shared" si="11"/>
        <v>112.09999999999997</v>
      </c>
      <c r="H48" s="112">
        <f t="shared" si="11"/>
        <v>112.09999999999997</v>
      </c>
      <c r="L48" s="119" t="s">
        <v>58</v>
      </c>
      <c r="M48" s="112"/>
      <c r="N48" s="112">
        <v>401</v>
      </c>
      <c r="O48" s="112">
        <v>267</v>
      </c>
      <c r="P48" s="112">
        <v>134</v>
      </c>
      <c r="Q48" s="112">
        <v>80</v>
      </c>
      <c r="R48" s="112">
        <v>80</v>
      </c>
      <c r="S48" s="112">
        <v>80</v>
      </c>
      <c r="T48" s="112">
        <v>80</v>
      </c>
    </row>
    <row r="49" spans="1:20" s="94" customFormat="1" ht="15.75" thickBot="1">
      <c r="A49" s="94" t="s">
        <v>60</v>
      </c>
      <c r="B49" s="112">
        <v>320</v>
      </c>
      <c r="C49" s="112">
        <f t="shared" si="12"/>
        <v>223.7</v>
      </c>
      <c r="D49" s="112">
        <f t="shared" si="12"/>
        <v>128.29999999999998</v>
      </c>
      <c r="E49" s="112">
        <f t="shared" si="12"/>
        <v>89.6</v>
      </c>
      <c r="F49" s="112">
        <f t="shared" si="11"/>
        <v>89.6</v>
      </c>
      <c r="G49" s="112">
        <f t="shared" si="11"/>
        <v>89.6</v>
      </c>
      <c r="H49" s="112">
        <f t="shared" si="11"/>
        <v>89.6</v>
      </c>
      <c r="L49" s="119" t="s">
        <v>60</v>
      </c>
      <c r="M49" s="112"/>
      <c r="N49" s="112">
        <v>320</v>
      </c>
      <c r="O49" s="112">
        <v>213</v>
      </c>
      <c r="P49" s="112">
        <v>107</v>
      </c>
      <c r="Q49" s="112">
        <v>64</v>
      </c>
      <c r="R49" s="112">
        <v>64</v>
      </c>
      <c r="S49" s="112">
        <v>64</v>
      </c>
      <c r="T49" s="112">
        <v>64</v>
      </c>
    </row>
    <row r="50" spans="1:20" s="94" customFormat="1">
      <c r="A50" s="95" t="s">
        <v>168</v>
      </c>
      <c r="B50" s="107">
        <f t="shared" ref="B50:H50" si="13">SUM(B37:B49)</f>
        <v>6515</v>
      </c>
      <c r="C50" s="107">
        <f t="shared" si="13"/>
        <v>5630.2999999999993</v>
      </c>
      <c r="D50" s="107">
        <f t="shared" si="13"/>
        <v>4749.2000000000007</v>
      </c>
      <c r="E50" s="107">
        <f t="shared" si="13"/>
        <v>4394.6000000000004</v>
      </c>
      <c r="F50" s="107">
        <f t="shared" si="13"/>
        <v>3323.6000000000004</v>
      </c>
      <c r="G50" s="107">
        <f t="shared" si="13"/>
        <v>2250.7999999999997</v>
      </c>
      <c r="H50" s="107">
        <f t="shared" si="13"/>
        <v>1822.3999999999994</v>
      </c>
      <c r="L50" s="121" t="s">
        <v>6</v>
      </c>
      <c r="M50" s="107"/>
      <c r="N50" s="107">
        <f t="shared" ref="N50:T50" si="14">SUM(N37:N49)</f>
        <v>6515</v>
      </c>
      <c r="O50" s="107">
        <f t="shared" si="14"/>
        <v>5532</v>
      </c>
      <c r="P50" s="107">
        <f t="shared" si="14"/>
        <v>4553</v>
      </c>
      <c r="Q50" s="107">
        <f t="shared" si="14"/>
        <v>4159</v>
      </c>
      <c r="R50" s="107">
        <f t="shared" si="14"/>
        <v>2969</v>
      </c>
      <c r="S50" s="107">
        <f t="shared" si="14"/>
        <v>1777</v>
      </c>
      <c r="T50" s="107">
        <f t="shared" si="14"/>
        <v>1301</v>
      </c>
    </row>
    <row r="51" spans="1:20" s="94" customFormat="1">
      <c r="B51" s="113"/>
      <c r="C51" s="113"/>
      <c r="D51" s="113"/>
      <c r="E51" s="113"/>
      <c r="F51" s="113"/>
      <c r="G51" s="113"/>
      <c r="H51" s="113"/>
    </row>
    <row r="52" spans="1:20">
      <c r="C52" s="113"/>
      <c r="D52" s="113"/>
      <c r="E52" s="113"/>
      <c r="F52" s="113"/>
      <c r="G52" s="113"/>
      <c r="H52" s="113"/>
    </row>
    <row r="53" spans="1:20">
      <c r="A53" s="95" t="s">
        <v>117</v>
      </c>
      <c r="B53" s="117">
        <v>0.2</v>
      </c>
      <c r="C53" s="113"/>
      <c r="D53" s="113"/>
      <c r="E53" s="113"/>
      <c r="F53" s="113"/>
      <c r="G53" s="113"/>
      <c r="H53" s="113"/>
    </row>
    <row r="54" spans="1:20">
      <c r="A54" s="95" t="s">
        <v>158</v>
      </c>
      <c r="B54" s="113">
        <v>2019</v>
      </c>
      <c r="C54" s="113"/>
      <c r="D54" s="113"/>
      <c r="E54" s="113"/>
      <c r="F54" s="113"/>
      <c r="G54" s="113"/>
      <c r="H54" s="113"/>
    </row>
    <row r="56" spans="1:20" ht="90" thickBot="1">
      <c r="A56" s="95" t="s">
        <v>159</v>
      </c>
      <c r="C56" s="98" t="s">
        <v>148</v>
      </c>
      <c r="D56" s="98" t="s">
        <v>139</v>
      </c>
      <c r="E56" s="98" t="s">
        <v>140</v>
      </c>
      <c r="F56" s="98" t="s">
        <v>141</v>
      </c>
      <c r="G56" s="98" t="s">
        <v>142</v>
      </c>
      <c r="H56" s="98" t="s">
        <v>160</v>
      </c>
    </row>
    <row r="57" spans="1:20" ht="15.75" thickBot="1">
      <c r="B57" s="87" t="s">
        <v>47</v>
      </c>
      <c r="C57" s="87">
        <v>266</v>
      </c>
      <c r="D57" s="87">
        <v>177</v>
      </c>
      <c r="E57" s="87">
        <v>89</v>
      </c>
      <c r="F57" s="87">
        <v>53</v>
      </c>
      <c r="G57" s="88">
        <v>4</v>
      </c>
      <c r="H57" t="s">
        <v>165</v>
      </c>
    </row>
    <row r="58" spans="1:20" ht="15.75" thickBot="1">
      <c r="B58" s="86" t="s">
        <v>118</v>
      </c>
      <c r="C58" s="86">
        <v>760</v>
      </c>
      <c r="D58" s="86">
        <v>507</v>
      </c>
      <c r="E58" s="86">
        <v>253</v>
      </c>
      <c r="F58" s="86">
        <v>152</v>
      </c>
      <c r="G58" s="88">
        <v>4</v>
      </c>
      <c r="H58" t="s">
        <v>166</v>
      </c>
    </row>
    <row r="59" spans="1:20" ht="15.75" thickBot="1">
      <c r="B59" s="86" t="s">
        <v>119</v>
      </c>
      <c r="C59" s="86">
        <v>401</v>
      </c>
      <c r="D59" s="86">
        <v>267</v>
      </c>
      <c r="E59" s="86">
        <v>134</v>
      </c>
      <c r="F59" s="86">
        <v>80</v>
      </c>
      <c r="G59" s="88">
        <v>1</v>
      </c>
    </row>
    <row r="60" spans="1:20" ht="15.75" thickBot="1">
      <c r="B60" s="86" t="s">
        <v>120</v>
      </c>
      <c r="C60" s="86">
        <v>486</v>
      </c>
      <c r="D60" s="86">
        <v>324</v>
      </c>
      <c r="E60" s="86">
        <v>162</v>
      </c>
      <c r="F60" s="86">
        <v>97</v>
      </c>
      <c r="G60" s="88">
        <v>1</v>
      </c>
      <c r="H60" t="s">
        <v>167</v>
      </c>
    </row>
    <row r="61" spans="1:20" ht="15.75" thickBot="1">
      <c r="B61" s="86" t="s">
        <v>57</v>
      </c>
      <c r="C61" s="86">
        <v>382</v>
      </c>
      <c r="D61" s="86">
        <v>254</v>
      </c>
      <c r="E61" s="86">
        <v>127</v>
      </c>
      <c r="F61" s="86">
        <v>76</v>
      </c>
      <c r="G61" s="88">
        <v>1</v>
      </c>
    </row>
    <row r="62" spans="1:20" ht="15.75" thickBot="1">
      <c r="B62" s="86" t="s">
        <v>121</v>
      </c>
      <c r="C62" s="86">
        <v>320</v>
      </c>
      <c r="D62" s="86">
        <v>213</v>
      </c>
      <c r="E62" s="86">
        <v>107</v>
      </c>
      <c r="F62" s="86">
        <v>64</v>
      </c>
      <c r="G62" s="88">
        <v>1</v>
      </c>
    </row>
    <row r="63" spans="1:20" ht="15.75" thickBot="1">
      <c r="B63" s="86" t="s">
        <v>122</v>
      </c>
      <c r="C63" s="85">
        <v>2615</v>
      </c>
      <c r="D63" s="85">
        <v>1743</v>
      </c>
      <c r="E63" s="86">
        <v>872</v>
      </c>
      <c r="F63" s="86">
        <v>523</v>
      </c>
      <c r="H63" s="88"/>
    </row>
    <row r="65" spans="2:11">
      <c r="E65" s="41"/>
    </row>
    <row r="66" spans="2:11">
      <c r="E66" s="41"/>
    </row>
    <row r="67" spans="2:11">
      <c r="B67" s="223"/>
      <c r="C67" s="223"/>
      <c r="D67" s="223"/>
      <c r="E67" s="41"/>
    </row>
    <row r="68" spans="2:11">
      <c r="B68" s="223"/>
      <c r="C68" s="223"/>
      <c r="D68" s="223"/>
      <c r="E68" s="41"/>
    </row>
    <row r="69" spans="2:11">
      <c r="B69" s="223"/>
      <c r="C69" s="223"/>
      <c r="D69" s="223"/>
      <c r="E69" s="41"/>
      <c r="G69" s="222"/>
      <c r="H69" s="222"/>
      <c r="I69" s="224"/>
      <c r="J69" s="224"/>
      <c r="K69" s="224"/>
    </row>
    <row r="70" spans="2:11">
      <c r="B70" s="223"/>
      <c r="C70" s="223"/>
      <c r="D70" s="223"/>
      <c r="E70" s="41"/>
      <c r="G70" s="222"/>
      <c r="H70" s="222"/>
      <c r="I70" s="224"/>
      <c r="J70" s="224"/>
      <c r="K70" s="224"/>
    </row>
    <row r="71" spans="2:11">
      <c r="B71" s="223"/>
      <c r="C71" s="223"/>
      <c r="D71" s="223"/>
      <c r="E71" s="41"/>
      <c r="G71" s="222"/>
      <c r="H71" s="222"/>
      <c r="I71" s="224"/>
      <c r="J71" s="224"/>
      <c r="K71" s="224"/>
    </row>
    <row r="72" spans="2:11">
      <c r="B72" s="223"/>
      <c r="C72" s="223"/>
      <c r="D72" s="223"/>
      <c r="E72" s="41"/>
      <c r="G72" s="222"/>
      <c r="H72" s="222"/>
      <c r="I72" s="224"/>
      <c r="J72" s="224"/>
      <c r="K72" s="224"/>
    </row>
    <row r="73" spans="2:11">
      <c r="B73" s="223"/>
      <c r="C73" s="223"/>
      <c r="D73" s="223"/>
      <c r="E73" s="41"/>
      <c r="G73" s="222"/>
      <c r="H73" s="222"/>
      <c r="I73" s="224"/>
      <c r="J73" s="224"/>
      <c r="K73" s="224"/>
    </row>
    <row r="74" spans="2:11">
      <c r="B74" s="223"/>
      <c r="C74" s="223"/>
      <c r="D74" s="223"/>
      <c r="E74" s="41"/>
      <c r="G74" s="222"/>
      <c r="H74" s="222"/>
      <c r="I74" s="224"/>
      <c r="J74" s="224"/>
      <c r="K74" s="224"/>
    </row>
    <row r="75" spans="2:11">
      <c r="B75" s="223"/>
      <c r="C75" s="223"/>
      <c r="D75" s="223"/>
      <c r="E75" s="41"/>
    </row>
    <row r="76" spans="2:11">
      <c r="B76" s="223"/>
      <c r="C76" s="223"/>
      <c r="D76" s="223"/>
      <c r="E76" s="41"/>
    </row>
    <row r="77" spans="2:11">
      <c r="B77" s="41"/>
      <c r="E77" s="41"/>
    </row>
    <row r="78" spans="2:11">
      <c r="B78" s="41"/>
      <c r="E78" s="41"/>
    </row>
    <row r="79" spans="2:11">
      <c r="B79" s="41"/>
    </row>
    <row r="80" spans="2:11">
      <c r="B80" s="41"/>
    </row>
    <row r="81" spans="2:2">
      <c r="B81" s="41"/>
    </row>
    <row r="82" spans="2:2">
      <c r="B82" s="41"/>
    </row>
    <row r="83" spans="2:2">
      <c r="B83" s="41"/>
    </row>
    <row r="84" spans="2:2">
      <c r="B84" s="4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D400"/>
  </sheetPr>
  <dimension ref="A1:AO73"/>
  <sheetViews>
    <sheetView zoomScale="85" zoomScaleNormal="85" workbookViewId="0">
      <selection activeCell="I46" sqref="I46"/>
    </sheetView>
  </sheetViews>
  <sheetFormatPr defaultRowHeight="15"/>
  <cols>
    <col min="1" max="1" width="19.28515625" customWidth="1"/>
    <col min="2" max="11" width="11.85546875" bestFit="1" customWidth="1"/>
    <col min="12" max="12" width="14.140625" bestFit="1" customWidth="1"/>
    <col min="13" max="29" width="11.85546875" bestFit="1" customWidth="1"/>
  </cols>
  <sheetData>
    <row r="1" spans="1:41" s="94" customFormat="1"/>
    <row r="3" spans="1:41" s="3" customFormat="1" ht="27.75" customHeight="1">
      <c r="A3" s="37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</row>
    <row r="6" spans="1:41" s="3" customFormat="1" ht="18">
      <c r="A6" s="18" t="s">
        <v>38</v>
      </c>
      <c r="B6" s="38"/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</row>
    <row r="8" spans="1:41">
      <c r="A8" t="s">
        <v>45</v>
      </c>
    </row>
    <row r="10" spans="1:41">
      <c r="K10" t="s">
        <v>46</v>
      </c>
    </row>
    <row r="11" spans="1:41">
      <c r="B11" s="45">
        <v>2008</v>
      </c>
      <c r="C11" s="45">
        <v>2009</v>
      </c>
      <c r="D11" s="45">
        <v>2010</v>
      </c>
      <c r="E11" s="45">
        <v>2011</v>
      </c>
      <c r="F11" s="45">
        <v>2012</v>
      </c>
      <c r="G11" s="45">
        <v>2013</v>
      </c>
      <c r="H11" s="45">
        <v>2014</v>
      </c>
      <c r="I11" s="46">
        <v>2015</v>
      </c>
      <c r="J11" s="46">
        <f>I11+1</f>
        <v>2016</v>
      </c>
      <c r="K11" s="47">
        <f t="shared" ref="K11:U11" si="0">J11+1</f>
        <v>2017</v>
      </c>
      <c r="L11" s="47">
        <f t="shared" si="0"/>
        <v>2018</v>
      </c>
      <c r="M11" s="47">
        <f t="shared" si="0"/>
        <v>2019</v>
      </c>
      <c r="N11" s="47">
        <f t="shared" si="0"/>
        <v>2020</v>
      </c>
      <c r="O11" s="47">
        <f t="shared" si="0"/>
        <v>2021</v>
      </c>
      <c r="P11" s="47">
        <f t="shared" si="0"/>
        <v>2022</v>
      </c>
      <c r="Q11" s="47">
        <f t="shared" si="0"/>
        <v>2023</v>
      </c>
      <c r="R11" s="47">
        <f t="shared" si="0"/>
        <v>2024</v>
      </c>
      <c r="S11" s="47">
        <f t="shared" si="0"/>
        <v>2025</v>
      </c>
      <c r="T11" s="47">
        <f t="shared" si="0"/>
        <v>2026</v>
      </c>
      <c r="U11" s="47">
        <f t="shared" si="0"/>
        <v>2027</v>
      </c>
      <c r="V11" s="47">
        <f t="shared" ref="V11:AC11" si="1">U11+1</f>
        <v>2028</v>
      </c>
      <c r="W11" s="47">
        <f t="shared" si="1"/>
        <v>2029</v>
      </c>
      <c r="X11" s="47">
        <f t="shared" si="1"/>
        <v>2030</v>
      </c>
      <c r="Y11" s="47">
        <f t="shared" si="1"/>
        <v>2031</v>
      </c>
      <c r="Z11" s="47">
        <f t="shared" si="1"/>
        <v>2032</v>
      </c>
      <c r="AA11" s="47">
        <f t="shared" si="1"/>
        <v>2033</v>
      </c>
      <c r="AB11" s="47">
        <f t="shared" si="1"/>
        <v>2034</v>
      </c>
      <c r="AC11" s="47">
        <f t="shared" si="1"/>
        <v>2035</v>
      </c>
    </row>
    <row r="12" spans="1:41">
      <c r="A12" s="1" t="s">
        <v>36</v>
      </c>
      <c r="B12" s="64">
        <v>310940</v>
      </c>
      <c r="C12" s="64">
        <f>C73</f>
        <v>301754</v>
      </c>
      <c r="D12" s="64">
        <f t="shared" ref="D12:AC12" si="2">D73</f>
        <v>304478</v>
      </c>
      <c r="E12" s="64">
        <f t="shared" si="2"/>
        <v>306759</v>
      </c>
      <c r="F12" s="64">
        <f t="shared" si="2"/>
        <v>307997</v>
      </c>
      <c r="G12" s="64">
        <f t="shared" si="2"/>
        <v>309867</v>
      </c>
      <c r="H12" s="64">
        <f t="shared" si="2"/>
        <v>311659</v>
      </c>
      <c r="I12" s="64">
        <f t="shared" si="2"/>
        <v>315569</v>
      </c>
      <c r="J12" s="64">
        <f t="shared" si="2"/>
        <v>318895</v>
      </c>
      <c r="K12" s="64">
        <f t="shared" si="2"/>
        <v>322561</v>
      </c>
      <c r="L12" s="64">
        <f t="shared" si="2"/>
        <v>326301</v>
      </c>
      <c r="M12" s="64">
        <f t="shared" si="2"/>
        <v>329708</v>
      </c>
      <c r="N12" s="64">
        <f t="shared" si="2"/>
        <v>333000</v>
      </c>
      <c r="O12" s="64">
        <f t="shared" si="2"/>
        <v>336229</v>
      </c>
      <c r="P12" s="64">
        <f t="shared" si="2"/>
        <v>339043</v>
      </c>
      <c r="Q12" s="64">
        <f t="shared" si="2"/>
        <v>342060</v>
      </c>
      <c r="R12" s="64">
        <f t="shared" si="2"/>
        <v>344745</v>
      </c>
      <c r="S12" s="64">
        <f t="shared" si="2"/>
        <v>347948</v>
      </c>
      <c r="T12" s="64">
        <f t="shared" si="2"/>
        <v>350938</v>
      </c>
      <c r="U12" s="64">
        <f t="shared" si="2"/>
        <v>353660</v>
      </c>
      <c r="V12" s="64">
        <f t="shared" si="2"/>
        <v>356216</v>
      </c>
      <c r="W12" s="64">
        <f t="shared" si="2"/>
        <v>358930</v>
      </c>
      <c r="X12" s="64">
        <f t="shared" si="2"/>
        <v>361759</v>
      </c>
      <c r="Y12" s="64">
        <f t="shared" si="2"/>
        <v>364002</v>
      </c>
      <c r="Z12" s="64">
        <f t="shared" si="2"/>
        <v>366519</v>
      </c>
      <c r="AA12" s="64">
        <f t="shared" si="2"/>
        <v>368743</v>
      </c>
      <c r="AB12" s="64">
        <f t="shared" si="2"/>
        <v>370801</v>
      </c>
      <c r="AC12" s="64">
        <f t="shared" si="2"/>
        <v>373244</v>
      </c>
    </row>
    <row r="13" spans="1:41">
      <c r="A13" t="s">
        <v>102</v>
      </c>
      <c r="B13" s="64">
        <v>310941</v>
      </c>
      <c r="C13" s="64">
        <v>314565</v>
      </c>
      <c r="D13" s="64">
        <v>316453</v>
      </c>
      <c r="E13" s="64">
        <v>318388</v>
      </c>
      <c r="F13" s="64">
        <v>319987</v>
      </c>
      <c r="G13" s="64">
        <v>322126</v>
      </c>
      <c r="H13" s="64">
        <v>324692</v>
      </c>
      <c r="I13" s="64">
        <v>327394</v>
      </c>
      <c r="J13" s="64">
        <v>330714</v>
      </c>
      <c r="K13" s="64">
        <v>333925</v>
      </c>
    </row>
    <row r="15" spans="1:41" s="3" customFormat="1" ht="18">
      <c r="A15" s="18" t="s">
        <v>91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</row>
    <row r="17" spans="1:29">
      <c r="C17" s="1" t="s">
        <v>63</v>
      </c>
      <c r="K17" s="1" t="s">
        <v>150</v>
      </c>
    </row>
    <row r="18" spans="1:29">
      <c r="A18" s="1" t="s">
        <v>6</v>
      </c>
      <c r="B18" s="213">
        <f>C18</f>
        <v>314565</v>
      </c>
      <c r="C18" s="214">
        <f>C13</f>
        <v>314565</v>
      </c>
      <c r="D18" s="214">
        <f t="shared" ref="D18:K18" si="3">D13</f>
        <v>316453</v>
      </c>
      <c r="E18" s="214">
        <f t="shared" si="3"/>
        <v>318388</v>
      </c>
      <c r="F18" s="214">
        <f t="shared" si="3"/>
        <v>319987</v>
      </c>
      <c r="G18" s="214">
        <f t="shared" si="3"/>
        <v>322126</v>
      </c>
      <c r="H18" s="214">
        <f t="shared" si="3"/>
        <v>324692</v>
      </c>
      <c r="I18" s="214">
        <f t="shared" si="3"/>
        <v>327394</v>
      </c>
      <c r="J18" s="214">
        <f t="shared" si="3"/>
        <v>330714</v>
      </c>
      <c r="K18" s="214">
        <f t="shared" si="3"/>
        <v>333925</v>
      </c>
      <c r="L18" s="102">
        <f>L12-K12+K18</f>
        <v>337665</v>
      </c>
      <c r="M18" s="102">
        <f t="shared" ref="M18:AC18" si="4">M12-L12+L18</f>
        <v>341072</v>
      </c>
      <c r="N18" s="102">
        <f t="shared" si="4"/>
        <v>344364</v>
      </c>
      <c r="O18" s="102">
        <f t="shared" si="4"/>
        <v>347593</v>
      </c>
      <c r="P18" s="102">
        <f t="shared" si="4"/>
        <v>350407</v>
      </c>
      <c r="Q18" s="102">
        <f t="shared" si="4"/>
        <v>353424</v>
      </c>
      <c r="R18" s="102">
        <f t="shared" si="4"/>
        <v>356109</v>
      </c>
      <c r="S18" s="102">
        <f t="shared" si="4"/>
        <v>359312</v>
      </c>
      <c r="T18" s="102">
        <f t="shared" si="4"/>
        <v>362302</v>
      </c>
      <c r="U18" s="102">
        <f t="shared" si="4"/>
        <v>365024</v>
      </c>
      <c r="V18" s="102">
        <f t="shared" si="4"/>
        <v>367580</v>
      </c>
      <c r="W18" s="102">
        <f t="shared" si="4"/>
        <v>370294</v>
      </c>
      <c r="X18" s="102">
        <f t="shared" si="4"/>
        <v>373123</v>
      </c>
      <c r="Y18" s="102">
        <f t="shared" si="4"/>
        <v>375366</v>
      </c>
      <c r="Z18" s="102">
        <f t="shared" si="4"/>
        <v>377883</v>
      </c>
      <c r="AA18" s="102">
        <f t="shared" si="4"/>
        <v>380107</v>
      </c>
      <c r="AB18" s="102">
        <f t="shared" si="4"/>
        <v>382165</v>
      </c>
      <c r="AC18" s="102">
        <f t="shared" si="4"/>
        <v>384608</v>
      </c>
    </row>
    <row r="20" spans="1:29">
      <c r="A20" s="1" t="s">
        <v>64</v>
      </c>
      <c r="C20" s="56">
        <v>2009</v>
      </c>
      <c r="D20" s="56">
        <v>2010</v>
      </c>
      <c r="E20" s="56">
        <v>2011</v>
      </c>
      <c r="F20" s="56">
        <v>2012</v>
      </c>
      <c r="G20" s="56">
        <v>2013</v>
      </c>
      <c r="H20" s="56">
        <v>2014</v>
      </c>
      <c r="I20" s="56">
        <v>2015</v>
      </c>
      <c r="J20" s="56">
        <v>2016</v>
      </c>
      <c r="K20" s="56">
        <v>2017</v>
      </c>
      <c r="L20" s="56">
        <v>2018</v>
      </c>
      <c r="M20" s="56">
        <v>2019</v>
      </c>
      <c r="N20" s="56">
        <v>2020</v>
      </c>
      <c r="O20" s="56">
        <v>2021</v>
      </c>
      <c r="P20" s="56">
        <v>2022</v>
      </c>
      <c r="Q20" s="56">
        <v>2023</v>
      </c>
      <c r="R20" s="56">
        <v>2024</v>
      </c>
      <c r="S20" s="56">
        <v>2025</v>
      </c>
      <c r="T20" s="56">
        <v>2026</v>
      </c>
      <c r="U20" s="56">
        <v>2027</v>
      </c>
      <c r="V20" s="56">
        <v>2028</v>
      </c>
      <c r="W20" s="56">
        <v>2029</v>
      </c>
      <c r="X20" s="56">
        <v>2030</v>
      </c>
      <c r="Y20" s="56">
        <v>2031</v>
      </c>
      <c r="Z20" s="56">
        <v>2032</v>
      </c>
      <c r="AA20" s="56">
        <v>2033</v>
      </c>
      <c r="AB20" s="56">
        <v>2034</v>
      </c>
      <c r="AC20" s="56">
        <v>2035</v>
      </c>
    </row>
    <row r="21" spans="1:29">
      <c r="A21" t="s">
        <v>50</v>
      </c>
      <c r="C21" s="64">
        <f t="shared" ref="C21:C33" si="5">C60*(C$18/C$12)</f>
        <v>23549.060990078007</v>
      </c>
      <c r="D21" s="64">
        <f t="shared" ref="D21:K21" si="6">D60*(D$18/D$12)</f>
        <v>23696.715033598484</v>
      </c>
      <c r="E21" s="64">
        <f t="shared" si="6"/>
        <v>23950.79358062844</v>
      </c>
      <c r="F21" s="64">
        <f t="shared" si="6"/>
        <v>24113.540943580618</v>
      </c>
      <c r="G21" s="64">
        <f t="shared" si="6"/>
        <v>24276.894532170252</v>
      </c>
      <c r="H21" s="64">
        <f t="shared" si="6"/>
        <v>24515.022675424101</v>
      </c>
      <c r="I21" s="64">
        <f t="shared" si="6"/>
        <v>24695.983369722631</v>
      </c>
      <c r="J21" s="64">
        <f t="shared" si="6"/>
        <v>24949.646159394157</v>
      </c>
      <c r="K21" s="64">
        <f t="shared" si="6"/>
        <v>25235.815008634025</v>
      </c>
      <c r="L21" s="64">
        <f>K21+(L60-K60)</f>
        <v>25657.815008634025</v>
      </c>
      <c r="M21" s="64">
        <f t="shared" ref="M21:AC33" si="7">L21+(M60-L60)</f>
        <v>25970.815008634025</v>
      </c>
      <c r="N21" s="64">
        <f t="shared" si="7"/>
        <v>26281.815008634025</v>
      </c>
      <c r="O21" s="64">
        <f t="shared" si="7"/>
        <v>26589.815008634025</v>
      </c>
      <c r="P21" s="64">
        <f t="shared" si="7"/>
        <v>26895.815008634025</v>
      </c>
      <c r="Q21" s="64">
        <f t="shared" si="7"/>
        <v>27199.815008634025</v>
      </c>
      <c r="R21" s="64">
        <f t="shared" si="7"/>
        <v>27400.815008634025</v>
      </c>
      <c r="S21" s="64">
        <f t="shared" si="7"/>
        <v>27700.815008634025</v>
      </c>
      <c r="T21" s="64">
        <f t="shared" si="7"/>
        <v>27998.815008634025</v>
      </c>
      <c r="U21" s="64">
        <f t="shared" si="7"/>
        <v>28294.815008634025</v>
      </c>
      <c r="V21" s="64">
        <f t="shared" si="7"/>
        <v>28490.815008634025</v>
      </c>
      <c r="W21" s="64">
        <f t="shared" si="7"/>
        <v>28783.815008634025</v>
      </c>
      <c r="X21" s="64">
        <f t="shared" si="7"/>
        <v>29074.815008634025</v>
      </c>
      <c r="Y21" s="64">
        <f t="shared" si="7"/>
        <v>29267.815008634025</v>
      </c>
      <c r="Z21" s="64">
        <f t="shared" si="7"/>
        <v>29555.815008634025</v>
      </c>
      <c r="AA21" s="64">
        <f t="shared" si="7"/>
        <v>29746.815008634025</v>
      </c>
      <c r="AB21" s="64">
        <f t="shared" si="7"/>
        <v>29936.815008634025</v>
      </c>
      <c r="AC21" s="64">
        <f t="shared" si="7"/>
        <v>30125.815008634025</v>
      </c>
    </row>
    <row r="22" spans="1:29">
      <c r="A22" t="s">
        <v>56</v>
      </c>
      <c r="C22" s="64">
        <f t="shared" si="5"/>
        <v>12576.178476507353</v>
      </c>
      <c r="D22" s="64">
        <f t="shared" ref="D22:K33" si="8">D61*(D$18/D$12)</f>
        <v>12597.714163256458</v>
      </c>
      <c r="E22" s="64">
        <f t="shared" si="8"/>
        <v>12619.938427234409</v>
      </c>
      <c r="F22" s="64">
        <f t="shared" si="8"/>
        <v>12614.675318266087</v>
      </c>
      <c r="G22" s="64">
        <f t="shared" si="8"/>
        <v>12625.482126202531</v>
      </c>
      <c r="H22" s="64">
        <f t="shared" si="8"/>
        <v>12643.504958945514</v>
      </c>
      <c r="I22" s="64">
        <f t="shared" si="8"/>
        <v>12669.608003320986</v>
      </c>
      <c r="J22" s="64">
        <f t="shared" si="8"/>
        <v>12642.827181360635</v>
      </c>
      <c r="K22" s="64">
        <f t="shared" si="8"/>
        <v>12702.27879377854</v>
      </c>
      <c r="L22" s="64">
        <f t="shared" ref="L22:AA33" si="9">K22+(L61-K61)</f>
        <v>12858.27879377854</v>
      </c>
      <c r="M22" s="64">
        <f t="shared" si="9"/>
        <v>12935.27879377854</v>
      </c>
      <c r="N22" s="64">
        <f t="shared" si="9"/>
        <v>13012.27879377854</v>
      </c>
      <c r="O22" s="64">
        <f t="shared" si="9"/>
        <v>13166.27879377854</v>
      </c>
      <c r="P22" s="64">
        <f t="shared" si="9"/>
        <v>13242.27879377854</v>
      </c>
      <c r="Q22" s="64">
        <f t="shared" si="9"/>
        <v>13318.27879377854</v>
      </c>
      <c r="R22" s="64">
        <f t="shared" si="9"/>
        <v>13394.27879377854</v>
      </c>
      <c r="S22" s="64">
        <f t="shared" si="9"/>
        <v>13546.27879377854</v>
      </c>
      <c r="T22" s="64">
        <f t="shared" si="9"/>
        <v>13621.27879377854</v>
      </c>
      <c r="U22" s="64">
        <f t="shared" si="9"/>
        <v>13696.27879377854</v>
      </c>
      <c r="V22" s="64">
        <f t="shared" si="9"/>
        <v>13771.27879377854</v>
      </c>
      <c r="W22" s="64">
        <f t="shared" si="9"/>
        <v>13846.27879377854</v>
      </c>
      <c r="X22" s="64">
        <f t="shared" si="9"/>
        <v>13994.27879377854</v>
      </c>
      <c r="Y22" s="64">
        <f t="shared" si="9"/>
        <v>14067.27879377854</v>
      </c>
      <c r="Z22" s="64">
        <f t="shared" si="9"/>
        <v>14140.27879377854</v>
      </c>
      <c r="AA22" s="64">
        <f t="shared" si="9"/>
        <v>14213.27879377854</v>
      </c>
      <c r="AB22" s="64">
        <f t="shared" si="7"/>
        <v>14286.27879377854</v>
      </c>
      <c r="AC22" s="64">
        <f t="shared" si="7"/>
        <v>14359.27879377854</v>
      </c>
    </row>
    <row r="23" spans="1:29">
      <c r="A23" t="s">
        <v>51</v>
      </c>
      <c r="C23" s="64">
        <f t="shared" si="5"/>
        <v>6719.6656548049068</v>
      </c>
      <c r="D23" s="64">
        <f t="shared" si="8"/>
        <v>6777.4683655305143</v>
      </c>
      <c r="E23" s="64">
        <f t="shared" si="8"/>
        <v>6781.6989623776317</v>
      </c>
      <c r="F23" s="64">
        <f t="shared" si="8"/>
        <v>6777.9724737578608</v>
      </c>
      <c r="G23" s="64">
        <f t="shared" si="8"/>
        <v>6791.459426140892</v>
      </c>
      <c r="H23" s="64">
        <f t="shared" si="8"/>
        <v>6810.3651875928499</v>
      </c>
      <c r="I23" s="64">
        <f t="shared" si="8"/>
        <v>6778.8420155338454</v>
      </c>
      <c r="J23" s="64">
        <f t="shared" si="8"/>
        <v>6837.3521127643889</v>
      </c>
      <c r="K23" s="64">
        <f t="shared" si="8"/>
        <v>6825.2749867466919</v>
      </c>
      <c r="L23" s="64">
        <f t="shared" si="9"/>
        <v>6825.2749867466919</v>
      </c>
      <c r="M23" s="64">
        <f t="shared" si="7"/>
        <v>6825.2749867466919</v>
      </c>
      <c r="N23" s="64">
        <f t="shared" si="7"/>
        <v>6825.2749867466919</v>
      </c>
      <c r="O23" s="64">
        <f t="shared" si="7"/>
        <v>6901.2749867466919</v>
      </c>
      <c r="P23" s="64">
        <f t="shared" si="7"/>
        <v>6976.2749867466919</v>
      </c>
      <c r="Q23" s="64">
        <f t="shared" si="7"/>
        <v>6976.2749867466919</v>
      </c>
      <c r="R23" s="64">
        <f t="shared" si="7"/>
        <v>7050.2749867466919</v>
      </c>
      <c r="S23" s="64">
        <f t="shared" si="7"/>
        <v>7124.2749867466919</v>
      </c>
      <c r="T23" s="64">
        <f t="shared" si="7"/>
        <v>7124.2749867466919</v>
      </c>
      <c r="U23" s="64">
        <f t="shared" si="7"/>
        <v>7197.2749867466919</v>
      </c>
      <c r="V23" s="64">
        <f t="shared" si="7"/>
        <v>7270.2749867466919</v>
      </c>
      <c r="W23" s="64">
        <f t="shared" si="7"/>
        <v>7270.2749867466919</v>
      </c>
      <c r="X23" s="64">
        <f t="shared" si="7"/>
        <v>7343.2749867466919</v>
      </c>
      <c r="Y23" s="64">
        <f t="shared" si="7"/>
        <v>7343.2749867466919</v>
      </c>
      <c r="Z23" s="64">
        <f t="shared" si="7"/>
        <v>7415.2749867466919</v>
      </c>
      <c r="AA23" s="64">
        <f t="shared" si="7"/>
        <v>7415.2749867466919</v>
      </c>
      <c r="AB23" s="64">
        <f t="shared" si="7"/>
        <v>7415.2749867466919</v>
      </c>
      <c r="AC23" s="64">
        <f t="shared" si="7"/>
        <v>7487.2749867466919</v>
      </c>
    </row>
    <row r="24" spans="1:29">
      <c r="A24" t="s">
        <v>54</v>
      </c>
      <c r="C24" s="64">
        <f t="shared" si="5"/>
        <v>50408.959417273669</v>
      </c>
      <c r="D24" s="64">
        <f t="shared" si="8"/>
        <v>50619.509166507924</v>
      </c>
      <c r="E24" s="64">
        <f t="shared" si="8"/>
        <v>50800.467663540432</v>
      </c>
      <c r="F24" s="64">
        <f t="shared" si="8"/>
        <v>51026.995409046191</v>
      </c>
      <c r="G24" s="64">
        <f t="shared" si="8"/>
        <v>51235.859371924082</v>
      </c>
      <c r="H24" s="64">
        <f t="shared" si="8"/>
        <v>51500.196163114175</v>
      </c>
      <c r="I24" s="64">
        <f t="shared" si="8"/>
        <v>51808.239015872918</v>
      </c>
      <c r="J24" s="64">
        <f t="shared" si="8"/>
        <v>52044.974333244478</v>
      </c>
      <c r="K24" s="64">
        <f t="shared" si="8"/>
        <v>52491.364811617022</v>
      </c>
      <c r="L24" s="64">
        <f t="shared" si="9"/>
        <v>52933.364811617022</v>
      </c>
      <c r="M24" s="64">
        <f t="shared" si="7"/>
        <v>53447.364811617022</v>
      </c>
      <c r="N24" s="64">
        <f t="shared" si="7"/>
        <v>53885.364811617022</v>
      </c>
      <c r="O24" s="64">
        <f t="shared" si="7"/>
        <v>54248.364811617022</v>
      </c>
      <c r="P24" s="64">
        <f t="shared" si="7"/>
        <v>54609.364811617022</v>
      </c>
      <c r="Q24" s="64">
        <f t="shared" si="7"/>
        <v>54969.364811617022</v>
      </c>
      <c r="R24" s="64">
        <f t="shared" si="7"/>
        <v>55327.364811617022</v>
      </c>
      <c r="S24" s="64">
        <f t="shared" si="7"/>
        <v>55756.364811617022</v>
      </c>
      <c r="T24" s="64">
        <f t="shared" si="7"/>
        <v>56111.364811617022</v>
      </c>
      <c r="U24" s="64">
        <f t="shared" si="7"/>
        <v>56465.364811617022</v>
      </c>
      <c r="V24" s="64">
        <f t="shared" si="7"/>
        <v>56817.364811617022</v>
      </c>
      <c r="W24" s="64">
        <f t="shared" si="7"/>
        <v>57168.364811617022</v>
      </c>
      <c r="X24" s="64">
        <f t="shared" si="7"/>
        <v>57588.364811617022</v>
      </c>
      <c r="Y24" s="64">
        <f t="shared" si="7"/>
        <v>57866.364811617022</v>
      </c>
      <c r="Z24" s="64">
        <f t="shared" si="7"/>
        <v>58213.364811617022</v>
      </c>
      <c r="AA24" s="64">
        <f t="shared" si="7"/>
        <v>58489.364811617022</v>
      </c>
      <c r="AB24" s="64">
        <f t="shared" si="7"/>
        <v>58765.364811617022</v>
      </c>
      <c r="AC24" s="64">
        <f t="shared" si="7"/>
        <v>59109.364811617022</v>
      </c>
    </row>
    <row r="25" spans="1:29">
      <c r="A25" t="s">
        <v>49</v>
      </c>
      <c r="C25" s="64">
        <f t="shared" si="5"/>
        <v>29694.333877927053</v>
      </c>
      <c r="D25" s="64">
        <f t="shared" si="8"/>
        <v>29983.619824749239</v>
      </c>
      <c r="E25" s="64">
        <f t="shared" si="8"/>
        <v>30274.7745689613</v>
      </c>
      <c r="F25" s="64">
        <f t="shared" si="8"/>
        <v>30536.199716231</v>
      </c>
      <c r="G25" s="64">
        <f t="shared" si="8"/>
        <v>30748.168820816671</v>
      </c>
      <c r="H25" s="64">
        <f t="shared" si="8"/>
        <v>31126.400598089578</v>
      </c>
      <c r="I25" s="64">
        <f t="shared" si="8"/>
        <v>31864.914855388204</v>
      </c>
      <c r="J25" s="64">
        <f t="shared" si="8"/>
        <v>32646.72296523934</v>
      </c>
      <c r="K25" s="64">
        <f t="shared" si="8"/>
        <v>32988.656564184756</v>
      </c>
      <c r="L25" s="64">
        <f t="shared" si="9"/>
        <v>33371.656564184756</v>
      </c>
      <c r="M25" s="64">
        <f t="shared" si="7"/>
        <v>33751.656564184756</v>
      </c>
      <c r="N25" s="64">
        <f t="shared" si="7"/>
        <v>34129.656564184756</v>
      </c>
      <c r="O25" s="64">
        <f t="shared" si="7"/>
        <v>34429.656564184756</v>
      </c>
      <c r="P25" s="64">
        <f t="shared" si="7"/>
        <v>34802.656564184756</v>
      </c>
      <c r="Q25" s="64">
        <f t="shared" si="7"/>
        <v>35099.656564184756</v>
      </c>
      <c r="R25" s="64">
        <f t="shared" si="7"/>
        <v>35468.656564184756</v>
      </c>
      <c r="S25" s="64">
        <f t="shared" si="7"/>
        <v>35761.656564184756</v>
      </c>
      <c r="T25" s="64">
        <f t="shared" si="7"/>
        <v>36125.656564184756</v>
      </c>
      <c r="U25" s="64">
        <f t="shared" si="7"/>
        <v>36415.656564184756</v>
      </c>
      <c r="V25" s="64">
        <f t="shared" si="7"/>
        <v>36703.656564184756</v>
      </c>
      <c r="W25" s="64">
        <f t="shared" si="7"/>
        <v>36989.656564184756</v>
      </c>
      <c r="X25" s="64">
        <f t="shared" si="7"/>
        <v>37274.656564184756</v>
      </c>
      <c r="Y25" s="64">
        <f t="shared" si="7"/>
        <v>37558.656564184756</v>
      </c>
      <c r="Z25" s="64">
        <f t="shared" si="7"/>
        <v>37840.656564184756</v>
      </c>
      <c r="AA25" s="64">
        <f t="shared" si="7"/>
        <v>38121.656564184756</v>
      </c>
      <c r="AB25" s="64">
        <f t="shared" si="7"/>
        <v>38331.656564184756</v>
      </c>
      <c r="AC25" s="64">
        <f t="shared" si="7"/>
        <v>38610.656564184756</v>
      </c>
    </row>
    <row r="26" spans="1:29">
      <c r="A26" t="s">
        <v>59</v>
      </c>
      <c r="C26" s="64">
        <f t="shared" si="5"/>
        <v>10569.452385055376</v>
      </c>
      <c r="D26" s="64">
        <f t="shared" si="8"/>
        <v>10514.89763135596</v>
      </c>
      <c r="E26" s="64">
        <f t="shared" si="8"/>
        <v>10492.22448893105</v>
      </c>
      <c r="F26" s="64">
        <f t="shared" si="8"/>
        <v>10311.369834771118</v>
      </c>
      <c r="G26" s="64">
        <f t="shared" si="8"/>
        <v>10285.427760942597</v>
      </c>
      <c r="H26" s="64">
        <f t="shared" si="8"/>
        <v>10321.292322698848</v>
      </c>
      <c r="I26" s="64">
        <f t="shared" si="8"/>
        <v>10399.619278192726</v>
      </c>
      <c r="J26" s="64">
        <f t="shared" si="8"/>
        <v>10390.327744241835</v>
      </c>
      <c r="K26" s="64">
        <f t="shared" si="8"/>
        <v>10445.476204500854</v>
      </c>
      <c r="L26" s="64">
        <f t="shared" si="9"/>
        <v>10587.476204500854</v>
      </c>
      <c r="M26" s="64">
        <f t="shared" si="7"/>
        <v>10657.476204500854</v>
      </c>
      <c r="N26" s="64">
        <f t="shared" si="7"/>
        <v>10726.476204500854</v>
      </c>
      <c r="O26" s="64">
        <f t="shared" si="7"/>
        <v>10795.476204500854</v>
      </c>
      <c r="P26" s="64">
        <f t="shared" si="7"/>
        <v>10864.476204500854</v>
      </c>
      <c r="Q26" s="64">
        <f t="shared" si="7"/>
        <v>10933.476204500854</v>
      </c>
      <c r="R26" s="64">
        <f t="shared" si="7"/>
        <v>11002.476204500854</v>
      </c>
      <c r="S26" s="64">
        <f t="shared" si="7"/>
        <v>11139.476204500854</v>
      </c>
      <c r="T26" s="64">
        <f t="shared" si="7"/>
        <v>11207.476204500854</v>
      </c>
      <c r="U26" s="64">
        <f t="shared" si="7"/>
        <v>11275.476204500854</v>
      </c>
      <c r="V26" s="64">
        <f t="shared" si="7"/>
        <v>11343.476204500854</v>
      </c>
      <c r="W26" s="64">
        <f t="shared" si="7"/>
        <v>11411.476204500854</v>
      </c>
      <c r="X26" s="64">
        <f t="shared" si="7"/>
        <v>11479.476204500854</v>
      </c>
      <c r="Y26" s="64">
        <f t="shared" si="7"/>
        <v>11546.476204500854</v>
      </c>
      <c r="Z26" s="64">
        <f t="shared" si="7"/>
        <v>11613.476204500854</v>
      </c>
      <c r="AA26" s="64">
        <f t="shared" si="7"/>
        <v>11679.476204500854</v>
      </c>
      <c r="AB26" s="64">
        <f t="shared" si="7"/>
        <v>11745.476204500854</v>
      </c>
      <c r="AC26" s="64">
        <f t="shared" si="7"/>
        <v>11811.476204500854</v>
      </c>
    </row>
    <row r="27" spans="1:29">
      <c r="A27" t="s">
        <v>57</v>
      </c>
      <c r="C27" s="64">
        <f t="shared" si="5"/>
        <v>44338.743297520494</v>
      </c>
      <c r="D27" s="64">
        <f t="shared" si="8"/>
        <v>44743.139570018189</v>
      </c>
      <c r="E27" s="64">
        <f t="shared" si="8"/>
        <v>45128.29367679514</v>
      </c>
      <c r="F27" s="64">
        <f t="shared" si="8"/>
        <v>45390.805852005047</v>
      </c>
      <c r="G27" s="64">
        <f t="shared" si="8"/>
        <v>45746.971300590252</v>
      </c>
      <c r="H27" s="64">
        <f t="shared" si="8"/>
        <v>46096.285465845685</v>
      </c>
      <c r="I27" s="64">
        <f t="shared" si="8"/>
        <v>46385.372897844849</v>
      </c>
      <c r="J27" s="64">
        <f t="shared" si="8"/>
        <v>46766.326941469757</v>
      </c>
      <c r="K27" s="64">
        <f t="shared" si="8"/>
        <v>47150.610427175008</v>
      </c>
      <c r="L27" s="64">
        <f t="shared" si="9"/>
        <v>47599.610427175008</v>
      </c>
      <c r="M27" s="64">
        <f t="shared" si="7"/>
        <v>47971.610427175008</v>
      </c>
      <c r="N27" s="64">
        <f t="shared" si="7"/>
        <v>48415.610427175008</v>
      </c>
      <c r="O27" s="64">
        <f t="shared" si="7"/>
        <v>48782.610427175008</v>
      </c>
      <c r="P27" s="64">
        <f t="shared" si="7"/>
        <v>49074.610427175008</v>
      </c>
      <c r="Q27" s="64">
        <f t="shared" si="7"/>
        <v>49438.610427175008</v>
      </c>
      <c r="R27" s="64">
        <f t="shared" si="7"/>
        <v>49728.610427175008</v>
      </c>
      <c r="S27" s="64">
        <f t="shared" si="7"/>
        <v>50090.610427175008</v>
      </c>
      <c r="T27" s="64">
        <f t="shared" si="7"/>
        <v>50449.610427175008</v>
      </c>
      <c r="U27" s="64">
        <f t="shared" si="7"/>
        <v>50808.610427175008</v>
      </c>
      <c r="V27" s="64">
        <f t="shared" si="7"/>
        <v>51093.610427175008</v>
      </c>
      <c r="W27" s="64">
        <f t="shared" si="7"/>
        <v>51447.610427175008</v>
      </c>
      <c r="X27" s="64">
        <f t="shared" si="7"/>
        <v>51801.610427175008</v>
      </c>
      <c r="Y27" s="64">
        <f t="shared" si="7"/>
        <v>52083.610427175008</v>
      </c>
      <c r="Z27" s="64">
        <f t="shared" si="7"/>
        <v>52364.610427175008</v>
      </c>
      <c r="AA27" s="64">
        <f t="shared" si="7"/>
        <v>52644.610427175008</v>
      </c>
      <c r="AB27" s="64">
        <f t="shared" si="7"/>
        <v>52922.610427175008</v>
      </c>
      <c r="AC27" s="64">
        <f t="shared" si="7"/>
        <v>53131.610427175008</v>
      </c>
    </row>
    <row r="28" spans="1:29">
      <c r="A28" t="s">
        <v>55</v>
      </c>
      <c r="C28" s="64">
        <f t="shared" si="5"/>
        <v>4486.7268039528881</v>
      </c>
      <c r="D28" s="64">
        <f t="shared" si="8"/>
        <v>4469.1173089681351</v>
      </c>
      <c r="E28" s="64">
        <f t="shared" si="8"/>
        <v>4463.0097242460688</v>
      </c>
      <c r="F28" s="64">
        <f t="shared" si="8"/>
        <v>4427.9151874855925</v>
      </c>
      <c r="G28" s="64">
        <f t="shared" si="8"/>
        <v>4453.4841851504034</v>
      </c>
      <c r="H28" s="64">
        <f t="shared" si="8"/>
        <v>4438.1452805790941</v>
      </c>
      <c r="I28" s="64">
        <f t="shared" si="8"/>
        <v>4436.2302507534014</v>
      </c>
      <c r="J28" s="64">
        <f t="shared" si="8"/>
        <v>4426.1821351855624</v>
      </c>
      <c r="K28" s="64">
        <f t="shared" si="8"/>
        <v>4418.3639683656729</v>
      </c>
      <c r="L28" s="64">
        <f t="shared" si="9"/>
        <v>4418.3639683656729</v>
      </c>
      <c r="M28" s="64">
        <f t="shared" si="7"/>
        <v>4418.3639683656729</v>
      </c>
      <c r="N28" s="64">
        <f t="shared" si="7"/>
        <v>4418.3639683656729</v>
      </c>
      <c r="O28" s="64">
        <f t="shared" si="7"/>
        <v>4520.3639683656729</v>
      </c>
      <c r="P28" s="64">
        <f t="shared" si="7"/>
        <v>4520.3639683656729</v>
      </c>
      <c r="Q28" s="64">
        <f t="shared" si="7"/>
        <v>4520.3639683656729</v>
      </c>
      <c r="R28" s="64">
        <f t="shared" si="7"/>
        <v>4520.3639683656729</v>
      </c>
      <c r="S28" s="64">
        <f t="shared" si="7"/>
        <v>4520.3639683656729</v>
      </c>
      <c r="T28" s="64">
        <f t="shared" si="7"/>
        <v>4620.3639683656729</v>
      </c>
      <c r="U28" s="64">
        <f t="shared" si="7"/>
        <v>4620.3639683656729</v>
      </c>
      <c r="V28" s="64">
        <f t="shared" si="7"/>
        <v>4620.3639683656729</v>
      </c>
      <c r="W28" s="64">
        <f t="shared" si="7"/>
        <v>4620.3639683656729</v>
      </c>
      <c r="X28" s="64">
        <f t="shared" si="7"/>
        <v>4620.3639683656729</v>
      </c>
      <c r="Y28" s="64">
        <f t="shared" si="7"/>
        <v>4620.3639683656729</v>
      </c>
      <c r="Z28" s="64">
        <f t="shared" si="7"/>
        <v>4620.3639683656729</v>
      </c>
      <c r="AA28" s="64">
        <f t="shared" si="7"/>
        <v>4620.3639683656729</v>
      </c>
      <c r="AB28" s="64">
        <f t="shared" si="7"/>
        <v>4620.3639683656729</v>
      </c>
      <c r="AC28" s="64">
        <f t="shared" si="7"/>
        <v>4719.3639683656729</v>
      </c>
    </row>
    <row r="29" spans="1:29">
      <c r="A29" t="s">
        <v>47</v>
      </c>
      <c r="C29" s="64">
        <f t="shared" si="5"/>
        <v>45628.260271611973</v>
      </c>
      <c r="D29" s="64">
        <f t="shared" si="8"/>
        <v>46076.599455461474</v>
      </c>
      <c r="E29" s="64">
        <f t="shared" si="8"/>
        <v>46584.480337985195</v>
      </c>
      <c r="F29" s="64">
        <f t="shared" si="8"/>
        <v>47189.191865505178</v>
      </c>
      <c r="G29" s="64">
        <f t="shared" si="8"/>
        <v>47950.843026201561</v>
      </c>
      <c r="H29" s="64">
        <f t="shared" si="8"/>
        <v>48710.207181567035</v>
      </c>
      <c r="I29" s="64">
        <f t="shared" si="8"/>
        <v>49224.933748245239</v>
      </c>
      <c r="J29" s="64">
        <f t="shared" si="8"/>
        <v>50365.970378964856</v>
      </c>
      <c r="K29" s="64">
        <f t="shared" si="8"/>
        <v>50936.448532215611</v>
      </c>
      <c r="L29" s="64">
        <f t="shared" si="9"/>
        <v>51568.448532215611</v>
      </c>
      <c r="M29" s="64">
        <f t="shared" si="7"/>
        <v>52124.448532215611</v>
      </c>
      <c r="N29" s="64">
        <f t="shared" si="7"/>
        <v>52677.448532215611</v>
      </c>
      <c r="O29" s="64">
        <f t="shared" si="7"/>
        <v>53226.448532215611</v>
      </c>
      <c r="P29" s="64">
        <f t="shared" si="7"/>
        <v>53703.448532215611</v>
      </c>
      <c r="Q29" s="64">
        <f t="shared" si="7"/>
        <v>54246.448532215611</v>
      </c>
      <c r="R29" s="64">
        <f t="shared" si="7"/>
        <v>54718.448532215611</v>
      </c>
      <c r="S29" s="64">
        <f t="shared" si="7"/>
        <v>55254.448532215611</v>
      </c>
      <c r="T29" s="64">
        <f t="shared" si="7"/>
        <v>55786.448532215611</v>
      </c>
      <c r="U29" s="64">
        <f t="shared" si="7"/>
        <v>56249.448532215611</v>
      </c>
      <c r="V29" s="64">
        <f t="shared" si="7"/>
        <v>56710.448532215611</v>
      </c>
      <c r="W29" s="64">
        <f t="shared" si="7"/>
        <v>57169.448532215611</v>
      </c>
      <c r="X29" s="64">
        <f t="shared" si="7"/>
        <v>57625.448532215611</v>
      </c>
      <c r="Y29" s="64">
        <f t="shared" si="7"/>
        <v>58014.448532215611</v>
      </c>
      <c r="Z29" s="64">
        <f t="shared" si="7"/>
        <v>58466.448532215611</v>
      </c>
      <c r="AA29" s="64">
        <f t="shared" si="7"/>
        <v>58851.448532215611</v>
      </c>
      <c r="AB29" s="64">
        <f t="shared" si="7"/>
        <v>59235.448532215611</v>
      </c>
      <c r="AC29" s="64">
        <f t="shared" si="7"/>
        <v>59682.448532215611</v>
      </c>
    </row>
    <row r="30" spans="1:29">
      <c r="A30" t="s">
        <v>52</v>
      </c>
      <c r="C30" s="64">
        <f t="shared" si="5"/>
        <v>23480.258952656797</v>
      </c>
      <c r="D30" s="64">
        <f t="shared" si="8"/>
        <v>23514.832352419548</v>
      </c>
      <c r="E30" s="64">
        <f t="shared" si="8"/>
        <v>23582.335801068592</v>
      </c>
      <c r="F30" s="64">
        <f t="shared" si="8"/>
        <v>23605.504686733959</v>
      </c>
      <c r="G30" s="64">
        <f t="shared" si="8"/>
        <v>23705.135358072977</v>
      </c>
      <c r="H30" s="64">
        <f t="shared" si="8"/>
        <v>23870.137246156857</v>
      </c>
      <c r="I30" s="64">
        <f t="shared" si="8"/>
        <v>24049.638316818193</v>
      </c>
      <c r="J30" s="64">
        <f t="shared" si="8"/>
        <v>24197.77595133194</v>
      </c>
      <c r="K30" s="64">
        <f t="shared" si="8"/>
        <v>24560.844692941799</v>
      </c>
      <c r="L30" s="64">
        <f t="shared" si="9"/>
        <v>24871.844692941799</v>
      </c>
      <c r="M30" s="64">
        <f t="shared" si="7"/>
        <v>25178.844692941799</v>
      </c>
      <c r="N30" s="64">
        <f t="shared" si="7"/>
        <v>25484.844692941799</v>
      </c>
      <c r="O30" s="64">
        <f t="shared" si="7"/>
        <v>25787.844692941799</v>
      </c>
      <c r="P30" s="64">
        <f t="shared" si="7"/>
        <v>26013.844692941799</v>
      </c>
      <c r="Q30" s="64">
        <f t="shared" si="7"/>
        <v>26313.844692941799</v>
      </c>
      <c r="R30" s="64">
        <f t="shared" si="7"/>
        <v>26536.844692941799</v>
      </c>
      <c r="S30" s="64">
        <f t="shared" si="7"/>
        <v>26832.844692941799</v>
      </c>
      <c r="T30" s="64">
        <f t="shared" si="7"/>
        <v>27052.844692941799</v>
      </c>
      <c r="U30" s="64">
        <f t="shared" si="7"/>
        <v>27344.844692941799</v>
      </c>
      <c r="V30" s="64">
        <f t="shared" si="7"/>
        <v>27561.844692941799</v>
      </c>
      <c r="W30" s="64">
        <f t="shared" si="7"/>
        <v>27778.844692941799</v>
      </c>
      <c r="X30" s="64">
        <f t="shared" si="7"/>
        <v>27994.844692941799</v>
      </c>
      <c r="Y30" s="64">
        <f t="shared" si="7"/>
        <v>28208.844692941799</v>
      </c>
      <c r="Z30" s="64">
        <f t="shared" si="7"/>
        <v>28421.844692941799</v>
      </c>
      <c r="AA30" s="64">
        <f t="shared" si="7"/>
        <v>28634.844692941799</v>
      </c>
      <c r="AB30" s="64">
        <f t="shared" si="7"/>
        <v>28845.844692941799</v>
      </c>
      <c r="AC30" s="64">
        <f t="shared" si="7"/>
        <v>29055.844692941799</v>
      </c>
    </row>
    <row r="31" spans="1:29">
      <c r="A31" t="s">
        <v>53</v>
      </c>
      <c r="C31" s="64">
        <f t="shared" si="5"/>
        <v>15722.308005859077</v>
      </c>
      <c r="D31" s="64">
        <f t="shared" si="8"/>
        <v>15833.14722902804</v>
      </c>
      <c r="E31" s="64">
        <f t="shared" si="8"/>
        <v>15798.016514592888</v>
      </c>
      <c r="F31" s="64">
        <f t="shared" si="8"/>
        <v>15897.690802183137</v>
      </c>
      <c r="G31" s="64">
        <f t="shared" si="8"/>
        <v>15999.90081551117</v>
      </c>
      <c r="H31" s="64">
        <f t="shared" si="8"/>
        <v>16173.184820589169</v>
      </c>
      <c r="I31" s="64">
        <f t="shared" si="8"/>
        <v>16287.272849994773</v>
      </c>
      <c r="J31" s="64">
        <f t="shared" si="8"/>
        <v>16427.067718214457</v>
      </c>
      <c r="K31" s="64">
        <f t="shared" si="8"/>
        <v>16600.957028283021</v>
      </c>
      <c r="L31" s="64">
        <f t="shared" si="9"/>
        <v>16794.957028283021</v>
      </c>
      <c r="M31" s="64">
        <f t="shared" si="7"/>
        <v>17084.957028283021</v>
      </c>
      <c r="N31" s="64">
        <f t="shared" si="7"/>
        <v>17275.957028283021</v>
      </c>
      <c r="O31" s="64">
        <f t="shared" si="7"/>
        <v>17465.957028283021</v>
      </c>
      <c r="P31" s="64">
        <f t="shared" si="7"/>
        <v>17653.957028283021</v>
      </c>
      <c r="Q31" s="64">
        <f t="shared" si="7"/>
        <v>17840.957028283021</v>
      </c>
      <c r="R31" s="64">
        <f t="shared" si="7"/>
        <v>18026.957028283021</v>
      </c>
      <c r="S31" s="64">
        <f t="shared" si="7"/>
        <v>18211.957028283021</v>
      </c>
      <c r="T31" s="64">
        <f t="shared" si="7"/>
        <v>18394.957028283021</v>
      </c>
      <c r="U31" s="64">
        <f t="shared" si="7"/>
        <v>18485.957028283021</v>
      </c>
      <c r="V31" s="64">
        <f t="shared" si="7"/>
        <v>18667.957028283021</v>
      </c>
      <c r="W31" s="64">
        <f t="shared" si="7"/>
        <v>18848.957028283021</v>
      </c>
      <c r="X31" s="64">
        <f t="shared" si="7"/>
        <v>18938.957028283021</v>
      </c>
      <c r="Y31" s="64">
        <f t="shared" si="7"/>
        <v>19117.957028283021</v>
      </c>
      <c r="Z31" s="64">
        <f t="shared" si="7"/>
        <v>19206.957028283021</v>
      </c>
      <c r="AA31" s="64">
        <f t="shared" si="7"/>
        <v>19383.957028283021</v>
      </c>
      <c r="AB31" s="64">
        <f t="shared" si="7"/>
        <v>19471.957028283021</v>
      </c>
      <c r="AC31" s="64">
        <f t="shared" si="7"/>
        <v>19647.957028283021</v>
      </c>
    </row>
    <row r="32" spans="1:29">
      <c r="A32" t="s">
        <v>58</v>
      </c>
      <c r="C32" s="64">
        <f t="shared" si="5"/>
        <v>23786.74075571492</v>
      </c>
      <c r="D32" s="64">
        <f t="shared" si="8"/>
        <v>23928.485535900785</v>
      </c>
      <c r="E32" s="64">
        <f t="shared" si="8"/>
        <v>24106.479966357954</v>
      </c>
      <c r="F32" s="64">
        <f t="shared" si="8"/>
        <v>24260.029925616156</v>
      </c>
      <c r="G32" s="64">
        <f t="shared" si="8"/>
        <v>24469.213527093882</v>
      </c>
      <c r="H32" s="64">
        <f t="shared" si="8"/>
        <v>24659.835397020463</v>
      </c>
      <c r="I32" s="64">
        <f t="shared" si="8"/>
        <v>24822.554953116436</v>
      </c>
      <c r="J32" s="64">
        <f t="shared" si="8"/>
        <v>25013.944025462923</v>
      </c>
      <c r="K32" s="64">
        <f t="shared" si="8"/>
        <v>25368.324518463171</v>
      </c>
      <c r="L32" s="64">
        <f t="shared" si="9"/>
        <v>25749.324518463171</v>
      </c>
      <c r="M32" s="64">
        <f t="shared" si="7"/>
        <v>26050.324518463171</v>
      </c>
      <c r="N32" s="64">
        <f t="shared" si="7"/>
        <v>26350.324518463171</v>
      </c>
      <c r="O32" s="64">
        <f t="shared" si="7"/>
        <v>26573.324518463171</v>
      </c>
      <c r="P32" s="64">
        <f t="shared" si="7"/>
        <v>26795.324518463171</v>
      </c>
      <c r="Q32" s="64">
        <f t="shared" si="7"/>
        <v>27089.324518463171</v>
      </c>
      <c r="R32" s="64">
        <f t="shared" si="7"/>
        <v>27308.324518463171</v>
      </c>
      <c r="S32" s="64">
        <f t="shared" si="7"/>
        <v>27526.324518463171</v>
      </c>
      <c r="T32" s="64">
        <f t="shared" si="7"/>
        <v>27743.324518463171</v>
      </c>
      <c r="U32" s="64">
        <f t="shared" si="7"/>
        <v>27959.324518463171</v>
      </c>
      <c r="V32" s="64">
        <f t="shared" si="7"/>
        <v>28174.324518463171</v>
      </c>
      <c r="W32" s="64">
        <f t="shared" si="7"/>
        <v>28388.324518463171</v>
      </c>
      <c r="X32" s="64">
        <f t="shared" si="7"/>
        <v>28601.324518463171</v>
      </c>
      <c r="Y32" s="64">
        <f t="shared" si="7"/>
        <v>28743.324518463171</v>
      </c>
      <c r="Z32" s="64">
        <f t="shared" si="7"/>
        <v>28954.324518463171</v>
      </c>
      <c r="AA32" s="64">
        <f t="shared" si="7"/>
        <v>29094.324518463171</v>
      </c>
      <c r="AB32" s="64">
        <f t="shared" si="7"/>
        <v>29234.324518463171</v>
      </c>
      <c r="AC32" s="64">
        <f t="shared" si="7"/>
        <v>29373.324518463171</v>
      </c>
    </row>
    <row r="33" spans="1:29">
      <c r="A33" t="s">
        <v>60</v>
      </c>
      <c r="C33" s="64">
        <f t="shared" si="5"/>
        <v>23604.311111037467</v>
      </c>
      <c r="D33" s="64">
        <f t="shared" si="8"/>
        <v>23697.754363205222</v>
      </c>
      <c r="E33" s="64">
        <f t="shared" si="8"/>
        <v>23805.486287280895</v>
      </c>
      <c r="F33" s="64">
        <f t="shared" si="8"/>
        <v>23835.107984818031</v>
      </c>
      <c r="G33" s="64">
        <f t="shared" si="8"/>
        <v>23837.159749182712</v>
      </c>
      <c r="H33" s="64">
        <f t="shared" si="8"/>
        <v>23827.422702376636</v>
      </c>
      <c r="I33" s="64">
        <f t="shared" si="8"/>
        <v>23970.790445195824</v>
      </c>
      <c r="J33" s="64">
        <f t="shared" si="8"/>
        <v>24004.882353125635</v>
      </c>
      <c r="K33" s="64">
        <f t="shared" si="8"/>
        <v>24200.584463093801</v>
      </c>
      <c r="L33" s="64">
        <f t="shared" si="9"/>
        <v>24428.584463093801</v>
      </c>
      <c r="M33" s="64">
        <f t="shared" si="7"/>
        <v>24655.584463093801</v>
      </c>
      <c r="N33" s="64">
        <f t="shared" si="7"/>
        <v>24880.584463093801</v>
      </c>
      <c r="O33" s="64">
        <f t="shared" si="7"/>
        <v>25105.584463093801</v>
      </c>
      <c r="P33" s="64">
        <f t="shared" si="7"/>
        <v>25254.584463093801</v>
      </c>
      <c r="Q33" s="64">
        <f t="shared" si="7"/>
        <v>25477.584463093801</v>
      </c>
      <c r="R33" s="64">
        <f t="shared" si="7"/>
        <v>25625.584463093801</v>
      </c>
      <c r="S33" s="64">
        <f t="shared" si="7"/>
        <v>25846.584463093801</v>
      </c>
      <c r="T33" s="64">
        <f t="shared" si="7"/>
        <v>26065.584463093801</v>
      </c>
      <c r="U33" s="64">
        <f t="shared" si="7"/>
        <v>26210.584463093801</v>
      </c>
      <c r="V33" s="64">
        <f t="shared" si="7"/>
        <v>26354.584463093801</v>
      </c>
      <c r="W33" s="64">
        <f t="shared" si="7"/>
        <v>26570.584463093801</v>
      </c>
      <c r="X33" s="64">
        <f t="shared" si="7"/>
        <v>26785.584463093801</v>
      </c>
      <c r="Y33" s="64">
        <f t="shared" si="7"/>
        <v>26927.584463093801</v>
      </c>
      <c r="Z33" s="64">
        <f t="shared" si="7"/>
        <v>27069.584463093801</v>
      </c>
      <c r="AA33" s="64">
        <f t="shared" si="7"/>
        <v>27211.584463093801</v>
      </c>
      <c r="AB33" s="64">
        <f t="shared" si="7"/>
        <v>27353.584463093801</v>
      </c>
      <c r="AC33" s="64">
        <f t="shared" si="7"/>
        <v>27493.584463093801</v>
      </c>
    </row>
    <row r="35" spans="1:29">
      <c r="A35" t="s">
        <v>206</v>
      </c>
      <c r="C35" s="202">
        <f>SUM(C21:C33)-C18</f>
        <v>0</v>
      </c>
      <c r="D35" s="202">
        <f t="shared" ref="D35:AC35" si="10">SUM(D21:D33)-D18</f>
        <v>0</v>
      </c>
      <c r="E35" s="202">
        <f t="shared" si="10"/>
        <v>0</v>
      </c>
      <c r="F35" s="202">
        <f t="shared" si="10"/>
        <v>0</v>
      </c>
      <c r="G35" s="202">
        <f t="shared" si="10"/>
        <v>0</v>
      </c>
      <c r="H35" s="202">
        <f t="shared" si="10"/>
        <v>0</v>
      </c>
      <c r="I35" s="202">
        <f t="shared" si="10"/>
        <v>0</v>
      </c>
      <c r="J35" s="202">
        <f t="shared" si="10"/>
        <v>0</v>
      </c>
      <c r="K35" s="202">
        <f t="shared" si="10"/>
        <v>0</v>
      </c>
      <c r="L35" s="202">
        <f t="shared" si="10"/>
        <v>0</v>
      </c>
      <c r="M35" s="202">
        <f t="shared" si="10"/>
        <v>0</v>
      </c>
      <c r="N35" s="202">
        <f t="shared" si="10"/>
        <v>0</v>
      </c>
      <c r="O35" s="202">
        <f t="shared" si="10"/>
        <v>0</v>
      </c>
      <c r="P35" s="202">
        <f t="shared" si="10"/>
        <v>0</v>
      </c>
      <c r="Q35" s="202">
        <f t="shared" si="10"/>
        <v>0</v>
      </c>
      <c r="R35" s="202">
        <f t="shared" si="10"/>
        <v>0</v>
      </c>
      <c r="S35" s="202">
        <f t="shared" si="10"/>
        <v>0</v>
      </c>
      <c r="T35" s="202">
        <f t="shared" si="10"/>
        <v>0</v>
      </c>
      <c r="U35" s="202">
        <f t="shared" si="10"/>
        <v>0</v>
      </c>
      <c r="V35" s="202">
        <f t="shared" si="10"/>
        <v>0</v>
      </c>
      <c r="W35" s="202">
        <f t="shared" si="10"/>
        <v>0</v>
      </c>
      <c r="X35" s="202">
        <f t="shared" si="10"/>
        <v>0</v>
      </c>
      <c r="Y35" s="202">
        <f t="shared" si="10"/>
        <v>0</v>
      </c>
      <c r="Z35" s="202">
        <f t="shared" si="10"/>
        <v>0</v>
      </c>
      <c r="AA35" s="202">
        <f t="shared" si="10"/>
        <v>0</v>
      </c>
      <c r="AB35" s="202">
        <f t="shared" si="10"/>
        <v>0</v>
      </c>
      <c r="AC35" s="202">
        <f t="shared" si="10"/>
        <v>0</v>
      </c>
    </row>
    <row r="36" spans="1:29" s="199" customFormat="1"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</row>
    <row r="37" spans="1:29">
      <c r="A37" s="1" t="s">
        <v>61</v>
      </c>
    </row>
    <row r="38" spans="1:29" s="199" customFormat="1">
      <c r="A38" s="200"/>
    </row>
    <row r="39" spans="1:29">
      <c r="A39" s="1" t="s">
        <v>64</v>
      </c>
      <c r="K39" s="223"/>
      <c r="L39" s="56">
        <f t="shared" ref="L39:U39" si="11">L20</f>
        <v>2018</v>
      </c>
      <c r="M39" s="56">
        <f t="shared" si="11"/>
        <v>2019</v>
      </c>
      <c r="N39" s="56">
        <f t="shared" si="11"/>
        <v>2020</v>
      </c>
      <c r="O39" s="56">
        <f t="shared" si="11"/>
        <v>2021</v>
      </c>
      <c r="P39" s="56">
        <f t="shared" si="11"/>
        <v>2022</v>
      </c>
      <c r="Q39" s="56">
        <f t="shared" si="11"/>
        <v>2023</v>
      </c>
      <c r="R39" s="56">
        <f t="shared" si="11"/>
        <v>2024</v>
      </c>
      <c r="S39" s="56">
        <f t="shared" si="11"/>
        <v>2025</v>
      </c>
      <c r="T39" s="56">
        <f t="shared" si="11"/>
        <v>2026</v>
      </c>
      <c r="U39" s="56">
        <f t="shared" si="11"/>
        <v>2027</v>
      </c>
      <c r="V39" s="56">
        <f t="shared" ref="V39:AC39" si="12">V20</f>
        <v>2028</v>
      </c>
      <c r="W39" s="56">
        <f t="shared" si="12"/>
        <v>2029</v>
      </c>
      <c r="X39" s="56">
        <f t="shared" si="12"/>
        <v>2030</v>
      </c>
      <c r="Y39" s="56">
        <f t="shared" si="12"/>
        <v>2031</v>
      </c>
      <c r="Z39" s="56">
        <f t="shared" si="12"/>
        <v>2032</v>
      </c>
      <c r="AA39" s="56">
        <f t="shared" si="12"/>
        <v>2033</v>
      </c>
      <c r="AB39" s="56">
        <f t="shared" si="12"/>
        <v>2034</v>
      </c>
      <c r="AC39" s="56">
        <f t="shared" si="12"/>
        <v>2035</v>
      </c>
    </row>
    <row r="40" spans="1:29">
      <c r="A40" t="s">
        <v>50</v>
      </c>
      <c r="D40" s="50"/>
      <c r="E40" s="50"/>
      <c r="F40" s="50"/>
      <c r="G40" s="50"/>
      <c r="H40" s="50"/>
      <c r="I40" s="50"/>
      <c r="J40" s="50"/>
      <c r="K40" s="223"/>
      <c r="L40" s="65">
        <f t="shared" ref="L40:AC52" si="13">L21/K21-1</f>
        <v>1.6722265552177262E-2</v>
      </c>
      <c r="M40" s="65">
        <f t="shared" si="13"/>
        <v>1.2199012265645903E-2</v>
      </c>
      <c r="N40" s="65">
        <f t="shared" si="13"/>
        <v>1.1974980373030464E-2</v>
      </c>
      <c r="O40" s="65">
        <f t="shared" si="13"/>
        <v>1.1719129744228729E-2</v>
      </c>
      <c r="P40" s="65">
        <f t="shared" si="13"/>
        <v>1.1508165810880433E-2</v>
      </c>
      <c r="Q40" s="65">
        <f t="shared" si="13"/>
        <v>1.1302873696239057E-2</v>
      </c>
      <c r="R40" s="65">
        <f t="shared" si="13"/>
        <v>7.389756141216175E-3</v>
      </c>
      <c r="S40" s="65">
        <f t="shared" si="13"/>
        <v>1.0948579445738016E-2</v>
      </c>
      <c r="T40" s="65">
        <f t="shared" si="13"/>
        <v>1.0757806220037747E-2</v>
      </c>
      <c r="U40" s="65">
        <f t="shared" si="13"/>
        <v>1.0571875985063039E-2</v>
      </c>
      <c r="V40" s="65">
        <f t="shared" si="13"/>
        <v>6.9270641967509317E-3</v>
      </c>
      <c r="W40" s="65">
        <f t="shared" si="13"/>
        <v>1.0284016091193227E-2</v>
      </c>
      <c r="X40" s="65">
        <f t="shared" si="13"/>
        <v>1.0109848187695558E-2</v>
      </c>
      <c r="Y40" s="65">
        <f t="shared" si="13"/>
        <v>6.6380473940310658E-3</v>
      </c>
      <c r="Z40" s="65">
        <f t="shared" si="13"/>
        <v>9.8401605967182171E-3</v>
      </c>
      <c r="AA40" s="65">
        <f t="shared" si="13"/>
        <v>6.4623492853843612E-3</v>
      </c>
      <c r="AB40" s="65">
        <f t="shared" si="13"/>
        <v>6.387238430227038E-3</v>
      </c>
      <c r="AC40" s="65">
        <f t="shared" si="13"/>
        <v>6.3132968535728473E-3</v>
      </c>
    </row>
    <row r="41" spans="1:29">
      <c r="A41" t="s">
        <v>56</v>
      </c>
      <c r="D41" s="50"/>
      <c r="E41" s="50"/>
      <c r="F41" s="50"/>
      <c r="G41" s="50"/>
      <c r="H41" s="50"/>
      <c r="I41" s="50"/>
      <c r="J41" s="50"/>
      <c r="K41" s="223"/>
      <c r="L41" s="65">
        <f t="shared" ref="L41:Z41" si="14">L22/K22-1</f>
        <v>1.22812609085865E-2</v>
      </c>
      <c r="M41" s="65">
        <f t="shared" si="14"/>
        <v>5.9883598135432869E-3</v>
      </c>
      <c r="N41" s="65">
        <f t="shared" si="14"/>
        <v>5.9527128272669483E-3</v>
      </c>
      <c r="O41" s="65">
        <f t="shared" si="14"/>
        <v>1.1834975444395601E-2</v>
      </c>
      <c r="P41" s="65">
        <f t="shared" si="14"/>
        <v>5.7723219438368112E-3</v>
      </c>
      <c r="Q41" s="65">
        <f t="shared" si="14"/>
        <v>5.7391934714217108E-3</v>
      </c>
      <c r="R41" s="65">
        <f t="shared" si="14"/>
        <v>5.7064430904916197E-3</v>
      </c>
      <c r="S41" s="65">
        <f t="shared" si="14"/>
        <v>1.1348128730201079E-2</v>
      </c>
      <c r="T41" s="65">
        <f t="shared" si="14"/>
        <v>5.5365758480068195E-3</v>
      </c>
      <c r="U41" s="65">
        <f t="shared" si="14"/>
        <v>5.5060909577928641E-3</v>
      </c>
      <c r="V41" s="65">
        <f t="shared" si="14"/>
        <v>5.475939934434404E-3</v>
      </c>
      <c r="W41" s="65">
        <f t="shared" si="14"/>
        <v>5.4461173230972992E-3</v>
      </c>
      <c r="X41" s="65">
        <f t="shared" si="14"/>
        <v>1.0688792433278138E-2</v>
      </c>
      <c r="Y41" s="65">
        <f t="shared" si="14"/>
        <v>5.2164174428519505E-3</v>
      </c>
      <c r="Z41" s="65">
        <f t="shared" si="14"/>
        <v>5.1893476393092275E-3</v>
      </c>
      <c r="AA41" s="65">
        <f t="shared" si="13"/>
        <v>5.1625573345921438E-3</v>
      </c>
      <c r="AB41" s="65">
        <f t="shared" si="13"/>
        <v>5.1360422221475854E-3</v>
      </c>
      <c r="AC41" s="65">
        <f t="shared" si="13"/>
        <v>5.1097980834442502E-3</v>
      </c>
    </row>
    <row r="42" spans="1:29">
      <c r="A42" t="s">
        <v>51</v>
      </c>
      <c r="D42" s="50"/>
      <c r="E42" s="50"/>
      <c r="F42" s="50"/>
      <c r="G42" s="50"/>
      <c r="H42" s="50"/>
      <c r="I42" s="50"/>
      <c r="J42" s="50"/>
      <c r="K42" s="223"/>
      <c r="L42" s="65">
        <f t="shared" si="13"/>
        <v>0</v>
      </c>
      <c r="M42" s="65">
        <f t="shared" si="13"/>
        <v>0</v>
      </c>
      <c r="N42" s="65">
        <f t="shared" si="13"/>
        <v>0</v>
      </c>
      <c r="O42" s="65">
        <f t="shared" si="13"/>
        <v>1.1135082490826731E-2</v>
      </c>
      <c r="P42" s="65">
        <f t="shared" si="13"/>
        <v>1.0867557102713699E-2</v>
      </c>
      <c r="Q42" s="65">
        <f t="shared" si="13"/>
        <v>0</v>
      </c>
      <c r="R42" s="65">
        <f t="shared" si="13"/>
        <v>1.0607380033124114E-2</v>
      </c>
      <c r="S42" s="65">
        <f t="shared" si="13"/>
        <v>1.0496044500265311E-2</v>
      </c>
      <c r="T42" s="65">
        <f t="shared" si="13"/>
        <v>0</v>
      </c>
      <c r="U42" s="65">
        <f t="shared" si="13"/>
        <v>1.0246656696407896E-2</v>
      </c>
      <c r="V42" s="65">
        <f t="shared" si="13"/>
        <v>1.014272764823132E-2</v>
      </c>
      <c r="W42" s="65">
        <f t="shared" si="13"/>
        <v>0</v>
      </c>
      <c r="X42" s="65">
        <f t="shared" si="13"/>
        <v>1.0040885679437839E-2</v>
      </c>
      <c r="Y42" s="65">
        <f t="shared" si="13"/>
        <v>0</v>
      </c>
      <c r="Z42" s="65">
        <f t="shared" si="13"/>
        <v>9.8048895254430057E-3</v>
      </c>
      <c r="AA42" s="65">
        <f t="shared" si="13"/>
        <v>0</v>
      </c>
      <c r="AB42" s="65">
        <f t="shared" si="13"/>
        <v>0</v>
      </c>
      <c r="AC42" s="65">
        <f t="shared" si="13"/>
        <v>9.7096871159445541E-3</v>
      </c>
    </row>
    <row r="43" spans="1:29">
      <c r="A43" t="s">
        <v>54</v>
      </c>
      <c r="D43" s="50"/>
      <c r="E43" s="50"/>
      <c r="F43" s="50"/>
      <c r="G43" s="50"/>
      <c r="H43" s="50"/>
      <c r="I43" s="50"/>
      <c r="J43" s="50"/>
      <c r="K43" s="223"/>
      <c r="L43" s="65">
        <f t="shared" si="13"/>
        <v>8.4204326099399651E-3</v>
      </c>
      <c r="M43" s="65">
        <f t="shared" si="13"/>
        <v>9.7103216814056204E-3</v>
      </c>
      <c r="N43" s="65">
        <f t="shared" si="13"/>
        <v>8.1949783968544576E-3</v>
      </c>
      <c r="O43" s="65">
        <f t="shared" si="13"/>
        <v>6.7365230108220597E-3</v>
      </c>
      <c r="P43" s="65">
        <f t="shared" si="13"/>
        <v>6.6545784606339975E-3</v>
      </c>
      <c r="Q43" s="65">
        <f t="shared" si="13"/>
        <v>6.5922759080219162E-3</v>
      </c>
      <c r="R43" s="65">
        <f t="shared" si="13"/>
        <v>6.5127185156110823E-3</v>
      </c>
      <c r="S43" s="65">
        <f t="shared" si="13"/>
        <v>7.75384841589144E-3</v>
      </c>
      <c r="T43" s="65">
        <f t="shared" si="13"/>
        <v>6.3669861046256049E-3</v>
      </c>
      <c r="U43" s="65">
        <f t="shared" si="13"/>
        <v>6.3088823661390236E-3</v>
      </c>
      <c r="V43" s="65">
        <f t="shared" si="13"/>
        <v>6.2339099583321733E-3</v>
      </c>
      <c r="W43" s="65">
        <f t="shared" si="13"/>
        <v>6.1776888309370559E-3</v>
      </c>
      <c r="X43" s="65">
        <f t="shared" si="13"/>
        <v>7.3467205400048474E-3</v>
      </c>
      <c r="Y43" s="65">
        <f t="shared" si="13"/>
        <v>4.8273640154463671E-3</v>
      </c>
      <c r="Z43" s="65">
        <f t="shared" si="13"/>
        <v>5.996575059270759E-3</v>
      </c>
      <c r="AA43" s="65">
        <f t="shared" si="13"/>
        <v>4.7411792960800891E-3</v>
      </c>
      <c r="AB43" s="65">
        <f t="shared" si="13"/>
        <v>4.718806587983071E-3</v>
      </c>
      <c r="AC43" s="65">
        <f t="shared" si="13"/>
        <v>5.8537882152651655E-3</v>
      </c>
    </row>
    <row r="44" spans="1:29">
      <c r="A44" t="s">
        <v>49</v>
      </c>
      <c r="D44" s="50"/>
      <c r="E44" s="50"/>
      <c r="F44" s="50"/>
      <c r="G44" s="50"/>
      <c r="H44" s="50"/>
      <c r="I44" s="50"/>
      <c r="J44" s="50"/>
      <c r="K44" s="223"/>
      <c r="L44" s="65">
        <f t="shared" si="13"/>
        <v>1.1610051450710479E-2</v>
      </c>
      <c r="M44" s="65">
        <f t="shared" si="13"/>
        <v>1.1386908506298976E-2</v>
      </c>
      <c r="N44" s="65">
        <f t="shared" si="13"/>
        <v>1.1199450293088997E-2</v>
      </c>
      <c r="O44" s="65">
        <f t="shared" si="13"/>
        <v>8.7900093408739277E-3</v>
      </c>
      <c r="P44" s="65">
        <f t="shared" si="13"/>
        <v>1.0833683435228059E-2</v>
      </c>
      <c r="Q44" s="65">
        <f t="shared" si="13"/>
        <v>8.5338313025691281E-3</v>
      </c>
      <c r="R44" s="65">
        <f t="shared" si="13"/>
        <v>1.0512923376478911E-2</v>
      </c>
      <c r="S44" s="65">
        <f t="shared" si="13"/>
        <v>8.2608147131195686E-3</v>
      </c>
      <c r="T44" s="65">
        <f t="shared" si="13"/>
        <v>1.0178499403311836E-2</v>
      </c>
      <c r="U44" s="65">
        <f t="shared" si="13"/>
        <v>8.0275357621459875E-3</v>
      </c>
      <c r="V44" s="65">
        <f t="shared" si="13"/>
        <v>7.9086861853605583E-3</v>
      </c>
      <c r="W44" s="65">
        <f t="shared" si="13"/>
        <v>7.7921391701085696E-3</v>
      </c>
      <c r="X44" s="65">
        <f t="shared" si="13"/>
        <v>7.7048566132389418E-3</v>
      </c>
      <c r="Y44" s="65">
        <f t="shared" si="13"/>
        <v>7.6191178183215857E-3</v>
      </c>
      <c r="Z44" s="65">
        <f t="shared" si="13"/>
        <v>7.5082557736878552E-3</v>
      </c>
      <c r="AA44" s="65">
        <f t="shared" si="13"/>
        <v>7.4258753815059642E-3</v>
      </c>
      <c r="AB44" s="65">
        <f t="shared" si="13"/>
        <v>5.5086798142265359E-3</v>
      </c>
      <c r="AC44" s="65">
        <f t="shared" si="13"/>
        <v>7.2785792477512157E-3</v>
      </c>
    </row>
    <row r="45" spans="1:29">
      <c r="A45" t="s">
        <v>59</v>
      </c>
      <c r="D45" s="50"/>
      <c r="E45" s="50"/>
      <c r="F45" s="50"/>
      <c r="G45" s="50"/>
      <c r="H45" s="50"/>
      <c r="I45" s="50"/>
      <c r="J45" s="50"/>
      <c r="K45" s="223"/>
      <c r="L45" s="65">
        <f t="shared" si="13"/>
        <v>1.3594401750569585E-2</v>
      </c>
      <c r="M45" s="65">
        <f t="shared" si="13"/>
        <v>6.6115851075294607E-3</v>
      </c>
      <c r="N45" s="65">
        <f t="shared" si="13"/>
        <v>6.4743283190122902E-3</v>
      </c>
      <c r="O45" s="65">
        <f t="shared" si="13"/>
        <v>6.4326810300523452E-3</v>
      </c>
      <c r="P45" s="65">
        <f t="shared" si="13"/>
        <v>6.3915661238946875E-3</v>
      </c>
      <c r="Q45" s="65">
        <f t="shared" si="13"/>
        <v>6.35097345709279E-3</v>
      </c>
      <c r="R45" s="65">
        <f t="shared" si="13"/>
        <v>6.3108931422557468E-3</v>
      </c>
      <c r="S45" s="65">
        <f t="shared" si="13"/>
        <v>1.2451742449027581E-2</v>
      </c>
      <c r="T45" s="65">
        <f t="shared" si="13"/>
        <v>6.1044162895671494E-3</v>
      </c>
      <c r="U45" s="65">
        <f t="shared" si="13"/>
        <v>6.0673784855052038E-3</v>
      </c>
      <c r="V45" s="65">
        <f t="shared" si="13"/>
        <v>6.0307874156886321E-3</v>
      </c>
      <c r="W45" s="65">
        <f t="shared" si="13"/>
        <v>5.9946350460908793E-3</v>
      </c>
      <c r="X45" s="65">
        <f t="shared" si="13"/>
        <v>5.9589135341824306E-3</v>
      </c>
      <c r="Y45" s="65">
        <f t="shared" si="13"/>
        <v>5.8365032346798795E-3</v>
      </c>
      <c r="Z45" s="65">
        <f t="shared" si="13"/>
        <v>5.8026361301366514E-3</v>
      </c>
      <c r="AA45" s="65">
        <f t="shared" si="13"/>
        <v>5.6830529324563006E-3</v>
      </c>
      <c r="AB45" s="65">
        <f t="shared" si="13"/>
        <v>5.6509383506913036E-3</v>
      </c>
      <c r="AC45" s="65">
        <f t="shared" si="13"/>
        <v>5.6191846844582116E-3</v>
      </c>
    </row>
    <row r="46" spans="1:29">
      <c r="A46" t="s">
        <v>57</v>
      </c>
      <c r="D46" s="50"/>
      <c r="E46" s="50"/>
      <c r="F46" s="50"/>
      <c r="G46" s="50"/>
      <c r="H46" s="50"/>
      <c r="I46" s="50"/>
      <c r="J46" s="50"/>
      <c r="K46" s="223"/>
      <c r="L46" s="65">
        <f t="shared" si="13"/>
        <v>9.5226762905538109E-3</v>
      </c>
      <c r="M46" s="65">
        <f t="shared" si="13"/>
        <v>7.8151900123035745E-3</v>
      </c>
      <c r="N46" s="65">
        <f t="shared" si="13"/>
        <v>9.2554741449430988E-3</v>
      </c>
      <c r="O46" s="65">
        <f t="shared" si="13"/>
        <v>7.5801997901487894E-3</v>
      </c>
      <c r="P46" s="65">
        <f t="shared" si="13"/>
        <v>5.9857395379836476E-3</v>
      </c>
      <c r="Q46" s="65">
        <f t="shared" si="13"/>
        <v>7.4172774237335481E-3</v>
      </c>
      <c r="R46" s="65">
        <f t="shared" si="13"/>
        <v>5.8658606602057795E-3</v>
      </c>
      <c r="S46" s="65">
        <f t="shared" si="13"/>
        <v>7.2795116712567332E-3</v>
      </c>
      <c r="T46" s="65">
        <f t="shared" si="13"/>
        <v>7.167011879839924E-3</v>
      </c>
      <c r="U46" s="65">
        <f t="shared" si="13"/>
        <v>7.116011342014783E-3</v>
      </c>
      <c r="V46" s="65">
        <f t="shared" si="13"/>
        <v>5.6092854656690783E-3</v>
      </c>
      <c r="W46" s="65">
        <f t="shared" si="13"/>
        <v>6.9284592934486522E-3</v>
      </c>
      <c r="X46" s="65">
        <f t="shared" si="13"/>
        <v>6.8807860474120464E-3</v>
      </c>
      <c r="Y46" s="65">
        <f t="shared" si="13"/>
        <v>5.4438461984969155E-3</v>
      </c>
      <c r="Z46" s="65">
        <f t="shared" si="13"/>
        <v>5.3951712966002763E-3</v>
      </c>
      <c r="AA46" s="65">
        <f t="shared" si="13"/>
        <v>5.3471227555375034E-3</v>
      </c>
      <c r="AB46" s="65">
        <f t="shared" si="13"/>
        <v>5.2806925104815772E-3</v>
      </c>
      <c r="AC46" s="65">
        <f t="shared" si="13"/>
        <v>3.9491627172774102E-3</v>
      </c>
    </row>
    <row r="47" spans="1:29">
      <c r="A47" t="s">
        <v>55</v>
      </c>
      <c r="D47" s="50"/>
      <c r="E47" s="50"/>
      <c r="F47" s="50"/>
      <c r="G47" s="50"/>
      <c r="H47" s="50"/>
      <c r="I47" s="50"/>
      <c r="J47" s="50"/>
      <c r="K47" s="223"/>
      <c r="L47" s="65">
        <f t="shared" si="13"/>
        <v>0</v>
      </c>
      <c r="M47" s="65">
        <f t="shared" si="13"/>
        <v>0</v>
      </c>
      <c r="N47" s="65">
        <f t="shared" si="13"/>
        <v>0</v>
      </c>
      <c r="O47" s="65">
        <f t="shared" si="13"/>
        <v>2.3085467999081288E-2</v>
      </c>
      <c r="P47" s="65">
        <f t="shared" si="13"/>
        <v>0</v>
      </c>
      <c r="Q47" s="65">
        <f t="shared" si="13"/>
        <v>0</v>
      </c>
      <c r="R47" s="65">
        <f t="shared" si="13"/>
        <v>0</v>
      </c>
      <c r="S47" s="65">
        <f t="shared" si="13"/>
        <v>0</v>
      </c>
      <c r="T47" s="65">
        <f t="shared" si="13"/>
        <v>2.212211244488671E-2</v>
      </c>
      <c r="U47" s="65">
        <f t="shared" si="13"/>
        <v>0</v>
      </c>
      <c r="V47" s="65">
        <f t="shared" si="13"/>
        <v>0</v>
      </c>
      <c r="W47" s="65">
        <f t="shared" si="13"/>
        <v>0</v>
      </c>
      <c r="X47" s="65">
        <f t="shared" si="13"/>
        <v>0</v>
      </c>
      <c r="Y47" s="65">
        <f t="shared" si="13"/>
        <v>0</v>
      </c>
      <c r="Z47" s="65">
        <f t="shared" si="13"/>
        <v>0</v>
      </c>
      <c r="AA47" s="65">
        <f t="shared" si="13"/>
        <v>0</v>
      </c>
      <c r="AB47" s="65">
        <f t="shared" si="13"/>
        <v>0</v>
      </c>
      <c r="AC47" s="65">
        <f t="shared" si="13"/>
        <v>2.1426883396594931E-2</v>
      </c>
    </row>
    <row r="48" spans="1:29">
      <c r="A48" t="s">
        <v>47</v>
      </c>
      <c r="D48" s="50"/>
      <c r="E48" s="50"/>
      <c r="F48" s="50"/>
      <c r="G48" s="50"/>
      <c r="H48" s="50"/>
      <c r="I48" s="50"/>
      <c r="J48" s="50"/>
      <c r="K48" s="223"/>
      <c r="L48" s="65">
        <f t="shared" si="13"/>
        <v>1.2407618085118033E-2</v>
      </c>
      <c r="M48" s="65">
        <f t="shared" si="13"/>
        <v>1.0781786457132903E-2</v>
      </c>
      <c r="N48" s="65">
        <f t="shared" si="13"/>
        <v>1.0609224952436991E-2</v>
      </c>
      <c r="O48" s="65">
        <f t="shared" si="13"/>
        <v>1.0421917068824005E-2</v>
      </c>
      <c r="P48" s="65">
        <f t="shared" si="13"/>
        <v>8.9617100737293676E-3</v>
      </c>
      <c r="Q48" s="65">
        <f t="shared" si="13"/>
        <v>1.0111082525254611E-2</v>
      </c>
      <c r="R48" s="65">
        <f t="shared" si="13"/>
        <v>8.7010304410930495E-3</v>
      </c>
      <c r="S48" s="65">
        <f t="shared" si="13"/>
        <v>9.7955993705565181E-3</v>
      </c>
      <c r="T48" s="65">
        <f t="shared" si="13"/>
        <v>9.6281840491054815E-3</v>
      </c>
      <c r="U48" s="65">
        <f t="shared" si="13"/>
        <v>8.299506639728671E-3</v>
      </c>
      <c r="V48" s="65">
        <f t="shared" si="13"/>
        <v>8.1956359045185501E-3</v>
      </c>
      <c r="W48" s="65">
        <f t="shared" si="13"/>
        <v>8.0937466001393954E-3</v>
      </c>
      <c r="X48" s="65">
        <f t="shared" si="13"/>
        <v>7.9762882397411694E-3</v>
      </c>
      <c r="Y48" s="65">
        <f t="shared" si="13"/>
        <v>6.7504897559718113E-3</v>
      </c>
      <c r="Z48" s="65">
        <f t="shared" si="13"/>
        <v>7.791162571320509E-3</v>
      </c>
      <c r="AA48" s="65">
        <f t="shared" si="13"/>
        <v>6.584973256719362E-3</v>
      </c>
      <c r="AB48" s="65">
        <f t="shared" si="13"/>
        <v>6.5249031175467209E-3</v>
      </c>
      <c r="AC48" s="65">
        <f t="shared" si="13"/>
        <v>7.5461570913386566E-3</v>
      </c>
    </row>
    <row r="49" spans="1:29">
      <c r="A49" t="s">
        <v>52</v>
      </c>
      <c r="D49" s="50"/>
      <c r="E49" s="50"/>
      <c r="F49" s="50"/>
      <c r="G49" s="50"/>
      <c r="H49" s="50"/>
      <c r="I49" s="50"/>
      <c r="J49" s="50"/>
      <c r="K49" s="223"/>
      <c r="L49" s="65">
        <f t="shared" si="13"/>
        <v>1.2662430950079351E-2</v>
      </c>
      <c r="M49" s="65">
        <f t="shared" si="13"/>
        <v>1.2343274244033919E-2</v>
      </c>
      <c r="N49" s="65">
        <f t="shared" si="13"/>
        <v>1.2153059591561766E-2</v>
      </c>
      <c r="O49" s="65">
        <f t="shared" si="13"/>
        <v>1.1889419129319512E-2</v>
      </c>
      <c r="P49" s="65">
        <f t="shared" si="13"/>
        <v>8.7638188724572519E-3</v>
      </c>
      <c r="Q49" s="65">
        <f t="shared" si="13"/>
        <v>1.1532320713877331E-2</v>
      </c>
      <c r="R49" s="65">
        <f t="shared" si="13"/>
        <v>8.4746262890202928E-3</v>
      </c>
      <c r="S49" s="65">
        <f t="shared" si="13"/>
        <v>1.1154302759993406E-2</v>
      </c>
      <c r="T49" s="65">
        <f t="shared" si="13"/>
        <v>8.1989070677201958E-3</v>
      </c>
      <c r="U49" s="65">
        <f t="shared" si="13"/>
        <v>1.0793689289030128E-2</v>
      </c>
      <c r="V49" s="65">
        <f t="shared" si="13"/>
        <v>7.9356822990481746E-3</v>
      </c>
      <c r="W49" s="65">
        <f t="shared" si="13"/>
        <v>7.8732030608812398E-3</v>
      </c>
      <c r="X49" s="65">
        <f t="shared" si="13"/>
        <v>7.7757013435078015E-3</v>
      </c>
      <c r="Y49" s="65">
        <f t="shared" si="13"/>
        <v>7.6442645904000184E-3</v>
      </c>
      <c r="Z49" s="65">
        <f t="shared" si="13"/>
        <v>7.5508232371279682E-3</v>
      </c>
      <c r="AA49" s="65">
        <f t="shared" si="13"/>
        <v>7.4942355888989454E-3</v>
      </c>
      <c r="AB49" s="65">
        <f t="shared" si="13"/>
        <v>7.3686448193661658E-3</v>
      </c>
      <c r="AC49" s="65">
        <f t="shared" si="13"/>
        <v>7.2800780228627904E-3</v>
      </c>
    </row>
    <row r="50" spans="1:29">
      <c r="A50" t="s">
        <v>53</v>
      </c>
      <c r="D50" s="50"/>
      <c r="E50" s="50"/>
      <c r="F50" s="50"/>
      <c r="G50" s="50"/>
      <c r="H50" s="50"/>
      <c r="I50" s="50"/>
      <c r="J50" s="50"/>
      <c r="K50" s="223"/>
      <c r="L50" s="65">
        <f t="shared" si="13"/>
        <v>1.1686073258877938E-2</v>
      </c>
      <c r="M50" s="65">
        <f t="shared" si="13"/>
        <v>1.7267087942626658E-2</v>
      </c>
      <c r="N50" s="65">
        <f t="shared" si="13"/>
        <v>1.1179425250166686E-2</v>
      </c>
      <c r="O50" s="65">
        <f t="shared" si="13"/>
        <v>1.0997943540201227E-2</v>
      </c>
      <c r="P50" s="65">
        <f t="shared" si="13"/>
        <v>1.0763796091766809E-2</v>
      </c>
      <c r="Q50" s="65">
        <f t="shared" si="13"/>
        <v>1.0592526066558916E-2</v>
      </c>
      <c r="R50" s="65">
        <f t="shared" si="13"/>
        <v>1.0425449694494437E-2</v>
      </c>
      <c r="S50" s="65">
        <f t="shared" si="13"/>
        <v>1.0262408664410083E-2</v>
      </c>
      <c r="T50" s="65">
        <f t="shared" si="13"/>
        <v>1.0048343498493928E-2</v>
      </c>
      <c r="U50" s="65">
        <f t="shared" si="13"/>
        <v>4.9470080229099267E-3</v>
      </c>
      <c r="V50" s="65">
        <f t="shared" si="13"/>
        <v>9.8453112122647291E-3</v>
      </c>
      <c r="W50" s="65">
        <f t="shared" si="13"/>
        <v>9.6957583374428502E-3</v>
      </c>
      <c r="X50" s="65">
        <f t="shared" si="13"/>
        <v>4.7747999990108703E-3</v>
      </c>
      <c r="Y50" s="65">
        <f t="shared" si="13"/>
        <v>9.4514180338804987E-3</v>
      </c>
      <c r="Z50" s="65">
        <f t="shared" si="13"/>
        <v>4.6553091351932974E-3</v>
      </c>
      <c r="AA50" s="65">
        <f t="shared" si="13"/>
        <v>9.215410839903404E-3</v>
      </c>
      <c r="AB50" s="65">
        <f t="shared" si="13"/>
        <v>4.5398367253703942E-3</v>
      </c>
      <c r="AC50" s="65">
        <f t="shared" si="13"/>
        <v>9.0386395031767375E-3</v>
      </c>
    </row>
    <row r="51" spans="1:29">
      <c r="A51" t="s">
        <v>58</v>
      </c>
      <c r="D51" s="50"/>
      <c r="E51" s="50"/>
      <c r="F51" s="50"/>
      <c r="G51" s="50"/>
      <c r="H51" s="50"/>
      <c r="I51" s="50"/>
      <c r="J51" s="50"/>
      <c r="K51" s="223"/>
      <c r="L51" s="65">
        <f t="shared" si="13"/>
        <v>1.5018729349772553E-2</v>
      </c>
      <c r="M51" s="65">
        <f t="shared" si="13"/>
        <v>1.1689627034067396E-2</v>
      </c>
      <c r="N51" s="65">
        <f t="shared" si="13"/>
        <v>1.1516171316306334E-2</v>
      </c>
      <c r="O51" s="65">
        <f t="shared" si="13"/>
        <v>8.462893876079125E-3</v>
      </c>
      <c r="P51" s="65">
        <f t="shared" si="13"/>
        <v>8.354242610696172E-3</v>
      </c>
      <c r="Q51" s="65">
        <f t="shared" si="13"/>
        <v>1.0972063420893408E-2</v>
      </c>
      <c r="R51" s="65">
        <f t="shared" si="13"/>
        <v>8.0843654794986453E-3</v>
      </c>
      <c r="S51" s="65">
        <f t="shared" si="13"/>
        <v>7.9829137760762947E-3</v>
      </c>
      <c r="T51" s="65">
        <f t="shared" si="13"/>
        <v>7.8833627008374485E-3</v>
      </c>
      <c r="U51" s="65">
        <f t="shared" si="13"/>
        <v>7.7856566849532349E-3</v>
      </c>
      <c r="V51" s="65">
        <f t="shared" si="13"/>
        <v>7.6897422846544661E-3</v>
      </c>
      <c r="W51" s="65">
        <f t="shared" si="13"/>
        <v>7.5955680804258296E-3</v>
      </c>
      <c r="X51" s="65">
        <f t="shared" si="13"/>
        <v>7.5030845818839786E-3</v>
      </c>
      <c r="Y51" s="65">
        <f t="shared" si="13"/>
        <v>4.96480503580643E-3</v>
      </c>
      <c r="Z51" s="65">
        <f t="shared" si="13"/>
        <v>7.3408349081005575E-3</v>
      </c>
      <c r="AA51" s="65">
        <f t="shared" si="13"/>
        <v>4.8352017299082561E-3</v>
      </c>
      <c r="AB51" s="65">
        <f t="shared" si="13"/>
        <v>4.8119350532147553E-3</v>
      </c>
      <c r="AC51" s="65">
        <f t="shared" si="13"/>
        <v>4.7546848538337905E-3</v>
      </c>
    </row>
    <row r="52" spans="1:29">
      <c r="A52" t="s">
        <v>60</v>
      </c>
      <c r="D52" s="50"/>
      <c r="E52" s="50"/>
      <c r="F52" s="50"/>
      <c r="G52" s="50"/>
      <c r="H52" s="50"/>
      <c r="I52" s="50"/>
      <c r="J52" s="50"/>
      <c r="K52" s="223"/>
      <c r="L52" s="65">
        <f t="shared" si="13"/>
        <v>9.4212600669913993E-3</v>
      </c>
      <c r="M52" s="65">
        <f t="shared" si="13"/>
        <v>9.2923927026122843E-3</v>
      </c>
      <c r="N52" s="65">
        <f t="shared" si="13"/>
        <v>9.1257216123510343E-3</v>
      </c>
      <c r="O52" s="65">
        <f t="shared" si="13"/>
        <v>9.0431959238639337E-3</v>
      </c>
      <c r="P52" s="65">
        <f t="shared" si="13"/>
        <v>5.9349345249872787E-3</v>
      </c>
      <c r="Q52" s="65">
        <f t="shared" si="13"/>
        <v>8.8300799534390961E-3</v>
      </c>
      <c r="R52" s="65">
        <f t="shared" si="13"/>
        <v>5.8090279403995027E-3</v>
      </c>
      <c r="S52" s="65">
        <f t="shared" si="13"/>
        <v>8.6241935405722003E-3</v>
      </c>
      <c r="T52" s="65">
        <f t="shared" si="13"/>
        <v>8.4730731177540264E-3</v>
      </c>
      <c r="U52" s="65">
        <f t="shared" si="13"/>
        <v>5.5628907997558041E-3</v>
      </c>
      <c r="V52" s="65">
        <f t="shared" si="13"/>
        <v>5.4939637154127752E-3</v>
      </c>
      <c r="W52" s="65">
        <f t="shared" si="13"/>
        <v>8.1959174997610074E-3</v>
      </c>
      <c r="X52" s="65">
        <f t="shared" si="13"/>
        <v>8.0916549012548522E-3</v>
      </c>
      <c r="Y52" s="65">
        <f t="shared" si="13"/>
        <v>5.3013590274892941E-3</v>
      </c>
      <c r="Z52" s="65">
        <f t="shared" si="13"/>
        <v>5.2734028258130117E-3</v>
      </c>
      <c r="AA52" s="65">
        <f t="shared" si="13"/>
        <v>5.2457399260634752E-3</v>
      </c>
      <c r="AB52" s="65">
        <f t="shared" si="13"/>
        <v>5.2183657365703073E-3</v>
      </c>
      <c r="AC52" s="65">
        <f t="shared" si="13"/>
        <v>5.1181592009958976E-3</v>
      </c>
    </row>
    <row r="53" spans="1:29">
      <c r="K53" s="223"/>
    </row>
    <row r="54" spans="1:29">
      <c r="K54" s="223"/>
    </row>
    <row r="55" spans="1:29">
      <c r="K55" s="223"/>
    </row>
    <row r="58" spans="1:29">
      <c r="A58" s="199"/>
      <c r="B58" s="199"/>
      <c r="C58" s="197"/>
      <c r="D58" s="197"/>
      <c r="E58" s="197"/>
      <c r="F58" s="196" t="s">
        <v>190</v>
      </c>
      <c r="G58" s="197"/>
      <c r="H58" s="197"/>
      <c r="I58" s="197"/>
      <c r="J58" s="197"/>
      <c r="K58" s="198"/>
      <c r="L58" s="196"/>
      <c r="M58" s="196"/>
      <c r="N58" s="196"/>
      <c r="O58" s="196"/>
      <c r="P58" s="196"/>
      <c r="Q58" s="196"/>
      <c r="R58" s="196"/>
      <c r="S58" s="196"/>
      <c r="T58" s="196"/>
      <c r="U58" s="196" t="s">
        <v>191</v>
      </c>
      <c r="V58" s="196"/>
      <c r="W58" s="196"/>
      <c r="X58" s="196"/>
      <c r="Y58" s="196"/>
      <c r="Z58" s="196"/>
      <c r="AA58" s="196"/>
      <c r="AB58" s="196"/>
      <c r="AC58" s="196"/>
    </row>
    <row r="59" spans="1:29">
      <c r="A59" s="203" t="s">
        <v>192</v>
      </c>
      <c r="B59" s="203"/>
      <c r="C59" s="204" t="s">
        <v>193</v>
      </c>
      <c r="D59" s="204" t="s">
        <v>194</v>
      </c>
      <c r="E59" s="204" t="s">
        <v>195</v>
      </c>
      <c r="F59" s="204" t="s">
        <v>196</v>
      </c>
      <c r="G59" s="204" t="s">
        <v>197</v>
      </c>
      <c r="H59" s="204" t="s">
        <v>198</v>
      </c>
      <c r="I59" s="204" t="s">
        <v>199</v>
      </c>
      <c r="J59" s="205" t="s">
        <v>200</v>
      </c>
      <c r="K59" s="204" t="s">
        <v>124</v>
      </c>
      <c r="L59" s="204" t="s">
        <v>125</v>
      </c>
      <c r="M59" s="204" t="s">
        <v>126</v>
      </c>
      <c r="N59" s="204" t="s">
        <v>127</v>
      </c>
      <c r="O59" s="204" t="s">
        <v>128</v>
      </c>
      <c r="P59" s="204" t="s">
        <v>129</v>
      </c>
      <c r="Q59" s="204" t="s">
        <v>130</v>
      </c>
      <c r="R59" s="204" t="s">
        <v>131</v>
      </c>
      <c r="S59" s="204" t="s">
        <v>132</v>
      </c>
      <c r="T59" s="204" t="s">
        <v>133</v>
      </c>
      <c r="U59" s="204" t="s">
        <v>134</v>
      </c>
      <c r="V59" s="204" t="s">
        <v>135</v>
      </c>
      <c r="W59" s="204" t="s">
        <v>136</v>
      </c>
      <c r="X59" s="204" t="s">
        <v>137</v>
      </c>
      <c r="Y59" s="204" t="s">
        <v>201</v>
      </c>
      <c r="Z59" s="204" t="s">
        <v>202</v>
      </c>
      <c r="AA59" s="204" t="s">
        <v>203</v>
      </c>
      <c r="AB59" s="204" t="s">
        <v>204</v>
      </c>
      <c r="AC59" s="204" t="s">
        <v>205</v>
      </c>
    </row>
    <row r="60" spans="1:29">
      <c r="A60" s="206" t="s">
        <v>50</v>
      </c>
      <c r="B60" s="206"/>
      <c r="C60" s="207">
        <v>22590</v>
      </c>
      <c r="D60" s="207">
        <v>22800</v>
      </c>
      <c r="E60" s="207">
        <v>23076</v>
      </c>
      <c r="F60" s="207">
        <v>23210</v>
      </c>
      <c r="G60" s="207">
        <v>23353</v>
      </c>
      <c r="H60" s="207">
        <v>23531</v>
      </c>
      <c r="I60" s="207">
        <v>23804</v>
      </c>
      <c r="J60" s="208">
        <v>24058</v>
      </c>
      <c r="K60" s="207">
        <v>24377</v>
      </c>
      <c r="L60" s="207">
        <v>24799</v>
      </c>
      <c r="M60" s="207">
        <v>25112</v>
      </c>
      <c r="N60" s="207">
        <v>25423</v>
      </c>
      <c r="O60" s="207">
        <v>25731</v>
      </c>
      <c r="P60" s="207">
        <v>26037</v>
      </c>
      <c r="Q60" s="207">
        <v>26341</v>
      </c>
      <c r="R60" s="207">
        <v>26542</v>
      </c>
      <c r="S60" s="207">
        <v>26842</v>
      </c>
      <c r="T60" s="207">
        <v>27140</v>
      </c>
      <c r="U60" s="207">
        <v>27436</v>
      </c>
      <c r="V60" s="207">
        <v>27632</v>
      </c>
      <c r="W60" s="207">
        <v>27925</v>
      </c>
      <c r="X60" s="207">
        <v>28216</v>
      </c>
      <c r="Y60" s="207">
        <v>28409</v>
      </c>
      <c r="Z60" s="207">
        <v>28697</v>
      </c>
      <c r="AA60" s="207">
        <v>28888</v>
      </c>
      <c r="AB60" s="207">
        <v>29078</v>
      </c>
      <c r="AC60" s="207">
        <v>29267</v>
      </c>
    </row>
    <row r="61" spans="1:29">
      <c r="A61" s="206" t="s">
        <v>56</v>
      </c>
      <c r="B61" s="206"/>
      <c r="C61" s="207">
        <v>12064</v>
      </c>
      <c r="D61" s="207">
        <v>12121</v>
      </c>
      <c r="E61" s="207">
        <v>12159</v>
      </c>
      <c r="F61" s="207">
        <v>12142</v>
      </c>
      <c r="G61" s="207">
        <v>12145</v>
      </c>
      <c r="H61" s="207">
        <v>12136</v>
      </c>
      <c r="I61" s="207">
        <v>12212</v>
      </c>
      <c r="J61" s="208">
        <v>12191</v>
      </c>
      <c r="K61" s="207">
        <v>12270</v>
      </c>
      <c r="L61" s="207">
        <v>12426</v>
      </c>
      <c r="M61" s="207">
        <v>12503</v>
      </c>
      <c r="N61" s="207">
        <v>12580</v>
      </c>
      <c r="O61" s="207">
        <v>12734</v>
      </c>
      <c r="P61" s="207">
        <v>12810</v>
      </c>
      <c r="Q61" s="207">
        <v>12886</v>
      </c>
      <c r="R61" s="207">
        <v>12962</v>
      </c>
      <c r="S61" s="207">
        <v>13114</v>
      </c>
      <c r="T61" s="207">
        <v>13189</v>
      </c>
      <c r="U61" s="207">
        <v>13264</v>
      </c>
      <c r="V61" s="207">
        <v>13339</v>
      </c>
      <c r="W61" s="207">
        <v>13414</v>
      </c>
      <c r="X61" s="207">
        <v>13562</v>
      </c>
      <c r="Y61" s="207">
        <v>13635</v>
      </c>
      <c r="Z61" s="207">
        <v>13708</v>
      </c>
      <c r="AA61" s="207">
        <v>13781</v>
      </c>
      <c r="AB61" s="207">
        <v>13854</v>
      </c>
      <c r="AC61" s="207">
        <v>13927</v>
      </c>
    </row>
    <row r="62" spans="1:29">
      <c r="A62" s="206" t="s">
        <v>51</v>
      </c>
      <c r="B62" s="206"/>
      <c r="C62" s="207">
        <v>6446</v>
      </c>
      <c r="D62" s="207">
        <v>6521</v>
      </c>
      <c r="E62" s="207">
        <v>6534</v>
      </c>
      <c r="F62" s="207">
        <v>6524</v>
      </c>
      <c r="G62" s="207">
        <v>6533</v>
      </c>
      <c r="H62" s="207">
        <v>6537</v>
      </c>
      <c r="I62" s="207">
        <v>6534</v>
      </c>
      <c r="J62" s="208">
        <v>6593</v>
      </c>
      <c r="K62" s="207">
        <v>6593</v>
      </c>
      <c r="L62" s="207">
        <v>6593</v>
      </c>
      <c r="M62" s="207">
        <v>6593</v>
      </c>
      <c r="N62" s="207">
        <v>6593</v>
      </c>
      <c r="O62" s="207">
        <v>6669</v>
      </c>
      <c r="P62" s="207">
        <v>6744</v>
      </c>
      <c r="Q62" s="207">
        <v>6744</v>
      </c>
      <c r="R62" s="207">
        <v>6818</v>
      </c>
      <c r="S62" s="207">
        <v>6892</v>
      </c>
      <c r="T62" s="207">
        <v>6892</v>
      </c>
      <c r="U62" s="207">
        <v>6965</v>
      </c>
      <c r="V62" s="207">
        <v>7038</v>
      </c>
      <c r="W62" s="207">
        <v>7038</v>
      </c>
      <c r="X62" s="207">
        <v>7111</v>
      </c>
      <c r="Y62" s="207">
        <v>7111</v>
      </c>
      <c r="Z62" s="207">
        <v>7183</v>
      </c>
      <c r="AA62" s="207">
        <v>7183</v>
      </c>
      <c r="AB62" s="207">
        <v>7183</v>
      </c>
      <c r="AC62" s="207">
        <v>7255</v>
      </c>
    </row>
    <row r="63" spans="1:29">
      <c r="A63" s="206" t="s">
        <v>54</v>
      </c>
      <c r="B63" s="206"/>
      <c r="C63" s="207">
        <v>48356</v>
      </c>
      <c r="D63" s="207">
        <v>48704</v>
      </c>
      <c r="E63" s="207">
        <v>48945</v>
      </c>
      <c r="F63" s="207">
        <v>49115</v>
      </c>
      <c r="G63" s="207">
        <v>49286</v>
      </c>
      <c r="H63" s="207">
        <v>49433</v>
      </c>
      <c r="I63" s="207">
        <v>49937</v>
      </c>
      <c r="J63" s="208">
        <v>50185</v>
      </c>
      <c r="K63" s="207">
        <v>50705</v>
      </c>
      <c r="L63" s="207">
        <v>51147</v>
      </c>
      <c r="M63" s="207">
        <v>51661</v>
      </c>
      <c r="N63" s="207">
        <v>52099</v>
      </c>
      <c r="O63" s="207">
        <v>52462</v>
      </c>
      <c r="P63" s="207">
        <v>52823</v>
      </c>
      <c r="Q63" s="207">
        <v>53183</v>
      </c>
      <c r="R63" s="207">
        <v>53541</v>
      </c>
      <c r="S63" s="207">
        <v>53970</v>
      </c>
      <c r="T63" s="207">
        <v>54325</v>
      </c>
      <c r="U63" s="207">
        <v>54679</v>
      </c>
      <c r="V63" s="207">
        <v>55031</v>
      </c>
      <c r="W63" s="207">
        <v>55382</v>
      </c>
      <c r="X63" s="207">
        <v>55802</v>
      </c>
      <c r="Y63" s="207">
        <v>56080</v>
      </c>
      <c r="Z63" s="207">
        <v>56427</v>
      </c>
      <c r="AA63" s="207">
        <v>56703</v>
      </c>
      <c r="AB63" s="207">
        <v>56979</v>
      </c>
      <c r="AC63" s="207">
        <v>57323</v>
      </c>
    </row>
    <row r="64" spans="1:29">
      <c r="A64" s="206" t="s">
        <v>49</v>
      </c>
      <c r="B64" s="206"/>
      <c r="C64" s="207">
        <v>28485</v>
      </c>
      <c r="D64" s="207">
        <v>28849</v>
      </c>
      <c r="E64" s="207">
        <v>29169</v>
      </c>
      <c r="F64" s="207">
        <v>29392</v>
      </c>
      <c r="G64" s="207">
        <v>29578</v>
      </c>
      <c r="H64" s="207">
        <v>29877</v>
      </c>
      <c r="I64" s="207">
        <v>30714</v>
      </c>
      <c r="J64" s="208">
        <v>31480</v>
      </c>
      <c r="K64" s="207">
        <v>31866</v>
      </c>
      <c r="L64" s="207">
        <v>32249</v>
      </c>
      <c r="M64" s="207">
        <v>32629</v>
      </c>
      <c r="N64" s="207">
        <v>33007</v>
      </c>
      <c r="O64" s="207">
        <v>33307</v>
      </c>
      <c r="P64" s="207">
        <v>33680</v>
      </c>
      <c r="Q64" s="207">
        <v>33977</v>
      </c>
      <c r="R64" s="207">
        <v>34346</v>
      </c>
      <c r="S64" s="207">
        <v>34639</v>
      </c>
      <c r="T64" s="207">
        <v>35003</v>
      </c>
      <c r="U64" s="207">
        <v>35293</v>
      </c>
      <c r="V64" s="207">
        <v>35581</v>
      </c>
      <c r="W64" s="207">
        <v>35867</v>
      </c>
      <c r="X64" s="207">
        <v>36152</v>
      </c>
      <c r="Y64" s="207">
        <v>36436</v>
      </c>
      <c r="Z64" s="207">
        <v>36718</v>
      </c>
      <c r="AA64" s="207">
        <v>36999</v>
      </c>
      <c r="AB64" s="207">
        <v>37209</v>
      </c>
      <c r="AC64" s="207">
        <v>37488</v>
      </c>
    </row>
    <row r="65" spans="1:29">
      <c r="A65" s="206" t="s">
        <v>59</v>
      </c>
      <c r="B65" s="206"/>
      <c r="C65" s="207">
        <v>10139</v>
      </c>
      <c r="D65" s="207">
        <v>10117</v>
      </c>
      <c r="E65" s="207">
        <v>10109</v>
      </c>
      <c r="F65" s="207">
        <v>9925</v>
      </c>
      <c r="G65" s="207">
        <v>9894</v>
      </c>
      <c r="H65" s="207">
        <v>9907</v>
      </c>
      <c r="I65" s="207">
        <v>10024</v>
      </c>
      <c r="J65" s="208">
        <v>10019</v>
      </c>
      <c r="K65" s="207">
        <v>10090</v>
      </c>
      <c r="L65" s="207">
        <v>10232</v>
      </c>
      <c r="M65" s="207">
        <v>10302</v>
      </c>
      <c r="N65" s="207">
        <v>10371</v>
      </c>
      <c r="O65" s="207">
        <v>10440</v>
      </c>
      <c r="P65" s="207">
        <v>10509</v>
      </c>
      <c r="Q65" s="207">
        <v>10578</v>
      </c>
      <c r="R65" s="207">
        <v>10647</v>
      </c>
      <c r="S65" s="207">
        <v>10784</v>
      </c>
      <c r="T65" s="207">
        <v>10852</v>
      </c>
      <c r="U65" s="207">
        <v>10920</v>
      </c>
      <c r="V65" s="207">
        <v>10988</v>
      </c>
      <c r="W65" s="207">
        <v>11056</v>
      </c>
      <c r="X65" s="207">
        <v>11124</v>
      </c>
      <c r="Y65" s="207">
        <v>11191</v>
      </c>
      <c r="Z65" s="207">
        <v>11258</v>
      </c>
      <c r="AA65" s="207">
        <v>11324</v>
      </c>
      <c r="AB65" s="207">
        <v>11390</v>
      </c>
      <c r="AC65" s="207">
        <v>11456</v>
      </c>
    </row>
    <row r="66" spans="1:29">
      <c r="A66" s="206" t="s">
        <v>57</v>
      </c>
      <c r="B66" s="206"/>
      <c r="C66" s="207">
        <v>42533</v>
      </c>
      <c r="D66" s="207">
        <v>43050</v>
      </c>
      <c r="E66" s="207">
        <v>43480</v>
      </c>
      <c r="F66" s="207">
        <v>43690</v>
      </c>
      <c r="G66" s="207">
        <v>44006</v>
      </c>
      <c r="H66" s="207">
        <v>44246</v>
      </c>
      <c r="I66" s="207">
        <v>44710</v>
      </c>
      <c r="J66" s="208">
        <v>45095</v>
      </c>
      <c r="K66" s="207">
        <v>45546</v>
      </c>
      <c r="L66" s="207">
        <v>45995</v>
      </c>
      <c r="M66" s="207">
        <v>46367</v>
      </c>
      <c r="N66" s="207">
        <v>46811</v>
      </c>
      <c r="O66" s="207">
        <v>47178</v>
      </c>
      <c r="P66" s="207">
        <v>47470</v>
      </c>
      <c r="Q66" s="207">
        <v>47834</v>
      </c>
      <c r="R66" s="207">
        <v>48124</v>
      </c>
      <c r="S66" s="207">
        <v>48486</v>
      </c>
      <c r="T66" s="207">
        <v>48845</v>
      </c>
      <c r="U66" s="207">
        <v>49204</v>
      </c>
      <c r="V66" s="207">
        <v>49489</v>
      </c>
      <c r="W66" s="207">
        <v>49843</v>
      </c>
      <c r="X66" s="207">
        <v>50197</v>
      </c>
      <c r="Y66" s="207">
        <v>50479</v>
      </c>
      <c r="Z66" s="207">
        <v>50760</v>
      </c>
      <c r="AA66" s="207">
        <v>51040</v>
      </c>
      <c r="AB66" s="207">
        <v>51318</v>
      </c>
      <c r="AC66" s="207">
        <v>51527</v>
      </c>
    </row>
    <row r="67" spans="1:29">
      <c r="A67" s="206" t="s">
        <v>55</v>
      </c>
      <c r="B67" s="206"/>
      <c r="C67" s="207">
        <v>4304</v>
      </c>
      <c r="D67" s="207">
        <v>4300</v>
      </c>
      <c r="E67" s="207">
        <v>4300</v>
      </c>
      <c r="F67" s="207">
        <v>4262</v>
      </c>
      <c r="G67" s="207">
        <v>4284</v>
      </c>
      <c r="H67" s="207">
        <v>4260</v>
      </c>
      <c r="I67" s="207">
        <v>4276</v>
      </c>
      <c r="J67" s="208">
        <v>4268</v>
      </c>
      <c r="K67" s="207">
        <v>4268</v>
      </c>
      <c r="L67" s="207">
        <v>4268</v>
      </c>
      <c r="M67" s="207">
        <v>4268</v>
      </c>
      <c r="N67" s="207">
        <v>4268</v>
      </c>
      <c r="O67" s="207">
        <v>4370</v>
      </c>
      <c r="P67" s="207">
        <v>4370</v>
      </c>
      <c r="Q67" s="207">
        <v>4370</v>
      </c>
      <c r="R67" s="207">
        <v>4370</v>
      </c>
      <c r="S67" s="207">
        <v>4370</v>
      </c>
      <c r="T67" s="207">
        <v>4470</v>
      </c>
      <c r="U67" s="207">
        <v>4470</v>
      </c>
      <c r="V67" s="207">
        <v>4470</v>
      </c>
      <c r="W67" s="207">
        <v>4470</v>
      </c>
      <c r="X67" s="207">
        <v>4470</v>
      </c>
      <c r="Y67" s="207">
        <v>4470</v>
      </c>
      <c r="Z67" s="207">
        <v>4470</v>
      </c>
      <c r="AA67" s="207">
        <v>4470</v>
      </c>
      <c r="AB67" s="207">
        <v>4470</v>
      </c>
      <c r="AC67" s="207">
        <v>4569</v>
      </c>
    </row>
    <row r="68" spans="1:29">
      <c r="A68" s="206" t="s">
        <v>47</v>
      </c>
      <c r="B68" s="206"/>
      <c r="C68" s="209">
        <v>43770</v>
      </c>
      <c r="D68" s="209">
        <v>44333</v>
      </c>
      <c r="E68" s="209">
        <v>44883</v>
      </c>
      <c r="F68" s="209">
        <v>45421</v>
      </c>
      <c r="G68" s="209">
        <v>46126</v>
      </c>
      <c r="H68" s="209">
        <v>46755</v>
      </c>
      <c r="I68" s="209">
        <v>47447</v>
      </c>
      <c r="J68" s="210">
        <v>48566</v>
      </c>
      <c r="K68" s="209">
        <v>49203</v>
      </c>
      <c r="L68" s="209">
        <v>49835</v>
      </c>
      <c r="M68" s="209">
        <v>50391</v>
      </c>
      <c r="N68" s="209">
        <v>50944</v>
      </c>
      <c r="O68" s="209">
        <v>51493</v>
      </c>
      <c r="P68" s="209">
        <v>51970</v>
      </c>
      <c r="Q68" s="209">
        <v>52513</v>
      </c>
      <c r="R68" s="209">
        <v>52985</v>
      </c>
      <c r="S68" s="209">
        <v>53521</v>
      </c>
      <c r="T68" s="209">
        <v>54053</v>
      </c>
      <c r="U68" s="209">
        <v>54516</v>
      </c>
      <c r="V68" s="209">
        <v>54977</v>
      </c>
      <c r="W68" s="209">
        <v>55436</v>
      </c>
      <c r="X68" s="209">
        <v>55892</v>
      </c>
      <c r="Y68" s="209">
        <v>56281</v>
      </c>
      <c r="Z68" s="209">
        <v>56733</v>
      </c>
      <c r="AA68" s="209">
        <v>57118</v>
      </c>
      <c r="AB68" s="209">
        <v>57502</v>
      </c>
      <c r="AC68" s="209">
        <v>57949</v>
      </c>
    </row>
    <row r="69" spans="1:29">
      <c r="A69" s="206" t="s">
        <v>52</v>
      </c>
      <c r="B69" s="206"/>
      <c r="C69" s="207">
        <v>22524</v>
      </c>
      <c r="D69" s="207">
        <v>22625</v>
      </c>
      <c r="E69" s="207">
        <v>22721</v>
      </c>
      <c r="F69" s="207">
        <v>22721</v>
      </c>
      <c r="G69" s="207">
        <v>22803</v>
      </c>
      <c r="H69" s="207">
        <v>22912</v>
      </c>
      <c r="I69" s="207">
        <v>23181</v>
      </c>
      <c r="J69" s="208">
        <v>23333</v>
      </c>
      <c r="K69" s="207">
        <v>23725</v>
      </c>
      <c r="L69" s="207">
        <v>24036</v>
      </c>
      <c r="M69" s="207">
        <v>24343</v>
      </c>
      <c r="N69" s="207">
        <v>24649</v>
      </c>
      <c r="O69" s="207">
        <v>24952</v>
      </c>
      <c r="P69" s="207">
        <v>25178</v>
      </c>
      <c r="Q69" s="207">
        <v>25478</v>
      </c>
      <c r="R69" s="207">
        <v>25701</v>
      </c>
      <c r="S69" s="207">
        <v>25997</v>
      </c>
      <c r="T69" s="207">
        <v>26217</v>
      </c>
      <c r="U69" s="207">
        <v>26509</v>
      </c>
      <c r="V69" s="207">
        <v>26726</v>
      </c>
      <c r="W69" s="207">
        <v>26943</v>
      </c>
      <c r="X69" s="207">
        <v>27159</v>
      </c>
      <c r="Y69" s="207">
        <v>27373</v>
      </c>
      <c r="Z69" s="207">
        <v>27586</v>
      </c>
      <c r="AA69" s="207">
        <v>27799</v>
      </c>
      <c r="AB69" s="207">
        <v>28010</v>
      </c>
      <c r="AC69" s="207">
        <v>28220</v>
      </c>
    </row>
    <row r="70" spans="1:29">
      <c r="A70" s="206" t="s">
        <v>53</v>
      </c>
      <c r="B70" s="206"/>
      <c r="C70" s="207">
        <v>15082</v>
      </c>
      <c r="D70" s="207">
        <v>15234</v>
      </c>
      <c r="E70" s="207">
        <v>15221</v>
      </c>
      <c r="F70" s="207">
        <v>15302</v>
      </c>
      <c r="G70" s="207">
        <v>15391</v>
      </c>
      <c r="H70" s="207">
        <v>15524</v>
      </c>
      <c r="I70" s="207">
        <v>15699</v>
      </c>
      <c r="J70" s="208">
        <v>15840</v>
      </c>
      <c r="K70" s="207">
        <v>16036</v>
      </c>
      <c r="L70" s="207">
        <v>16230</v>
      </c>
      <c r="M70" s="207">
        <v>16520</v>
      </c>
      <c r="N70" s="207">
        <v>16711</v>
      </c>
      <c r="O70" s="207">
        <v>16901</v>
      </c>
      <c r="P70" s="207">
        <v>17089</v>
      </c>
      <c r="Q70" s="207">
        <v>17276</v>
      </c>
      <c r="R70" s="207">
        <v>17462</v>
      </c>
      <c r="S70" s="207">
        <v>17647</v>
      </c>
      <c r="T70" s="207">
        <v>17830</v>
      </c>
      <c r="U70" s="207">
        <v>17921</v>
      </c>
      <c r="V70" s="207">
        <v>18103</v>
      </c>
      <c r="W70" s="207">
        <v>18284</v>
      </c>
      <c r="X70" s="207">
        <v>18374</v>
      </c>
      <c r="Y70" s="207">
        <v>18553</v>
      </c>
      <c r="Z70" s="207">
        <v>18642</v>
      </c>
      <c r="AA70" s="207">
        <v>18819</v>
      </c>
      <c r="AB70" s="207">
        <v>18907</v>
      </c>
      <c r="AC70" s="207">
        <v>19083</v>
      </c>
    </row>
    <row r="71" spans="1:29">
      <c r="A71" s="206" t="s">
        <v>58</v>
      </c>
      <c r="B71" s="206"/>
      <c r="C71" s="207">
        <v>22818</v>
      </c>
      <c r="D71" s="207">
        <v>23023</v>
      </c>
      <c r="E71" s="207">
        <v>23226</v>
      </c>
      <c r="F71" s="207">
        <v>23351</v>
      </c>
      <c r="G71" s="207">
        <v>23538</v>
      </c>
      <c r="H71" s="207">
        <v>23670</v>
      </c>
      <c r="I71" s="207">
        <v>23926</v>
      </c>
      <c r="J71" s="208">
        <v>24120</v>
      </c>
      <c r="K71" s="207">
        <v>24505</v>
      </c>
      <c r="L71" s="207">
        <v>24886</v>
      </c>
      <c r="M71" s="207">
        <v>25187</v>
      </c>
      <c r="N71" s="207">
        <v>25487</v>
      </c>
      <c r="O71" s="207">
        <v>25710</v>
      </c>
      <c r="P71" s="207">
        <v>25932</v>
      </c>
      <c r="Q71" s="207">
        <v>26226</v>
      </c>
      <c r="R71" s="207">
        <v>26445</v>
      </c>
      <c r="S71" s="207">
        <v>26663</v>
      </c>
      <c r="T71" s="207">
        <v>26880</v>
      </c>
      <c r="U71" s="207">
        <v>27096</v>
      </c>
      <c r="V71" s="207">
        <v>27311</v>
      </c>
      <c r="W71" s="207">
        <v>27525</v>
      </c>
      <c r="X71" s="207">
        <v>27738</v>
      </c>
      <c r="Y71" s="207">
        <v>27880</v>
      </c>
      <c r="Z71" s="207">
        <v>28091</v>
      </c>
      <c r="AA71" s="207">
        <v>28231</v>
      </c>
      <c r="AB71" s="207">
        <v>28371</v>
      </c>
      <c r="AC71" s="207">
        <v>28510</v>
      </c>
    </row>
    <row r="72" spans="1:29">
      <c r="A72" s="206" t="s">
        <v>60</v>
      </c>
      <c r="B72" s="206"/>
      <c r="C72" s="207">
        <v>22643</v>
      </c>
      <c r="D72" s="207">
        <v>22801</v>
      </c>
      <c r="E72" s="207">
        <v>22936</v>
      </c>
      <c r="F72" s="207">
        <v>22942</v>
      </c>
      <c r="G72" s="207">
        <v>22930</v>
      </c>
      <c r="H72" s="207">
        <v>22871</v>
      </c>
      <c r="I72" s="207">
        <v>23105</v>
      </c>
      <c r="J72" s="208">
        <v>23147</v>
      </c>
      <c r="K72" s="207">
        <v>23377</v>
      </c>
      <c r="L72" s="207">
        <v>23605</v>
      </c>
      <c r="M72" s="207">
        <v>23832</v>
      </c>
      <c r="N72" s="207">
        <v>24057</v>
      </c>
      <c r="O72" s="207">
        <v>24282</v>
      </c>
      <c r="P72" s="207">
        <v>24431</v>
      </c>
      <c r="Q72" s="207">
        <v>24654</v>
      </c>
      <c r="R72" s="207">
        <v>24802</v>
      </c>
      <c r="S72" s="207">
        <v>25023</v>
      </c>
      <c r="T72" s="207">
        <v>25242</v>
      </c>
      <c r="U72" s="207">
        <v>25387</v>
      </c>
      <c r="V72" s="207">
        <v>25531</v>
      </c>
      <c r="W72" s="207">
        <v>25747</v>
      </c>
      <c r="X72" s="207">
        <v>25962</v>
      </c>
      <c r="Y72" s="207">
        <v>26104</v>
      </c>
      <c r="Z72" s="207">
        <v>26246</v>
      </c>
      <c r="AA72" s="207">
        <v>26388</v>
      </c>
      <c r="AB72" s="207">
        <v>26530</v>
      </c>
      <c r="AC72" s="207">
        <v>26670</v>
      </c>
    </row>
    <row r="73" spans="1:29">
      <c r="A73" s="211"/>
      <c r="B73" s="211"/>
      <c r="C73" s="211">
        <v>301754</v>
      </c>
      <c r="D73" s="211">
        <v>304478</v>
      </c>
      <c r="E73" s="211">
        <v>306759</v>
      </c>
      <c r="F73" s="211">
        <v>307997</v>
      </c>
      <c r="G73" s="211">
        <v>309867</v>
      </c>
      <c r="H73" s="211">
        <v>311659</v>
      </c>
      <c r="I73" s="211">
        <v>315569</v>
      </c>
      <c r="J73" s="212">
        <v>318895</v>
      </c>
      <c r="K73" s="211">
        <v>322561</v>
      </c>
      <c r="L73" s="211">
        <v>326301</v>
      </c>
      <c r="M73" s="211">
        <v>329708</v>
      </c>
      <c r="N73" s="211">
        <v>333000</v>
      </c>
      <c r="O73" s="211">
        <v>336229</v>
      </c>
      <c r="P73" s="211">
        <v>339043</v>
      </c>
      <c r="Q73" s="211">
        <v>342060</v>
      </c>
      <c r="R73" s="211">
        <v>344745</v>
      </c>
      <c r="S73" s="211">
        <v>347948</v>
      </c>
      <c r="T73" s="211">
        <v>350938</v>
      </c>
      <c r="U73" s="211">
        <v>353660</v>
      </c>
      <c r="V73" s="211">
        <v>356216</v>
      </c>
      <c r="W73" s="211">
        <v>358930</v>
      </c>
      <c r="X73" s="211">
        <v>361759</v>
      </c>
      <c r="Y73" s="211">
        <v>364002</v>
      </c>
      <c r="Z73" s="211">
        <v>366519</v>
      </c>
      <c r="AA73" s="211">
        <v>368743</v>
      </c>
      <c r="AB73" s="211">
        <v>370801</v>
      </c>
      <c r="AC73" s="211">
        <v>373244</v>
      </c>
    </row>
  </sheetData>
  <sortState ref="A60:AC72">
    <sortCondition ref="A59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70AD49"/>
  </sheetPr>
  <dimension ref="A1:AB346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S104" sqref="A89:S104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4" width="9.7109375" customWidth="1"/>
    <col min="15" max="17" width="8.7109375" style="94" customWidth="1"/>
    <col min="18" max="28" width="8.7109375" style="94"/>
  </cols>
  <sheetData>
    <row r="1" spans="1:14">
      <c r="A1" s="1"/>
    </row>
    <row r="2" spans="1:14">
      <c r="A2" s="1"/>
      <c r="C2" s="1"/>
      <c r="F2" s="1"/>
      <c r="I2" s="1"/>
      <c r="L2" s="1"/>
    </row>
    <row r="3" spans="1:14" s="3" customFormat="1" ht="27.75" customHeight="1">
      <c r="A3" s="37" t="s">
        <v>161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1:14" s="3" customFormat="1" ht="27.75" customHeight="1">
      <c r="A4" s="51"/>
      <c r="B4"/>
      <c r="C4"/>
      <c r="D4"/>
      <c r="E4"/>
      <c r="F4"/>
      <c r="G4"/>
      <c r="H4"/>
      <c r="I4"/>
      <c r="J4"/>
      <c r="K4"/>
      <c r="L4"/>
      <c r="M4"/>
      <c r="N4"/>
    </row>
    <row r="5" spans="1:14" s="3" customFormat="1" ht="15.95" customHeight="1"/>
    <row r="6" spans="1:14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/>
      <c r="M6" s="58"/>
      <c r="N6" s="58"/>
    </row>
    <row r="7" spans="1:14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</row>
    <row r="8" spans="1:14" s="3" customFormat="1" ht="18">
      <c r="A8" s="1"/>
      <c r="B8" s="55"/>
      <c r="C8" s="55"/>
      <c r="D8" s="55"/>
      <c r="E8" s="55"/>
      <c r="F8" s="55"/>
      <c r="G8" s="55"/>
      <c r="H8" s="55"/>
      <c r="I8" s="39"/>
      <c r="J8" s="1"/>
      <c r="K8" s="39"/>
      <c r="L8" s="39"/>
      <c r="M8" s="39"/>
      <c r="N8" s="39"/>
    </row>
    <row r="9" spans="1:14" s="3" customFormat="1" ht="14.25"/>
    <row r="10" spans="1:14" s="3" customFormat="1" ht="15.95" customHeight="1">
      <c r="A10" s="60" t="s">
        <v>6</v>
      </c>
      <c r="B10" s="61">
        <f t="shared" ref="B10:K10" si="0">SUM(B14:B26)</f>
        <v>32</v>
      </c>
      <c r="C10" s="61">
        <f t="shared" si="0"/>
        <v>36</v>
      </c>
      <c r="D10" s="61">
        <f t="shared" si="0"/>
        <v>25</v>
      </c>
      <c r="E10" s="61">
        <f t="shared" si="0"/>
        <v>40</v>
      </c>
      <c r="F10" s="61">
        <f t="shared" si="0"/>
        <v>38</v>
      </c>
      <c r="G10" s="61">
        <f t="shared" si="0"/>
        <v>29</v>
      </c>
      <c r="H10" s="61">
        <f t="shared" si="0"/>
        <v>56</v>
      </c>
      <c r="I10" s="61">
        <f t="shared" si="0"/>
        <v>41</v>
      </c>
      <c r="J10" s="61">
        <f t="shared" si="0"/>
        <v>31</v>
      </c>
      <c r="K10" s="61">
        <f t="shared" si="0"/>
        <v>21</v>
      </c>
      <c r="L10" s="61"/>
      <c r="M10" s="61"/>
      <c r="N10" s="61"/>
    </row>
    <row r="11" spans="1:14" s="60" customFormat="1"/>
    <row r="13" spans="1:14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/>
      <c r="M13" s="1"/>
      <c r="N13" s="1"/>
    </row>
    <row r="14" spans="1:14">
      <c r="A14" s="53" t="s">
        <v>50</v>
      </c>
      <c r="B14" s="74">
        <f>'Historical Fault Information'!B14</f>
        <v>0</v>
      </c>
      <c r="C14" s="74">
        <f>'Historical Fault Information'!C14</f>
        <v>3</v>
      </c>
      <c r="D14" s="74">
        <f>'Historical Fault Information'!D14</f>
        <v>2</v>
      </c>
      <c r="E14" s="74">
        <f>'Historical Fault Information'!E14</f>
        <v>1</v>
      </c>
      <c r="F14" s="74">
        <f>'Historical Fault Information'!F14</f>
        <v>1</v>
      </c>
      <c r="G14" s="74">
        <f>'Historical Fault Information'!G14</f>
        <v>1</v>
      </c>
      <c r="H14" s="74">
        <f>'Historical Fault Information'!H14</f>
        <v>4</v>
      </c>
      <c r="I14" s="74">
        <f>'Historical Fault Information'!I14</f>
        <v>3</v>
      </c>
      <c r="J14" s="74">
        <f>'Historical Fault Information'!J14</f>
        <v>2</v>
      </c>
      <c r="K14" s="74">
        <f>'Historical Fault Information'!K14</f>
        <v>0</v>
      </c>
      <c r="M14" s="41"/>
      <c r="N14" s="41"/>
    </row>
    <row r="15" spans="1:14">
      <c r="A15" s="53" t="s">
        <v>56</v>
      </c>
      <c r="B15" s="74">
        <f>'Historical Fault Information'!B15</f>
        <v>3</v>
      </c>
      <c r="C15" s="74">
        <f>'Historical Fault Information'!C15</f>
        <v>2</v>
      </c>
      <c r="D15" s="74">
        <f>'Historical Fault Information'!D15</f>
        <v>2</v>
      </c>
      <c r="E15" s="74">
        <f>'Historical Fault Information'!E15</f>
        <v>1</v>
      </c>
      <c r="F15" s="74">
        <f>'Historical Fault Information'!F15</f>
        <v>5</v>
      </c>
      <c r="G15" s="74">
        <f>'Historical Fault Information'!G15</f>
        <v>0</v>
      </c>
      <c r="H15" s="74">
        <f>'Historical Fault Information'!H15</f>
        <v>2</v>
      </c>
      <c r="I15" s="74">
        <f>'Historical Fault Information'!I15</f>
        <v>1</v>
      </c>
      <c r="J15" s="74">
        <f>'Historical Fault Information'!J15</f>
        <v>4</v>
      </c>
      <c r="K15" s="74">
        <f>'Historical Fault Information'!K15</f>
        <v>2</v>
      </c>
      <c r="M15" s="41"/>
      <c r="N15" s="41"/>
    </row>
    <row r="16" spans="1:14">
      <c r="A16" s="53" t="s">
        <v>51</v>
      </c>
      <c r="B16" s="74">
        <f>'Historical Fault Information'!B16</f>
        <v>0</v>
      </c>
      <c r="C16" s="74">
        <f>'Historical Fault Information'!C16</f>
        <v>0</v>
      </c>
      <c r="D16" s="74">
        <f>'Historical Fault Information'!D16</f>
        <v>0</v>
      </c>
      <c r="E16" s="74">
        <f>'Historical Fault Information'!E16</f>
        <v>0</v>
      </c>
      <c r="F16" s="74">
        <f>'Historical Fault Information'!F16</f>
        <v>0</v>
      </c>
      <c r="G16" s="74">
        <f>'Historical Fault Information'!G16</f>
        <v>0</v>
      </c>
      <c r="H16" s="74">
        <f>'Historical Fault Information'!H16</f>
        <v>0</v>
      </c>
      <c r="I16" s="74">
        <f>'Historical Fault Information'!I16</f>
        <v>2</v>
      </c>
      <c r="J16" s="74">
        <f>'Historical Fault Information'!J16</f>
        <v>0</v>
      </c>
      <c r="K16" s="74">
        <f>'Historical Fault Information'!K16</f>
        <v>0</v>
      </c>
      <c r="M16" s="41"/>
      <c r="N16" s="41"/>
    </row>
    <row r="17" spans="1:14">
      <c r="A17" s="53" t="s">
        <v>54</v>
      </c>
      <c r="B17" s="74">
        <f>'Historical Fault Information'!B17</f>
        <v>0</v>
      </c>
      <c r="C17" s="74">
        <f>'Historical Fault Information'!C17</f>
        <v>1</v>
      </c>
      <c r="D17" s="74">
        <f>'Historical Fault Information'!D17</f>
        <v>1</v>
      </c>
      <c r="E17" s="74">
        <f>'Historical Fault Information'!E17</f>
        <v>5</v>
      </c>
      <c r="F17" s="74">
        <f>'Historical Fault Information'!F17</f>
        <v>0</v>
      </c>
      <c r="G17" s="74">
        <f>'Historical Fault Information'!G17</f>
        <v>3</v>
      </c>
      <c r="H17" s="74">
        <f>'Historical Fault Information'!H17</f>
        <v>1</v>
      </c>
      <c r="I17" s="74">
        <f>'Historical Fault Information'!I17</f>
        <v>1</v>
      </c>
      <c r="J17" s="74">
        <f>'Historical Fault Information'!J17</f>
        <v>2</v>
      </c>
      <c r="K17" s="74">
        <f>'Historical Fault Information'!K17</f>
        <v>0</v>
      </c>
      <c r="M17" s="41"/>
      <c r="N17" s="41"/>
    </row>
    <row r="18" spans="1:14">
      <c r="A18" s="53" t="s">
        <v>49</v>
      </c>
      <c r="B18" s="74">
        <f>'Historical Fault Information'!B18</f>
        <v>0</v>
      </c>
      <c r="C18" s="74">
        <f>'Historical Fault Information'!C18</f>
        <v>1</v>
      </c>
      <c r="D18" s="74">
        <f>'Historical Fault Information'!D18</f>
        <v>1</v>
      </c>
      <c r="E18" s="74">
        <f>'Historical Fault Information'!E18</f>
        <v>3</v>
      </c>
      <c r="F18" s="74">
        <f>'Historical Fault Information'!F18</f>
        <v>1</v>
      </c>
      <c r="G18" s="74">
        <f>'Historical Fault Information'!G18</f>
        <v>1</v>
      </c>
      <c r="H18" s="74">
        <f>'Historical Fault Information'!H18</f>
        <v>0</v>
      </c>
      <c r="I18" s="74">
        <f>'Historical Fault Information'!I18</f>
        <v>0</v>
      </c>
      <c r="J18" s="74">
        <f>'Historical Fault Information'!J18</f>
        <v>1</v>
      </c>
      <c r="K18" s="74">
        <f>'Historical Fault Information'!K18</f>
        <v>0</v>
      </c>
      <c r="M18" s="41"/>
      <c r="N18" s="41"/>
    </row>
    <row r="19" spans="1:14">
      <c r="A19" s="53" t="s">
        <v>59</v>
      </c>
      <c r="B19" s="74">
        <f>'Historical Fault Information'!B19</f>
        <v>1</v>
      </c>
      <c r="C19" s="74">
        <f>'Historical Fault Information'!C19</f>
        <v>1</v>
      </c>
      <c r="D19" s="74">
        <f>'Historical Fault Information'!D19</f>
        <v>0</v>
      </c>
      <c r="E19" s="74">
        <f>'Historical Fault Information'!E19</f>
        <v>1</v>
      </c>
      <c r="F19" s="74">
        <f>'Historical Fault Information'!F19</f>
        <v>3</v>
      </c>
      <c r="G19" s="74">
        <f>'Historical Fault Information'!G19</f>
        <v>3</v>
      </c>
      <c r="H19" s="74">
        <f>'Historical Fault Information'!H19</f>
        <v>4</v>
      </c>
      <c r="I19" s="74">
        <f>'Historical Fault Information'!I19</f>
        <v>3</v>
      </c>
      <c r="J19" s="74">
        <f>'Historical Fault Information'!J19</f>
        <v>1</v>
      </c>
      <c r="K19" s="74">
        <f>'Historical Fault Information'!K19</f>
        <v>1</v>
      </c>
      <c r="M19" s="41"/>
      <c r="N19" s="41"/>
    </row>
    <row r="20" spans="1:14">
      <c r="A20" s="53" t="s">
        <v>57</v>
      </c>
      <c r="B20" s="74">
        <f>'Historical Fault Information'!B20</f>
        <v>3</v>
      </c>
      <c r="C20" s="74">
        <f>'Historical Fault Information'!C20</f>
        <v>4</v>
      </c>
      <c r="D20" s="74">
        <f>'Historical Fault Information'!D20</f>
        <v>2</v>
      </c>
      <c r="E20" s="74">
        <f>'Historical Fault Information'!E20</f>
        <v>1</v>
      </c>
      <c r="F20" s="74">
        <f>'Historical Fault Information'!F20</f>
        <v>9</v>
      </c>
      <c r="G20" s="74">
        <f>'Historical Fault Information'!G20</f>
        <v>4</v>
      </c>
      <c r="H20" s="74">
        <f>'Historical Fault Information'!H20</f>
        <v>2</v>
      </c>
      <c r="I20" s="74">
        <f>'Historical Fault Information'!I20</f>
        <v>6</v>
      </c>
      <c r="J20" s="74">
        <f>'Historical Fault Information'!J20</f>
        <v>2</v>
      </c>
      <c r="K20" s="74">
        <f>'Historical Fault Information'!K20</f>
        <v>2</v>
      </c>
      <c r="M20" s="41"/>
      <c r="N20" s="41"/>
    </row>
    <row r="21" spans="1:14">
      <c r="A21" s="53" t="s">
        <v>55</v>
      </c>
      <c r="B21" s="74">
        <f>'Historical Fault Information'!B21</f>
        <v>3</v>
      </c>
      <c r="C21" s="74">
        <f>'Historical Fault Information'!C21</f>
        <v>3</v>
      </c>
      <c r="D21" s="74">
        <f>'Historical Fault Information'!D21</f>
        <v>2</v>
      </c>
      <c r="E21" s="74">
        <f>'Historical Fault Information'!E21</f>
        <v>3</v>
      </c>
      <c r="F21" s="74">
        <f>'Historical Fault Information'!F21</f>
        <v>6</v>
      </c>
      <c r="G21" s="74">
        <f>'Historical Fault Information'!G21</f>
        <v>4</v>
      </c>
      <c r="H21" s="74">
        <f>'Historical Fault Information'!H21</f>
        <v>7</v>
      </c>
      <c r="I21" s="74">
        <f>'Historical Fault Information'!I21</f>
        <v>6</v>
      </c>
      <c r="J21" s="74">
        <f>'Historical Fault Information'!J21</f>
        <v>5</v>
      </c>
      <c r="K21" s="74">
        <f>'Historical Fault Information'!K21</f>
        <v>2</v>
      </c>
      <c r="M21" s="41"/>
      <c r="N21" s="41"/>
    </row>
    <row r="22" spans="1:14">
      <c r="A22" s="53" t="s">
        <v>47</v>
      </c>
      <c r="B22" s="74">
        <f>'Historical Fault Information'!B22</f>
        <v>3</v>
      </c>
      <c r="C22" s="74">
        <f>'Historical Fault Information'!C22</f>
        <v>2</v>
      </c>
      <c r="D22" s="74">
        <f>'Historical Fault Information'!D22</f>
        <v>2</v>
      </c>
      <c r="E22" s="74">
        <f>'Historical Fault Information'!E22</f>
        <v>4</v>
      </c>
      <c r="F22" s="74">
        <f>'Historical Fault Information'!F22</f>
        <v>0</v>
      </c>
      <c r="G22" s="74">
        <f>'Historical Fault Information'!G22</f>
        <v>1</v>
      </c>
      <c r="H22" s="74">
        <f>'Historical Fault Information'!H22</f>
        <v>1</v>
      </c>
      <c r="I22" s="74">
        <f>'Historical Fault Information'!I22</f>
        <v>1</v>
      </c>
      <c r="J22" s="74">
        <f>'Historical Fault Information'!J22</f>
        <v>3</v>
      </c>
      <c r="K22" s="74">
        <f>'Historical Fault Information'!K22</f>
        <v>1</v>
      </c>
      <c r="M22" s="41"/>
      <c r="N22" s="41"/>
    </row>
    <row r="23" spans="1:14">
      <c r="A23" s="53" t="s">
        <v>52</v>
      </c>
      <c r="B23" s="74">
        <f>'Historical Fault Information'!B23</f>
        <v>2</v>
      </c>
      <c r="C23" s="74">
        <f>'Historical Fault Information'!C23</f>
        <v>1</v>
      </c>
      <c r="D23" s="74">
        <f>'Historical Fault Information'!D23</f>
        <v>1</v>
      </c>
      <c r="E23" s="74">
        <f>'Historical Fault Information'!E23</f>
        <v>3</v>
      </c>
      <c r="F23" s="74">
        <f>'Historical Fault Information'!F23</f>
        <v>1</v>
      </c>
      <c r="G23" s="74">
        <f>'Historical Fault Information'!G23</f>
        <v>1</v>
      </c>
      <c r="H23" s="74">
        <f>'Historical Fault Information'!H23</f>
        <v>2</v>
      </c>
      <c r="I23" s="74">
        <f>'Historical Fault Information'!I23</f>
        <v>1</v>
      </c>
      <c r="J23" s="74">
        <f>'Historical Fault Information'!J23</f>
        <v>3</v>
      </c>
      <c r="K23" s="74">
        <f>'Historical Fault Information'!K23</f>
        <v>2</v>
      </c>
      <c r="M23" s="41"/>
      <c r="N23" s="41"/>
    </row>
    <row r="24" spans="1:14">
      <c r="A24" s="53" t="s">
        <v>53</v>
      </c>
      <c r="B24" s="74">
        <f>'Historical Fault Information'!B24</f>
        <v>0</v>
      </c>
      <c r="C24" s="74">
        <f>'Historical Fault Information'!C24</f>
        <v>1</v>
      </c>
      <c r="D24" s="74">
        <f>'Historical Fault Information'!D24</f>
        <v>0</v>
      </c>
      <c r="E24" s="74">
        <f>'Historical Fault Information'!E24</f>
        <v>0</v>
      </c>
      <c r="F24" s="74">
        <f>'Historical Fault Information'!F24</f>
        <v>0</v>
      </c>
      <c r="G24" s="74">
        <f>'Historical Fault Information'!G24</f>
        <v>0</v>
      </c>
      <c r="H24" s="74">
        <f>'Historical Fault Information'!H24</f>
        <v>2</v>
      </c>
      <c r="I24" s="74">
        <f>'Historical Fault Information'!I24</f>
        <v>0</v>
      </c>
      <c r="J24" s="74">
        <f>'Historical Fault Information'!J24</f>
        <v>0</v>
      </c>
      <c r="K24" s="74">
        <f>'Historical Fault Information'!K24</f>
        <v>2</v>
      </c>
      <c r="M24" s="41"/>
      <c r="N24" s="41"/>
    </row>
    <row r="25" spans="1:14">
      <c r="A25" s="53" t="s">
        <v>58</v>
      </c>
      <c r="B25" s="74">
        <f>'Historical Fault Information'!B25</f>
        <v>16</v>
      </c>
      <c r="C25" s="74">
        <f>'Historical Fault Information'!C25</f>
        <v>14</v>
      </c>
      <c r="D25" s="74">
        <f>'Historical Fault Information'!D25</f>
        <v>9</v>
      </c>
      <c r="E25" s="74">
        <f>'Historical Fault Information'!E25</f>
        <v>17</v>
      </c>
      <c r="F25" s="74">
        <f>'Historical Fault Information'!F25</f>
        <v>11</v>
      </c>
      <c r="G25" s="74">
        <f>'Historical Fault Information'!G25</f>
        <v>11</v>
      </c>
      <c r="H25" s="74">
        <f>'Historical Fault Information'!H25</f>
        <v>30</v>
      </c>
      <c r="I25" s="74">
        <f>'Historical Fault Information'!I25</f>
        <v>14</v>
      </c>
      <c r="J25" s="74">
        <f>'Historical Fault Information'!J25</f>
        <v>7</v>
      </c>
      <c r="K25" s="74">
        <f>'Historical Fault Information'!K25</f>
        <v>7</v>
      </c>
      <c r="M25" s="41"/>
      <c r="N25" s="41"/>
    </row>
    <row r="26" spans="1:14">
      <c r="A26" s="53" t="s">
        <v>60</v>
      </c>
      <c r="B26" s="74">
        <f>'Historical Fault Information'!B26</f>
        <v>1</v>
      </c>
      <c r="C26" s="74">
        <f>'Historical Fault Information'!C26</f>
        <v>3</v>
      </c>
      <c r="D26" s="74">
        <f>'Historical Fault Information'!D26</f>
        <v>3</v>
      </c>
      <c r="E26" s="74">
        <f>'Historical Fault Information'!E26</f>
        <v>1</v>
      </c>
      <c r="F26" s="74">
        <f>'Historical Fault Information'!F26</f>
        <v>1</v>
      </c>
      <c r="G26" s="74">
        <f>'Historical Fault Information'!G26</f>
        <v>0</v>
      </c>
      <c r="H26" s="74">
        <f>'Historical Fault Information'!H26</f>
        <v>1</v>
      </c>
      <c r="I26" s="74">
        <f>'Historical Fault Information'!I26</f>
        <v>3</v>
      </c>
      <c r="J26" s="74">
        <f>'Historical Fault Information'!J26</f>
        <v>1</v>
      </c>
      <c r="K26" s="74">
        <f>'Historical Fault Information'!K26</f>
        <v>2</v>
      </c>
      <c r="M26" s="41"/>
      <c r="N26" s="41"/>
    </row>
    <row r="27" spans="1:14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52"/>
      <c r="M27" s="41"/>
      <c r="N27" s="41"/>
    </row>
    <row r="28" spans="1:14">
      <c r="J28" s="42"/>
      <c r="K28" s="42"/>
      <c r="L28" s="42"/>
      <c r="M28" s="42"/>
      <c r="N28" s="42"/>
    </row>
    <row r="30" spans="1:14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</row>
    <row r="31" spans="1:14" s="3" customFormat="1" ht="18">
      <c r="A31" s="95"/>
      <c r="B31" s="55"/>
      <c r="C31" s="55"/>
      <c r="D31" s="55"/>
      <c r="E31" s="55"/>
      <c r="F31" s="55"/>
      <c r="G31" s="55"/>
      <c r="H31" s="55"/>
      <c r="I31" s="39"/>
      <c r="J31" s="95"/>
      <c r="K31" s="39"/>
      <c r="L31" s="39"/>
      <c r="M31" s="39"/>
      <c r="N31" s="39"/>
    </row>
    <row r="32" spans="1:14" s="3" customFormat="1" ht="15.95" customHeight="1"/>
    <row r="33" spans="1:14" s="60" customFormat="1">
      <c r="A33" s="60" t="s">
        <v>6</v>
      </c>
      <c r="B33" s="61">
        <f t="shared" ref="B33:K33" si="1">SUM(B37:B49)</f>
        <v>408</v>
      </c>
      <c r="C33" s="61">
        <f t="shared" si="1"/>
        <v>366</v>
      </c>
      <c r="D33" s="61">
        <f t="shared" si="1"/>
        <v>357</v>
      </c>
      <c r="E33" s="61">
        <f t="shared" si="1"/>
        <v>424</v>
      </c>
      <c r="F33" s="61">
        <f t="shared" si="1"/>
        <v>507</v>
      </c>
      <c r="G33" s="61">
        <f t="shared" si="1"/>
        <v>423</v>
      </c>
      <c r="H33" s="61">
        <f t="shared" si="1"/>
        <v>461</v>
      </c>
      <c r="I33" s="61">
        <f t="shared" si="1"/>
        <v>377</v>
      </c>
      <c r="J33" s="61">
        <f t="shared" si="1"/>
        <v>378</v>
      </c>
      <c r="K33" s="61">
        <f t="shared" si="1"/>
        <v>464</v>
      </c>
      <c r="L33" s="61"/>
      <c r="M33" s="61"/>
      <c r="N33" s="61"/>
    </row>
    <row r="34" spans="1:14" s="60" customFormat="1"/>
    <row r="35" spans="1:14">
      <c r="A35" s="94"/>
      <c r="B35" s="94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</row>
    <row r="36" spans="1:14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/>
      <c r="M36" s="1"/>
      <c r="N36" s="1"/>
    </row>
    <row r="37" spans="1:14">
      <c r="A37" s="53" t="s">
        <v>50</v>
      </c>
      <c r="B37" s="74">
        <f>'Historical Fault Information'!B37</f>
        <v>25</v>
      </c>
      <c r="C37" s="74">
        <f>'Historical Fault Information'!C37</f>
        <v>35</v>
      </c>
      <c r="D37" s="74">
        <f>'Historical Fault Information'!D37</f>
        <v>19</v>
      </c>
      <c r="E37" s="74">
        <f>'Historical Fault Information'!E37</f>
        <v>20</v>
      </c>
      <c r="F37" s="74">
        <f>'Historical Fault Information'!F37</f>
        <v>19</v>
      </c>
      <c r="G37" s="74">
        <f>'Historical Fault Information'!G37</f>
        <v>26</v>
      </c>
      <c r="H37" s="74">
        <f>'Historical Fault Information'!H37</f>
        <v>29</v>
      </c>
      <c r="I37" s="74">
        <f>'Historical Fault Information'!I37</f>
        <v>26</v>
      </c>
      <c r="J37" s="74">
        <f>'Historical Fault Information'!J37</f>
        <v>23</v>
      </c>
      <c r="K37" s="74">
        <f>'Historical Fault Information'!K37</f>
        <v>21</v>
      </c>
      <c r="M37" s="41"/>
      <c r="N37" s="41"/>
    </row>
    <row r="38" spans="1:14">
      <c r="A38" s="53" t="s">
        <v>56</v>
      </c>
      <c r="B38" s="74">
        <f>'Historical Fault Information'!B38</f>
        <v>30</v>
      </c>
      <c r="C38" s="74">
        <f>'Historical Fault Information'!C38</f>
        <v>37</v>
      </c>
      <c r="D38" s="74">
        <f>'Historical Fault Information'!D38</f>
        <v>46</v>
      </c>
      <c r="E38" s="74">
        <f>'Historical Fault Information'!E38</f>
        <v>42</v>
      </c>
      <c r="F38" s="74">
        <f>'Historical Fault Information'!F38</f>
        <v>73</v>
      </c>
      <c r="G38" s="74">
        <f>'Historical Fault Information'!G38</f>
        <v>40</v>
      </c>
      <c r="H38" s="74">
        <f>'Historical Fault Information'!H38</f>
        <v>90</v>
      </c>
      <c r="I38" s="74">
        <f>'Historical Fault Information'!I38</f>
        <v>66</v>
      </c>
      <c r="J38" s="74">
        <f>'Historical Fault Information'!J38</f>
        <v>43</v>
      </c>
      <c r="K38" s="74">
        <f>'Historical Fault Information'!K38</f>
        <v>71</v>
      </c>
      <c r="M38" s="41"/>
      <c r="N38" s="41"/>
    </row>
    <row r="39" spans="1:14">
      <c r="A39" s="53" t="s">
        <v>51</v>
      </c>
      <c r="B39" s="74">
        <f>'Historical Fault Information'!B39</f>
        <v>4</v>
      </c>
      <c r="C39" s="74">
        <f>'Historical Fault Information'!C39</f>
        <v>1</v>
      </c>
      <c r="D39" s="74">
        <f>'Historical Fault Information'!D39</f>
        <v>1</v>
      </c>
      <c r="E39" s="74">
        <f>'Historical Fault Information'!E39</f>
        <v>5</v>
      </c>
      <c r="F39" s="74">
        <f>'Historical Fault Information'!F39</f>
        <v>0</v>
      </c>
      <c r="G39" s="74">
        <f>'Historical Fault Information'!G39</f>
        <v>3</v>
      </c>
      <c r="H39" s="74">
        <f>'Historical Fault Information'!H39</f>
        <v>3</v>
      </c>
      <c r="I39" s="74">
        <f>'Historical Fault Information'!I39</f>
        <v>3</v>
      </c>
      <c r="J39" s="74">
        <f>'Historical Fault Information'!J39</f>
        <v>3</v>
      </c>
      <c r="K39" s="74">
        <f>'Historical Fault Information'!K39</f>
        <v>5</v>
      </c>
      <c r="M39" s="41"/>
      <c r="N39" s="41"/>
    </row>
    <row r="40" spans="1:14">
      <c r="A40" s="53" t="s">
        <v>54</v>
      </c>
      <c r="B40" s="74">
        <f>'Historical Fault Information'!B40</f>
        <v>44</v>
      </c>
      <c r="C40" s="74">
        <f>'Historical Fault Information'!C40</f>
        <v>38</v>
      </c>
      <c r="D40" s="74">
        <f>'Historical Fault Information'!D40</f>
        <v>54</v>
      </c>
      <c r="E40" s="74">
        <f>'Historical Fault Information'!E40</f>
        <v>53</v>
      </c>
      <c r="F40" s="74">
        <f>'Historical Fault Information'!F40</f>
        <v>67</v>
      </c>
      <c r="G40" s="74">
        <f>'Historical Fault Information'!G40</f>
        <v>42</v>
      </c>
      <c r="H40" s="74">
        <f>'Historical Fault Information'!H40</f>
        <v>42</v>
      </c>
      <c r="I40" s="74">
        <f>'Historical Fault Information'!I40</f>
        <v>45</v>
      </c>
      <c r="J40" s="74">
        <f>'Historical Fault Information'!J40</f>
        <v>37</v>
      </c>
      <c r="K40" s="74">
        <f>'Historical Fault Information'!K40</f>
        <v>51</v>
      </c>
      <c r="M40" s="41"/>
      <c r="N40" s="41"/>
    </row>
    <row r="41" spans="1:14">
      <c r="A41" s="53" t="s">
        <v>49</v>
      </c>
      <c r="B41" s="74">
        <f>'Historical Fault Information'!B41</f>
        <v>13</v>
      </c>
      <c r="C41" s="74">
        <f>'Historical Fault Information'!C41</f>
        <v>19</v>
      </c>
      <c r="D41" s="74">
        <f>'Historical Fault Information'!D41</f>
        <v>13</v>
      </c>
      <c r="E41" s="74">
        <f>'Historical Fault Information'!E41</f>
        <v>15</v>
      </c>
      <c r="F41" s="74">
        <f>'Historical Fault Information'!F41</f>
        <v>16</v>
      </c>
      <c r="G41" s="74">
        <f>'Historical Fault Information'!G41</f>
        <v>17</v>
      </c>
      <c r="H41" s="74">
        <f>'Historical Fault Information'!H41</f>
        <v>16</v>
      </c>
      <c r="I41" s="74">
        <f>'Historical Fault Information'!I41</f>
        <v>9</v>
      </c>
      <c r="J41" s="74">
        <f>'Historical Fault Information'!J41</f>
        <v>12</v>
      </c>
      <c r="K41" s="74">
        <f>'Historical Fault Information'!K41</f>
        <v>15</v>
      </c>
      <c r="M41" s="41"/>
      <c r="N41" s="41"/>
    </row>
    <row r="42" spans="1:14">
      <c r="A42" s="53" t="s">
        <v>59</v>
      </c>
      <c r="B42" s="74">
        <f>'Historical Fault Information'!B42</f>
        <v>19</v>
      </c>
      <c r="C42" s="74">
        <f>'Historical Fault Information'!C42</f>
        <v>16</v>
      </c>
      <c r="D42" s="74">
        <f>'Historical Fault Information'!D42</f>
        <v>24</v>
      </c>
      <c r="E42" s="74">
        <f>'Historical Fault Information'!E42</f>
        <v>27</v>
      </c>
      <c r="F42" s="74">
        <f>'Historical Fault Information'!F42</f>
        <v>29</v>
      </c>
      <c r="G42" s="74">
        <f>'Historical Fault Information'!G42</f>
        <v>30</v>
      </c>
      <c r="H42" s="74">
        <f>'Historical Fault Information'!H42</f>
        <v>20</v>
      </c>
      <c r="I42" s="74">
        <f>'Historical Fault Information'!I42</f>
        <v>20</v>
      </c>
      <c r="J42" s="74">
        <f>'Historical Fault Information'!J42</f>
        <v>14</v>
      </c>
      <c r="K42" s="74">
        <f>'Historical Fault Information'!K42</f>
        <v>27</v>
      </c>
      <c r="M42" s="41"/>
      <c r="N42" s="41"/>
    </row>
    <row r="43" spans="1:14">
      <c r="A43" s="53" t="s">
        <v>57</v>
      </c>
      <c r="B43" s="74">
        <f>'Historical Fault Information'!B43</f>
        <v>58</v>
      </c>
      <c r="C43" s="74">
        <f>'Historical Fault Information'!C43</f>
        <v>61</v>
      </c>
      <c r="D43" s="74">
        <f>'Historical Fault Information'!D43</f>
        <v>61</v>
      </c>
      <c r="E43" s="74">
        <f>'Historical Fault Information'!E43</f>
        <v>66</v>
      </c>
      <c r="F43" s="74">
        <f>'Historical Fault Information'!F43</f>
        <v>96</v>
      </c>
      <c r="G43" s="74">
        <f>'Historical Fault Information'!G43</f>
        <v>77</v>
      </c>
      <c r="H43" s="74">
        <f>'Historical Fault Information'!H43</f>
        <v>64</v>
      </c>
      <c r="I43" s="74">
        <f>'Historical Fault Information'!I43</f>
        <v>50</v>
      </c>
      <c r="J43" s="74">
        <f>'Historical Fault Information'!J43</f>
        <v>64</v>
      </c>
      <c r="K43" s="74">
        <f>'Historical Fault Information'!K43</f>
        <v>80</v>
      </c>
      <c r="M43" s="41"/>
      <c r="N43" s="41"/>
    </row>
    <row r="44" spans="1:14">
      <c r="A44" s="53" t="s">
        <v>55</v>
      </c>
      <c r="B44" s="74">
        <f>'Historical Fault Information'!B44</f>
        <v>47</v>
      </c>
      <c r="C44" s="74">
        <f>'Historical Fault Information'!C44</f>
        <v>38</v>
      </c>
      <c r="D44" s="74">
        <f>'Historical Fault Information'!D44</f>
        <v>22</v>
      </c>
      <c r="E44" s="74">
        <f>'Historical Fault Information'!E44</f>
        <v>40</v>
      </c>
      <c r="F44" s="74">
        <f>'Historical Fault Information'!F44</f>
        <v>59</v>
      </c>
      <c r="G44" s="74">
        <f>'Historical Fault Information'!G44</f>
        <v>37</v>
      </c>
      <c r="H44" s="74">
        <f>'Historical Fault Information'!H44</f>
        <v>48</v>
      </c>
      <c r="I44" s="74">
        <f>'Historical Fault Information'!I44</f>
        <v>42</v>
      </c>
      <c r="J44" s="74">
        <f>'Historical Fault Information'!J44</f>
        <v>43</v>
      </c>
      <c r="K44" s="74">
        <f>'Historical Fault Information'!K44</f>
        <v>49</v>
      </c>
      <c r="M44" s="41"/>
      <c r="N44" s="41"/>
    </row>
    <row r="45" spans="1:14">
      <c r="A45" s="53" t="s">
        <v>47</v>
      </c>
      <c r="B45" s="74">
        <f>'Historical Fault Information'!B45</f>
        <v>26</v>
      </c>
      <c r="C45" s="74">
        <f>'Historical Fault Information'!C45</f>
        <v>18</v>
      </c>
      <c r="D45" s="74">
        <f>'Historical Fault Information'!D45</f>
        <v>16</v>
      </c>
      <c r="E45" s="74">
        <f>'Historical Fault Information'!E45</f>
        <v>25</v>
      </c>
      <c r="F45" s="74">
        <f>'Historical Fault Information'!F45</f>
        <v>33</v>
      </c>
      <c r="G45" s="74">
        <f>'Historical Fault Information'!G45</f>
        <v>20</v>
      </c>
      <c r="H45" s="74">
        <f>'Historical Fault Information'!H45</f>
        <v>23</v>
      </c>
      <c r="I45" s="74">
        <f>'Historical Fault Information'!I45</f>
        <v>19</v>
      </c>
      <c r="J45" s="74">
        <f>'Historical Fault Information'!J45</f>
        <v>25</v>
      </c>
      <c r="K45" s="74">
        <f>'Historical Fault Information'!K45</f>
        <v>28</v>
      </c>
      <c r="M45" s="41"/>
      <c r="N45" s="41"/>
    </row>
    <row r="46" spans="1:14">
      <c r="A46" s="53" t="s">
        <v>52</v>
      </c>
      <c r="B46" s="74">
        <f>'Historical Fault Information'!B46</f>
        <v>44</v>
      </c>
      <c r="C46" s="74">
        <f>'Historical Fault Information'!C46</f>
        <v>35</v>
      </c>
      <c r="D46" s="74">
        <f>'Historical Fault Information'!D46</f>
        <v>35</v>
      </c>
      <c r="E46" s="74">
        <f>'Historical Fault Information'!E46</f>
        <v>44</v>
      </c>
      <c r="F46" s="74">
        <f>'Historical Fault Information'!F46</f>
        <v>41</v>
      </c>
      <c r="G46" s="74">
        <f>'Historical Fault Information'!G46</f>
        <v>53</v>
      </c>
      <c r="H46" s="74">
        <f>'Historical Fault Information'!H46</f>
        <v>29</v>
      </c>
      <c r="I46" s="74">
        <f>'Historical Fault Information'!I46</f>
        <v>15</v>
      </c>
      <c r="J46" s="74">
        <f>'Historical Fault Information'!J46</f>
        <v>44</v>
      </c>
      <c r="K46" s="74">
        <f>'Historical Fault Information'!K46</f>
        <v>25</v>
      </c>
      <c r="M46" s="41"/>
      <c r="N46" s="41"/>
    </row>
    <row r="47" spans="1:14">
      <c r="A47" s="53" t="s">
        <v>53</v>
      </c>
      <c r="B47" s="74">
        <f>'Historical Fault Information'!B47</f>
        <v>26</v>
      </c>
      <c r="C47" s="74">
        <f>'Historical Fault Information'!C47</f>
        <v>18</v>
      </c>
      <c r="D47" s="74">
        <f>'Historical Fault Information'!D47</f>
        <v>10</v>
      </c>
      <c r="E47" s="74">
        <f>'Historical Fault Information'!E47</f>
        <v>12</v>
      </c>
      <c r="F47" s="74">
        <f>'Historical Fault Information'!F47</f>
        <v>10</v>
      </c>
      <c r="G47" s="74">
        <f>'Historical Fault Information'!G47</f>
        <v>6</v>
      </c>
      <c r="H47" s="74">
        <f>'Historical Fault Information'!H47</f>
        <v>13</v>
      </c>
      <c r="I47" s="74">
        <f>'Historical Fault Information'!I47</f>
        <v>8</v>
      </c>
      <c r="J47" s="74">
        <f>'Historical Fault Information'!J47</f>
        <v>6</v>
      </c>
      <c r="K47" s="74">
        <f>'Historical Fault Information'!K47</f>
        <v>2</v>
      </c>
      <c r="M47" s="41"/>
      <c r="N47" s="41"/>
    </row>
    <row r="48" spans="1:14">
      <c r="A48" s="53" t="s">
        <v>58</v>
      </c>
      <c r="B48" s="74">
        <f>'Historical Fault Information'!B48</f>
        <v>51</v>
      </c>
      <c r="C48" s="74">
        <f>'Historical Fault Information'!C48</f>
        <v>36</v>
      </c>
      <c r="D48" s="74">
        <f>'Historical Fault Information'!D48</f>
        <v>38</v>
      </c>
      <c r="E48" s="74">
        <f>'Historical Fault Information'!E48</f>
        <v>48</v>
      </c>
      <c r="F48" s="74">
        <f>'Historical Fault Information'!F48</f>
        <v>38</v>
      </c>
      <c r="G48" s="74">
        <f>'Historical Fault Information'!G48</f>
        <v>41</v>
      </c>
      <c r="H48" s="74">
        <f>'Historical Fault Information'!H48</f>
        <v>62</v>
      </c>
      <c r="I48" s="74">
        <f>'Historical Fault Information'!I48</f>
        <v>50</v>
      </c>
      <c r="J48" s="74">
        <f>'Historical Fault Information'!J48</f>
        <v>42</v>
      </c>
      <c r="K48" s="74">
        <f>'Historical Fault Information'!K48</f>
        <v>53</v>
      </c>
      <c r="M48" s="41"/>
      <c r="N48" s="41"/>
    </row>
    <row r="49" spans="1:14">
      <c r="A49" s="53" t="s">
        <v>60</v>
      </c>
      <c r="B49" s="74">
        <f>'Historical Fault Information'!B49</f>
        <v>21</v>
      </c>
      <c r="C49" s="74">
        <f>'Historical Fault Information'!C49</f>
        <v>14</v>
      </c>
      <c r="D49" s="74">
        <f>'Historical Fault Information'!D49</f>
        <v>18</v>
      </c>
      <c r="E49" s="74">
        <f>'Historical Fault Information'!E49</f>
        <v>27</v>
      </c>
      <c r="F49" s="74">
        <f>'Historical Fault Information'!F49</f>
        <v>26</v>
      </c>
      <c r="G49" s="74">
        <f>'Historical Fault Information'!G49</f>
        <v>31</v>
      </c>
      <c r="H49" s="74">
        <f>'Historical Fault Information'!H49</f>
        <v>22</v>
      </c>
      <c r="I49" s="74">
        <f>'Historical Fault Information'!I49</f>
        <v>24</v>
      </c>
      <c r="J49" s="74">
        <f>'Historical Fault Information'!J49</f>
        <v>22</v>
      </c>
      <c r="K49" s="74">
        <f>'Historical Fault Information'!K49</f>
        <v>37</v>
      </c>
      <c r="M49" s="41"/>
      <c r="N49" s="41"/>
    </row>
    <row r="50" spans="1:14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>
      <c r="B51" s="42"/>
      <c r="C51" s="42"/>
      <c r="D51" s="42"/>
      <c r="E51" s="42"/>
      <c r="F51" s="42"/>
      <c r="G51" s="42"/>
      <c r="H51" s="42"/>
      <c r="I51" s="42"/>
      <c r="M51" s="41"/>
      <c r="N51" s="41"/>
    </row>
    <row r="53" spans="1:14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</row>
    <row r="54" spans="1:14" s="3" customFormat="1" ht="18">
      <c r="A54" s="95"/>
      <c r="B54" s="55"/>
      <c r="C54" s="55"/>
      <c r="D54" s="55"/>
      <c r="E54" s="55"/>
      <c r="F54" s="55"/>
      <c r="G54" s="55"/>
      <c r="H54" s="55"/>
      <c r="I54" s="39"/>
      <c r="J54" s="95"/>
      <c r="K54" s="39"/>
      <c r="L54" s="39"/>
      <c r="M54" s="39"/>
      <c r="N54" s="39"/>
    </row>
    <row r="55" spans="1:14" s="3" customFormat="1" ht="15.95" customHeight="1"/>
    <row r="56" spans="1:14" s="60" customFormat="1">
      <c r="A56" s="60" t="s">
        <v>6</v>
      </c>
      <c r="B56" s="61">
        <f t="shared" ref="B56:K56" si="2">SUM(B60:B72)</f>
        <v>202</v>
      </c>
      <c r="C56" s="61">
        <f t="shared" si="2"/>
        <v>141</v>
      </c>
      <c r="D56" s="61">
        <f t="shared" si="2"/>
        <v>214</v>
      </c>
      <c r="E56" s="61">
        <f t="shared" si="2"/>
        <v>269</v>
      </c>
      <c r="F56" s="61">
        <f t="shared" si="2"/>
        <v>312</v>
      </c>
      <c r="G56" s="61">
        <f t="shared" si="2"/>
        <v>151</v>
      </c>
      <c r="H56" s="61">
        <f t="shared" si="2"/>
        <v>233</v>
      </c>
      <c r="I56" s="61">
        <f t="shared" si="2"/>
        <v>236</v>
      </c>
      <c r="J56" s="61">
        <f t="shared" si="2"/>
        <v>259</v>
      </c>
      <c r="K56" s="61">
        <f t="shared" si="2"/>
        <v>273</v>
      </c>
      <c r="L56" s="61"/>
      <c r="M56" s="61"/>
      <c r="N56" s="61"/>
    </row>
    <row r="57" spans="1:14" s="60" customFormat="1"/>
    <row r="58" spans="1:14">
      <c r="A58" s="94"/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</row>
    <row r="59" spans="1:14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/>
      <c r="M59" s="1"/>
      <c r="N59" s="1"/>
    </row>
    <row r="60" spans="1:14">
      <c r="A60" s="53" t="s">
        <v>50</v>
      </c>
      <c r="B60" s="74">
        <f>'Historical Fault Information'!B60</f>
        <v>7</v>
      </c>
      <c r="C60" s="74">
        <f>'Historical Fault Information'!C60</f>
        <v>8</v>
      </c>
      <c r="D60" s="74">
        <f>'Historical Fault Information'!D60</f>
        <v>13</v>
      </c>
      <c r="E60" s="74">
        <f>'Historical Fault Information'!E60</f>
        <v>14</v>
      </c>
      <c r="F60" s="74">
        <f>'Historical Fault Information'!F60</f>
        <v>6</v>
      </c>
      <c r="G60" s="74">
        <f>'Historical Fault Information'!G60</f>
        <v>11</v>
      </c>
      <c r="H60" s="74">
        <f>'Historical Fault Information'!H60</f>
        <v>14</v>
      </c>
      <c r="I60" s="74">
        <f>'Historical Fault Information'!I60</f>
        <v>17</v>
      </c>
      <c r="J60" s="74">
        <f>'Historical Fault Information'!J60</f>
        <v>11</v>
      </c>
      <c r="K60" s="74">
        <f>'Historical Fault Information'!K60</f>
        <v>9</v>
      </c>
      <c r="M60" s="41"/>
      <c r="N60" s="41"/>
    </row>
    <row r="61" spans="1:14">
      <c r="A61" s="53" t="s">
        <v>56</v>
      </c>
      <c r="B61" s="74">
        <f>'Historical Fault Information'!B61</f>
        <v>27</v>
      </c>
      <c r="C61" s="74">
        <f>'Historical Fault Information'!C61</f>
        <v>24</v>
      </c>
      <c r="D61" s="74">
        <f>'Historical Fault Information'!D61</f>
        <v>37</v>
      </c>
      <c r="E61" s="74">
        <f>'Historical Fault Information'!E61</f>
        <v>19</v>
      </c>
      <c r="F61" s="74">
        <f>'Historical Fault Information'!F61</f>
        <v>69</v>
      </c>
      <c r="G61" s="74">
        <f>'Historical Fault Information'!G61</f>
        <v>25</v>
      </c>
      <c r="H61" s="74">
        <f>'Historical Fault Information'!H61</f>
        <v>36</v>
      </c>
      <c r="I61" s="74">
        <f>'Historical Fault Information'!I61</f>
        <v>37</v>
      </c>
      <c r="J61" s="74">
        <f>'Historical Fault Information'!J61</f>
        <v>35</v>
      </c>
      <c r="K61" s="74">
        <f>'Historical Fault Information'!K61</f>
        <v>49</v>
      </c>
      <c r="M61" s="41"/>
      <c r="N61" s="41"/>
    </row>
    <row r="62" spans="1:14">
      <c r="A62" s="53" t="s">
        <v>51</v>
      </c>
      <c r="B62" s="74">
        <f>'Historical Fault Information'!B62</f>
        <v>2</v>
      </c>
      <c r="C62" s="74">
        <f>'Historical Fault Information'!C62</f>
        <v>2</v>
      </c>
      <c r="D62" s="74">
        <f>'Historical Fault Information'!D62</f>
        <v>2</v>
      </c>
      <c r="E62" s="74">
        <f>'Historical Fault Information'!E62</f>
        <v>1</v>
      </c>
      <c r="F62" s="74">
        <f>'Historical Fault Information'!F62</f>
        <v>2</v>
      </c>
      <c r="G62" s="74">
        <f>'Historical Fault Information'!G62</f>
        <v>3</v>
      </c>
      <c r="H62" s="74">
        <f>'Historical Fault Information'!H62</f>
        <v>2</v>
      </c>
      <c r="I62" s="74">
        <f>'Historical Fault Information'!I62</f>
        <v>0</v>
      </c>
      <c r="J62" s="74">
        <f>'Historical Fault Information'!J62</f>
        <v>1</v>
      </c>
      <c r="K62" s="74">
        <f>'Historical Fault Information'!K62</f>
        <v>2</v>
      </c>
      <c r="M62" s="41"/>
      <c r="N62" s="41"/>
    </row>
    <row r="63" spans="1:14">
      <c r="A63" s="53" t="s">
        <v>54</v>
      </c>
      <c r="B63" s="74">
        <f>'Historical Fault Information'!B63</f>
        <v>25</v>
      </c>
      <c r="C63" s="74">
        <f>'Historical Fault Information'!C63</f>
        <v>13</v>
      </c>
      <c r="D63" s="74">
        <f>'Historical Fault Information'!D63</f>
        <v>23</v>
      </c>
      <c r="E63" s="74">
        <f>'Historical Fault Information'!E63</f>
        <v>24</v>
      </c>
      <c r="F63" s="74">
        <f>'Historical Fault Information'!F63</f>
        <v>28</v>
      </c>
      <c r="G63" s="74">
        <f>'Historical Fault Information'!G63</f>
        <v>11</v>
      </c>
      <c r="H63" s="74">
        <f>'Historical Fault Information'!H63</f>
        <v>21</v>
      </c>
      <c r="I63" s="74">
        <f>'Historical Fault Information'!I63</f>
        <v>21</v>
      </c>
      <c r="J63" s="74">
        <f>'Historical Fault Information'!J63</f>
        <v>18</v>
      </c>
      <c r="K63" s="74">
        <f>'Historical Fault Information'!K63</f>
        <v>25</v>
      </c>
      <c r="M63" s="41"/>
      <c r="N63" s="41"/>
    </row>
    <row r="64" spans="1:14">
      <c r="A64" s="53" t="s">
        <v>49</v>
      </c>
      <c r="B64" s="74">
        <f>'Historical Fault Information'!B64</f>
        <v>12</v>
      </c>
      <c r="C64" s="74">
        <f>'Historical Fault Information'!C64</f>
        <v>13</v>
      </c>
      <c r="D64" s="74">
        <f>'Historical Fault Information'!D64</f>
        <v>17</v>
      </c>
      <c r="E64" s="74">
        <f>'Historical Fault Information'!E64</f>
        <v>29</v>
      </c>
      <c r="F64" s="74">
        <f>'Historical Fault Information'!F64</f>
        <v>18</v>
      </c>
      <c r="G64" s="74">
        <f>'Historical Fault Information'!G64</f>
        <v>12</v>
      </c>
      <c r="H64" s="74">
        <f>'Historical Fault Information'!H64</f>
        <v>7</v>
      </c>
      <c r="I64" s="74">
        <f>'Historical Fault Information'!I64</f>
        <v>20</v>
      </c>
      <c r="J64" s="74">
        <f>'Historical Fault Information'!J64</f>
        <v>22</v>
      </c>
      <c r="K64" s="74">
        <f>'Historical Fault Information'!K64</f>
        <v>18</v>
      </c>
      <c r="M64" s="41"/>
      <c r="N64" s="41"/>
    </row>
    <row r="65" spans="1:14">
      <c r="A65" s="53" t="s">
        <v>59</v>
      </c>
      <c r="B65" s="74">
        <f>'Historical Fault Information'!B65</f>
        <v>14</v>
      </c>
      <c r="C65" s="74">
        <f>'Historical Fault Information'!C65</f>
        <v>5</v>
      </c>
      <c r="D65" s="74">
        <f>'Historical Fault Information'!D65</f>
        <v>17</v>
      </c>
      <c r="E65" s="74">
        <f>'Historical Fault Information'!E65</f>
        <v>21</v>
      </c>
      <c r="F65" s="74">
        <f>'Historical Fault Information'!F65</f>
        <v>22</v>
      </c>
      <c r="G65" s="74">
        <f>'Historical Fault Information'!G65</f>
        <v>8</v>
      </c>
      <c r="H65" s="74">
        <f>'Historical Fault Information'!H65</f>
        <v>14</v>
      </c>
      <c r="I65" s="74">
        <f>'Historical Fault Information'!I65</f>
        <v>15</v>
      </c>
      <c r="J65" s="74">
        <f>'Historical Fault Information'!J65</f>
        <v>28</v>
      </c>
      <c r="K65" s="74">
        <f>'Historical Fault Information'!K65</f>
        <v>18</v>
      </c>
      <c r="M65" s="41"/>
      <c r="N65" s="41"/>
    </row>
    <row r="66" spans="1:14">
      <c r="A66" s="53" t="s">
        <v>57</v>
      </c>
      <c r="B66" s="74">
        <f>'Historical Fault Information'!B66</f>
        <v>27</v>
      </c>
      <c r="C66" s="74">
        <f>'Historical Fault Information'!C66</f>
        <v>11</v>
      </c>
      <c r="D66" s="74">
        <f>'Historical Fault Information'!D66</f>
        <v>28</v>
      </c>
      <c r="E66" s="74">
        <f>'Historical Fault Information'!E66</f>
        <v>33</v>
      </c>
      <c r="F66" s="74">
        <f>'Historical Fault Information'!F66</f>
        <v>57</v>
      </c>
      <c r="G66" s="74">
        <f>'Historical Fault Information'!G66</f>
        <v>21</v>
      </c>
      <c r="H66" s="74">
        <f>'Historical Fault Information'!H66</f>
        <v>32</v>
      </c>
      <c r="I66" s="74">
        <f>'Historical Fault Information'!I66</f>
        <v>25</v>
      </c>
      <c r="J66" s="74">
        <f>'Historical Fault Information'!J66</f>
        <v>37</v>
      </c>
      <c r="K66" s="74">
        <f>'Historical Fault Information'!K66</f>
        <v>44</v>
      </c>
      <c r="M66" s="41"/>
      <c r="N66" s="41"/>
    </row>
    <row r="67" spans="1:14">
      <c r="A67" s="53" t="s">
        <v>55</v>
      </c>
      <c r="B67" s="74">
        <f>'Historical Fault Information'!B67</f>
        <v>11</v>
      </c>
      <c r="C67" s="74">
        <f>'Historical Fault Information'!C67</f>
        <v>15</v>
      </c>
      <c r="D67" s="74">
        <f>'Historical Fault Information'!D67</f>
        <v>18</v>
      </c>
      <c r="E67" s="74">
        <f>'Historical Fault Information'!E67</f>
        <v>17</v>
      </c>
      <c r="F67" s="74">
        <f>'Historical Fault Information'!F67</f>
        <v>25</v>
      </c>
      <c r="G67" s="74">
        <f>'Historical Fault Information'!G67</f>
        <v>13</v>
      </c>
      <c r="H67" s="74">
        <f>'Historical Fault Information'!H67</f>
        <v>16</v>
      </c>
      <c r="I67" s="74">
        <f>'Historical Fault Information'!I67</f>
        <v>21</v>
      </c>
      <c r="J67" s="74">
        <f>'Historical Fault Information'!J67</f>
        <v>15</v>
      </c>
      <c r="K67" s="74">
        <f>'Historical Fault Information'!K67</f>
        <v>7</v>
      </c>
      <c r="M67" s="41"/>
      <c r="N67" s="41"/>
    </row>
    <row r="68" spans="1:14">
      <c r="A68" s="53" t="s">
        <v>47</v>
      </c>
      <c r="B68" s="74">
        <f>'Historical Fault Information'!B68</f>
        <v>17</v>
      </c>
      <c r="C68" s="74">
        <f>'Historical Fault Information'!C68</f>
        <v>9</v>
      </c>
      <c r="D68" s="74">
        <f>'Historical Fault Information'!D68</f>
        <v>7</v>
      </c>
      <c r="E68" s="74">
        <f>'Historical Fault Information'!E68</f>
        <v>35</v>
      </c>
      <c r="F68" s="74">
        <f>'Historical Fault Information'!F68</f>
        <v>21</v>
      </c>
      <c r="G68" s="74">
        <f>'Historical Fault Information'!G68</f>
        <v>9</v>
      </c>
      <c r="H68" s="74">
        <f>'Historical Fault Information'!H68</f>
        <v>16</v>
      </c>
      <c r="I68" s="74">
        <f>'Historical Fault Information'!I68</f>
        <v>19</v>
      </c>
      <c r="J68" s="74">
        <f>'Historical Fault Information'!J68</f>
        <v>18</v>
      </c>
      <c r="K68" s="74">
        <f>'Historical Fault Information'!K68</f>
        <v>18</v>
      </c>
      <c r="M68" s="41"/>
      <c r="N68" s="41"/>
    </row>
    <row r="69" spans="1:14">
      <c r="A69" s="53" t="s">
        <v>52</v>
      </c>
      <c r="B69" s="74">
        <f>'Historical Fault Information'!B69</f>
        <v>11</v>
      </c>
      <c r="C69" s="74">
        <f>'Historical Fault Information'!C69</f>
        <v>9</v>
      </c>
      <c r="D69" s="74">
        <f>'Historical Fault Information'!D69</f>
        <v>15</v>
      </c>
      <c r="E69" s="74">
        <f>'Historical Fault Information'!E69</f>
        <v>15</v>
      </c>
      <c r="F69" s="74">
        <f>'Historical Fault Information'!F69</f>
        <v>7</v>
      </c>
      <c r="G69" s="74">
        <f>'Historical Fault Information'!G69</f>
        <v>9</v>
      </c>
      <c r="H69" s="74">
        <f>'Historical Fault Information'!H69</f>
        <v>2</v>
      </c>
      <c r="I69" s="74">
        <f>'Historical Fault Information'!I69</f>
        <v>15</v>
      </c>
      <c r="J69" s="74">
        <f>'Historical Fault Information'!J69</f>
        <v>19</v>
      </c>
      <c r="K69" s="74">
        <f>'Historical Fault Information'!K69</f>
        <v>8</v>
      </c>
      <c r="M69" s="41"/>
      <c r="N69" s="41"/>
    </row>
    <row r="70" spans="1:14">
      <c r="A70" s="53" t="s">
        <v>53</v>
      </c>
      <c r="B70" s="74">
        <f>'Historical Fault Information'!B70</f>
        <v>10</v>
      </c>
      <c r="C70" s="74">
        <f>'Historical Fault Information'!C70</f>
        <v>3</v>
      </c>
      <c r="D70" s="74">
        <f>'Historical Fault Information'!D70</f>
        <v>5</v>
      </c>
      <c r="E70" s="74">
        <f>'Historical Fault Information'!E70</f>
        <v>4</v>
      </c>
      <c r="F70" s="74">
        <f>'Historical Fault Information'!F70</f>
        <v>4</v>
      </c>
      <c r="G70" s="74">
        <f>'Historical Fault Information'!G70</f>
        <v>4</v>
      </c>
      <c r="H70" s="74">
        <f>'Historical Fault Information'!H70</f>
        <v>11</v>
      </c>
      <c r="I70" s="74">
        <f>'Historical Fault Information'!I70</f>
        <v>7</v>
      </c>
      <c r="J70" s="74">
        <f>'Historical Fault Information'!J70</f>
        <v>7</v>
      </c>
      <c r="K70" s="74">
        <f>'Historical Fault Information'!K70</f>
        <v>10</v>
      </c>
      <c r="M70" s="41"/>
      <c r="N70" s="41"/>
    </row>
    <row r="71" spans="1:14">
      <c r="A71" s="53" t="s">
        <v>58</v>
      </c>
      <c r="B71" s="74">
        <f>'Historical Fault Information'!B71</f>
        <v>20</v>
      </c>
      <c r="C71" s="74">
        <f>'Historical Fault Information'!C71</f>
        <v>20</v>
      </c>
      <c r="D71" s="74">
        <f>'Historical Fault Information'!D71</f>
        <v>18</v>
      </c>
      <c r="E71" s="74">
        <f>'Historical Fault Information'!E71</f>
        <v>31</v>
      </c>
      <c r="F71" s="74">
        <f>'Historical Fault Information'!F71</f>
        <v>32</v>
      </c>
      <c r="G71" s="74">
        <f>'Historical Fault Information'!G71</f>
        <v>18</v>
      </c>
      <c r="H71" s="74">
        <f>'Historical Fault Information'!H71</f>
        <v>45</v>
      </c>
      <c r="I71" s="74">
        <f>'Historical Fault Information'!I71</f>
        <v>23</v>
      </c>
      <c r="J71" s="74">
        <f>'Historical Fault Information'!J71</f>
        <v>26</v>
      </c>
      <c r="K71" s="74">
        <f>'Historical Fault Information'!K71</f>
        <v>45</v>
      </c>
      <c r="M71" s="41"/>
      <c r="N71" s="41"/>
    </row>
    <row r="72" spans="1:14">
      <c r="A72" s="53" t="s">
        <v>60</v>
      </c>
      <c r="B72" s="74">
        <f>'Historical Fault Information'!B72</f>
        <v>19</v>
      </c>
      <c r="C72" s="74">
        <f>'Historical Fault Information'!C72</f>
        <v>9</v>
      </c>
      <c r="D72" s="74">
        <f>'Historical Fault Information'!D72</f>
        <v>14</v>
      </c>
      <c r="E72" s="74">
        <f>'Historical Fault Information'!E72</f>
        <v>26</v>
      </c>
      <c r="F72" s="74">
        <f>'Historical Fault Information'!F72</f>
        <v>21</v>
      </c>
      <c r="G72" s="74">
        <f>'Historical Fault Information'!G72</f>
        <v>7</v>
      </c>
      <c r="H72" s="74">
        <f>'Historical Fault Information'!H72</f>
        <v>17</v>
      </c>
      <c r="I72" s="74">
        <f>'Historical Fault Information'!I72</f>
        <v>16</v>
      </c>
      <c r="J72" s="74">
        <f>'Historical Fault Information'!J72</f>
        <v>22</v>
      </c>
      <c r="K72" s="74">
        <f>'Historical Fault Information'!K72</f>
        <v>20</v>
      </c>
      <c r="M72" s="41"/>
      <c r="N72" s="41"/>
    </row>
    <row r="73" spans="1:14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52"/>
      <c r="M73" s="41"/>
      <c r="N73" s="41"/>
    </row>
    <row r="74" spans="1:14">
      <c r="M74" s="41"/>
      <c r="N74" s="41"/>
    </row>
    <row r="76" spans="1:14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</row>
    <row r="77" spans="1:14" s="3" customFormat="1" ht="18">
      <c r="A77" s="95"/>
      <c r="B77" s="55"/>
      <c r="C77" s="55"/>
      <c r="D77" s="55"/>
      <c r="E77" s="55"/>
      <c r="F77" s="55"/>
      <c r="G77" s="55"/>
      <c r="H77" s="55"/>
      <c r="I77" s="39"/>
      <c r="J77" s="95"/>
      <c r="K77" s="39"/>
      <c r="L77" s="39"/>
      <c r="M77" s="39"/>
      <c r="N77" s="39"/>
    </row>
    <row r="78" spans="1:14" s="3" customFormat="1" ht="15.95" customHeight="1"/>
    <row r="79" spans="1:14" s="60" customFormat="1">
      <c r="A79" s="60" t="s">
        <v>6</v>
      </c>
      <c r="B79" s="61">
        <f t="shared" ref="B79:K79" si="3">SUM(B83:B95)</f>
        <v>39</v>
      </c>
      <c r="C79" s="61">
        <f t="shared" si="3"/>
        <v>43</v>
      </c>
      <c r="D79" s="61">
        <f t="shared" si="3"/>
        <v>39</v>
      </c>
      <c r="E79" s="61">
        <f t="shared" si="3"/>
        <v>60</v>
      </c>
      <c r="F79" s="61">
        <f t="shared" si="3"/>
        <v>59</v>
      </c>
      <c r="G79" s="61">
        <f t="shared" si="3"/>
        <v>163</v>
      </c>
      <c r="H79" s="61">
        <f t="shared" si="3"/>
        <v>142</v>
      </c>
      <c r="I79" s="61">
        <f t="shared" si="3"/>
        <v>123</v>
      </c>
      <c r="J79" s="61">
        <f t="shared" si="3"/>
        <v>129</v>
      </c>
      <c r="K79" s="61">
        <f t="shared" si="3"/>
        <v>200</v>
      </c>
      <c r="L79" s="61"/>
      <c r="M79" s="61"/>
      <c r="N79" s="61"/>
    </row>
    <row r="80" spans="1:14" s="60" customFormat="1"/>
    <row r="81" spans="1:14">
      <c r="A81" s="94"/>
      <c r="B81" s="94"/>
      <c r="C81" s="94"/>
      <c r="D81" s="94"/>
      <c r="E81" s="94"/>
      <c r="F81" s="94"/>
      <c r="G81" s="94"/>
      <c r="H81" s="94"/>
      <c r="I81" s="94"/>
      <c r="J81" s="94"/>
      <c r="K81" s="94"/>
      <c r="L81" s="94"/>
      <c r="M81" s="94"/>
      <c r="N81" s="94"/>
    </row>
    <row r="82" spans="1:14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/>
      <c r="M82" s="1"/>
      <c r="N82" s="1"/>
    </row>
    <row r="83" spans="1:14">
      <c r="A83" s="53" t="s">
        <v>50</v>
      </c>
      <c r="B83" s="74">
        <f>'Historical Fault Information'!B83</f>
        <v>1</v>
      </c>
      <c r="C83" s="74">
        <f>'Historical Fault Information'!C83</f>
        <v>2</v>
      </c>
      <c r="D83" s="74">
        <f>'Historical Fault Information'!D83</f>
        <v>4</v>
      </c>
      <c r="E83" s="74">
        <f>'Historical Fault Information'!E83</f>
        <v>4</v>
      </c>
      <c r="F83" s="74">
        <f>'Historical Fault Information'!F83</f>
        <v>4</v>
      </c>
      <c r="G83" s="74">
        <f>'Historical Fault Information'!G83</f>
        <v>9</v>
      </c>
      <c r="H83" s="74">
        <f>'Historical Fault Information'!H83</f>
        <v>11</v>
      </c>
      <c r="I83" s="74">
        <f>'Historical Fault Information'!I83</f>
        <v>11</v>
      </c>
      <c r="J83" s="74">
        <f>'Historical Fault Information'!J83</f>
        <v>15</v>
      </c>
      <c r="K83" s="74">
        <f>'Historical Fault Information'!K83</f>
        <v>10</v>
      </c>
      <c r="M83" s="41"/>
      <c r="N83" s="41"/>
    </row>
    <row r="84" spans="1:14">
      <c r="A84" s="53" t="s">
        <v>56</v>
      </c>
      <c r="B84" s="74">
        <f>'Historical Fault Information'!B84</f>
        <v>6</v>
      </c>
      <c r="C84" s="74">
        <f>'Historical Fault Information'!C84</f>
        <v>9</v>
      </c>
      <c r="D84" s="74">
        <f>'Historical Fault Information'!D84</f>
        <v>8</v>
      </c>
      <c r="E84" s="74">
        <f>'Historical Fault Information'!E84</f>
        <v>17</v>
      </c>
      <c r="F84" s="74">
        <f>'Historical Fault Information'!F84</f>
        <v>8</v>
      </c>
      <c r="G84" s="74">
        <f>'Historical Fault Information'!G84</f>
        <v>31</v>
      </c>
      <c r="H84" s="74">
        <f>'Historical Fault Information'!H84</f>
        <v>36</v>
      </c>
      <c r="I84" s="74">
        <f>'Historical Fault Information'!I84</f>
        <v>30</v>
      </c>
      <c r="J84" s="74">
        <f>'Historical Fault Information'!J84</f>
        <v>23</v>
      </c>
      <c r="K84" s="74">
        <f>'Historical Fault Information'!K84</f>
        <v>52</v>
      </c>
      <c r="M84" s="41"/>
      <c r="N84" s="41"/>
    </row>
    <row r="85" spans="1:14">
      <c r="A85" s="53" t="s">
        <v>51</v>
      </c>
      <c r="B85" s="74">
        <f>'Historical Fault Information'!B85</f>
        <v>1</v>
      </c>
      <c r="C85" s="74">
        <f>'Historical Fault Information'!C85</f>
        <v>2</v>
      </c>
      <c r="D85" s="74">
        <f>'Historical Fault Information'!D85</f>
        <v>2</v>
      </c>
      <c r="E85" s="74">
        <f>'Historical Fault Information'!E85</f>
        <v>1</v>
      </c>
      <c r="F85" s="74">
        <f>'Historical Fault Information'!F85</f>
        <v>1</v>
      </c>
      <c r="G85" s="74">
        <f>'Historical Fault Information'!G85</f>
        <v>1</v>
      </c>
      <c r="H85" s="74">
        <f>'Historical Fault Information'!H85</f>
        <v>0</v>
      </c>
      <c r="I85" s="74">
        <f>'Historical Fault Information'!I85</f>
        <v>0</v>
      </c>
      <c r="J85" s="74">
        <f>'Historical Fault Information'!J85</f>
        <v>3</v>
      </c>
      <c r="K85" s="74">
        <f>'Historical Fault Information'!K85</f>
        <v>5</v>
      </c>
      <c r="M85" s="41"/>
      <c r="N85" s="41"/>
    </row>
    <row r="86" spans="1:14">
      <c r="A86" s="53" t="s">
        <v>54</v>
      </c>
      <c r="B86" s="74">
        <f>'Historical Fault Information'!B86</f>
        <v>0</v>
      </c>
      <c r="C86" s="74">
        <f>'Historical Fault Information'!C86</f>
        <v>1</v>
      </c>
      <c r="D86" s="74">
        <f>'Historical Fault Information'!D86</f>
        <v>0</v>
      </c>
      <c r="E86" s="74">
        <f>'Historical Fault Information'!E86</f>
        <v>6</v>
      </c>
      <c r="F86" s="74">
        <f>'Historical Fault Information'!F86</f>
        <v>7</v>
      </c>
      <c r="G86" s="74">
        <f>'Historical Fault Information'!G86</f>
        <v>19</v>
      </c>
      <c r="H86" s="74">
        <f>'Historical Fault Information'!H86</f>
        <v>14</v>
      </c>
      <c r="I86" s="74">
        <f>'Historical Fault Information'!I86</f>
        <v>9</v>
      </c>
      <c r="J86" s="74">
        <f>'Historical Fault Information'!J86</f>
        <v>6</v>
      </c>
      <c r="K86" s="74">
        <f>'Historical Fault Information'!K86</f>
        <v>20</v>
      </c>
      <c r="M86" s="41"/>
      <c r="N86" s="41"/>
    </row>
    <row r="87" spans="1:14">
      <c r="A87" s="53" t="s">
        <v>49</v>
      </c>
      <c r="B87" s="74">
        <f>'Historical Fault Information'!B87</f>
        <v>0</v>
      </c>
      <c r="C87" s="74">
        <f>'Historical Fault Information'!C87</f>
        <v>3</v>
      </c>
      <c r="D87" s="74">
        <f>'Historical Fault Information'!D87</f>
        <v>3</v>
      </c>
      <c r="E87" s="74">
        <f>'Historical Fault Information'!E87</f>
        <v>5</v>
      </c>
      <c r="F87" s="74">
        <f>'Historical Fault Information'!F87</f>
        <v>4</v>
      </c>
      <c r="G87" s="74">
        <f>'Historical Fault Information'!G87</f>
        <v>9</v>
      </c>
      <c r="H87" s="74">
        <f>'Historical Fault Information'!H87</f>
        <v>8</v>
      </c>
      <c r="I87" s="74">
        <f>'Historical Fault Information'!I87</f>
        <v>5</v>
      </c>
      <c r="J87" s="74">
        <f>'Historical Fault Information'!J87</f>
        <v>9</v>
      </c>
      <c r="K87" s="74">
        <f>'Historical Fault Information'!K87</f>
        <v>5</v>
      </c>
      <c r="M87" s="41"/>
      <c r="N87" s="41"/>
    </row>
    <row r="88" spans="1:14">
      <c r="A88" s="53" t="s">
        <v>59</v>
      </c>
      <c r="B88" s="74">
        <f>'Historical Fault Information'!B88</f>
        <v>4</v>
      </c>
      <c r="C88" s="74">
        <f>'Historical Fault Information'!C88</f>
        <v>1</v>
      </c>
      <c r="D88" s="74">
        <f>'Historical Fault Information'!D88</f>
        <v>1</v>
      </c>
      <c r="E88" s="74">
        <f>'Historical Fault Information'!E88</f>
        <v>1</v>
      </c>
      <c r="F88" s="74">
        <f>'Historical Fault Information'!F88</f>
        <v>2</v>
      </c>
      <c r="G88" s="74">
        <f>'Historical Fault Information'!G88</f>
        <v>12</v>
      </c>
      <c r="H88" s="74">
        <f>'Historical Fault Information'!H88</f>
        <v>5</v>
      </c>
      <c r="I88" s="74">
        <f>'Historical Fault Information'!I88</f>
        <v>5</v>
      </c>
      <c r="J88" s="74">
        <f>'Historical Fault Information'!J88</f>
        <v>4</v>
      </c>
      <c r="K88" s="74">
        <f>'Historical Fault Information'!K88</f>
        <v>8</v>
      </c>
      <c r="M88" s="41"/>
      <c r="N88" s="41"/>
    </row>
    <row r="89" spans="1:14">
      <c r="A89" s="53" t="s">
        <v>57</v>
      </c>
      <c r="B89" s="74">
        <f>'Historical Fault Information'!B89</f>
        <v>3</v>
      </c>
      <c r="C89" s="74">
        <f>'Historical Fault Information'!C89</f>
        <v>8</v>
      </c>
      <c r="D89" s="74">
        <f>'Historical Fault Information'!D89</f>
        <v>3</v>
      </c>
      <c r="E89" s="74">
        <f>'Historical Fault Information'!E89</f>
        <v>5</v>
      </c>
      <c r="F89" s="74">
        <f>'Historical Fault Information'!F89</f>
        <v>15</v>
      </c>
      <c r="G89" s="74">
        <f>'Historical Fault Information'!G89</f>
        <v>29</v>
      </c>
      <c r="H89" s="74">
        <f>'Historical Fault Information'!H89</f>
        <v>19</v>
      </c>
      <c r="I89" s="74">
        <f>'Historical Fault Information'!I89</f>
        <v>16</v>
      </c>
      <c r="J89" s="74">
        <f>'Historical Fault Information'!J89</f>
        <v>15</v>
      </c>
      <c r="K89" s="74">
        <f>'Historical Fault Information'!K89</f>
        <v>42</v>
      </c>
      <c r="M89" s="41"/>
      <c r="N89" s="41"/>
    </row>
    <row r="90" spans="1:14">
      <c r="A90" s="53" t="s">
        <v>55</v>
      </c>
      <c r="B90" s="74">
        <f>'Historical Fault Information'!B90</f>
        <v>0</v>
      </c>
      <c r="C90" s="74">
        <f>'Historical Fault Information'!C90</f>
        <v>0</v>
      </c>
      <c r="D90" s="74">
        <f>'Historical Fault Information'!D90</f>
        <v>3</v>
      </c>
      <c r="E90" s="74">
        <f>'Historical Fault Information'!E90</f>
        <v>1</v>
      </c>
      <c r="F90" s="74">
        <f>'Historical Fault Information'!F90</f>
        <v>2</v>
      </c>
      <c r="G90" s="74">
        <f>'Historical Fault Information'!G90</f>
        <v>7</v>
      </c>
      <c r="H90" s="74">
        <f>'Historical Fault Information'!H90</f>
        <v>5</v>
      </c>
      <c r="I90" s="74">
        <f>'Historical Fault Information'!I90</f>
        <v>3</v>
      </c>
      <c r="J90" s="74">
        <f>'Historical Fault Information'!J90</f>
        <v>8</v>
      </c>
      <c r="K90" s="74">
        <f>'Historical Fault Information'!K90</f>
        <v>14</v>
      </c>
      <c r="M90" s="41"/>
      <c r="N90" s="41"/>
    </row>
    <row r="91" spans="1:14">
      <c r="A91" s="53" t="s">
        <v>47</v>
      </c>
      <c r="B91" s="74">
        <f>'Historical Fault Information'!B91</f>
        <v>7</v>
      </c>
      <c r="C91" s="74">
        <f>'Historical Fault Information'!C91</f>
        <v>5</v>
      </c>
      <c r="D91" s="74">
        <f>'Historical Fault Information'!D91</f>
        <v>4</v>
      </c>
      <c r="E91" s="74">
        <f>'Historical Fault Information'!E91</f>
        <v>8</v>
      </c>
      <c r="F91" s="74">
        <f>'Historical Fault Information'!F91</f>
        <v>2</v>
      </c>
      <c r="G91" s="74">
        <f>'Historical Fault Information'!G91</f>
        <v>10</v>
      </c>
      <c r="H91" s="74">
        <f>'Historical Fault Information'!H91</f>
        <v>10</v>
      </c>
      <c r="I91" s="74">
        <f>'Historical Fault Information'!I91</f>
        <v>13</v>
      </c>
      <c r="J91" s="74">
        <f>'Historical Fault Information'!J91</f>
        <v>13</v>
      </c>
      <c r="K91" s="74">
        <f>'Historical Fault Information'!K91</f>
        <v>13</v>
      </c>
      <c r="M91" s="41"/>
      <c r="N91" s="41"/>
    </row>
    <row r="92" spans="1:14">
      <c r="A92" s="53" t="s">
        <v>52</v>
      </c>
      <c r="B92" s="74">
        <f>'Historical Fault Information'!B92</f>
        <v>8</v>
      </c>
      <c r="C92" s="74">
        <f>'Historical Fault Information'!C92</f>
        <v>10</v>
      </c>
      <c r="D92" s="74">
        <f>'Historical Fault Information'!D92</f>
        <v>6</v>
      </c>
      <c r="E92" s="74">
        <f>'Historical Fault Information'!E92</f>
        <v>4</v>
      </c>
      <c r="F92" s="74">
        <f>'Historical Fault Information'!F92</f>
        <v>5</v>
      </c>
      <c r="G92" s="74">
        <f>'Historical Fault Information'!G92</f>
        <v>15</v>
      </c>
      <c r="H92" s="74">
        <f>'Historical Fault Information'!H92</f>
        <v>11</v>
      </c>
      <c r="I92" s="74">
        <f>'Historical Fault Information'!I92</f>
        <v>5</v>
      </c>
      <c r="J92" s="74">
        <f>'Historical Fault Information'!J92</f>
        <v>18</v>
      </c>
      <c r="K92" s="74">
        <f>'Historical Fault Information'!K92</f>
        <v>8</v>
      </c>
      <c r="M92" s="41"/>
      <c r="N92" s="41"/>
    </row>
    <row r="93" spans="1:14">
      <c r="A93" s="53" t="s">
        <v>53</v>
      </c>
      <c r="B93" s="74">
        <f>'Historical Fault Information'!B93</f>
        <v>1</v>
      </c>
      <c r="C93" s="74">
        <f>'Historical Fault Information'!C93</f>
        <v>1</v>
      </c>
      <c r="D93" s="74">
        <f>'Historical Fault Information'!D93</f>
        <v>1</v>
      </c>
      <c r="E93" s="74">
        <f>'Historical Fault Information'!E93</f>
        <v>3</v>
      </c>
      <c r="F93" s="74">
        <f>'Historical Fault Information'!F93</f>
        <v>1</v>
      </c>
      <c r="G93" s="74">
        <f>'Historical Fault Information'!G93</f>
        <v>2</v>
      </c>
      <c r="H93" s="74">
        <f>'Historical Fault Information'!H93</f>
        <v>6</v>
      </c>
      <c r="I93" s="74">
        <f>'Historical Fault Information'!I93</f>
        <v>4</v>
      </c>
      <c r="J93" s="74">
        <f>'Historical Fault Information'!J93</f>
        <v>5</v>
      </c>
      <c r="K93" s="74">
        <f>'Historical Fault Information'!K93</f>
        <v>1</v>
      </c>
      <c r="M93" s="41"/>
      <c r="N93" s="41"/>
    </row>
    <row r="94" spans="1:14">
      <c r="A94" s="53" t="s">
        <v>58</v>
      </c>
      <c r="B94" s="74">
        <f>'Historical Fault Information'!B94</f>
        <v>7</v>
      </c>
      <c r="C94" s="74">
        <f>'Historical Fault Information'!C94</f>
        <v>1</v>
      </c>
      <c r="D94" s="74">
        <f>'Historical Fault Information'!D94</f>
        <v>4</v>
      </c>
      <c r="E94" s="74">
        <f>'Historical Fault Information'!E94</f>
        <v>3</v>
      </c>
      <c r="F94" s="74">
        <f>'Historical Fault Information'!F94</f>
        <v>4</v>
      </c>
      <c r="G94" s="74">
        <f>'Historical Fault Information'!G94</f>
        <v>12</v>
      </c>
      <c r="H94" s="74">
        <f>'Historical Fault Information'!H94</f>
        <v>14</v>
      </c>
      <c r="I94" s="74">
        <f>'Historical Fault Information'!I94</f>
        <v>13</v>
      </c>
      <c r="J94" s="74">
        <f>'Historical Fault Information'!J94</f>
        <v>6</v>
      </c>
      <c r="K94" s="74">
        <f>'Historical Fault Information'!K94</f>
        <v>15</v>
      </c>
      <c r="M94" s="41"/>
      <c r="N94" s="41"/>
    </row>
    <row r="95" spans="1:14">
      <c r="A95" s="53" t="s">
        <v>60</v>
      </c>
      <c r="B95" s="74">
        <f>'Historical Fault Information'!B95</f>
        <v>1</v>
      </c>
      <c r="C95" s="74">
        <f>'Historical Fault Information'!C95</f>
        <v>0</v>
      </c>
      <c r="D95" s="74">
        <f>'Historical Fault Information'!D95</f>
        <v>0</v>
      </c>
      <c r="E95" s="74">
        <f>'Historical Fault Information'!E95</f>
        <v>2</v>
      </c>
      <c r="F95" s="74">
        <f>'Historical Fault Information'!F95</f>
        <v>4</v>
      </c>
      <c r="G95" s="74">
        <f>'Historical Fault Information'!G95</f>
        <v>7</v>
      </c>
      <c r="H95" s="74">
        <f>'Historical Fault Information'!H95</f>
        <v>3</v>
      </c>
      <c r="I95" s="74">
        <f>'Historical Fault Information'!I95</f>
        <v>9</v>
      </c>
      <c r="J95" s="74">
        <f>'Historical Fault Information'!J95</f>
        <v>4</v>
      </c>
      <c r="K95" s="74">
        <f>'Historical Fault Information'!K95</f>
        <v>7</v>
      </c>
      <c r="M95" s="41"/>
      <c r="N95" s="41"/>
    </row>
    <row r="96" spans="1:14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52"/>
      <c r="M96" s="41"/>
      <c r="N96" s="41"/>
    </row>
    <row r="97" spans="1:14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52"/>
      <c r="M97" s="41"/>
      <c r="N97" s="41"/>
    </row>
    <row r="99" spans="1:14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</row>
    <row r="100" spans="1:14" s="3" customFormat="1" ht="18">
      <c r="A100" s="95"/>
      <c r="B100" s="55"/>
      <c r="C100" s="55"/>
      <c r="D100" s="55"/>
      <c r="E100" s="55"/>
      <c r="F100" s="55"/>
      <c r="G100" s="55"/>
      <c r="H100" s="55"/>
      <c r="I100" s="39"/>
      <c r="J100" s="95"/>
      <c r="K100" s="39"/>
      <c r="L100" s="39"/>
      <c r="M100" s="39"/>
      <c r="N100" s="39"/>
    </row>
    <row r="101" spans="1:14" s="3" customFormat="1" ht="15.95" customHeight="1"/>
    <row r="102" spans="1:14" s="60" customFormat="1">
      <c r="A102" s="60" t="s">
        <v>6</v>
      </c>
      <c r="B102" s="61">
        <f t="shared" ref="B102:K102" si="4">SUM(B106:B118)</f>
        <v>65</v>
      </c>
      <c r="C102" s="61">
        <f t="shared" si="4"/>
        <v>88</v>
      </c>
      <c r="D102" s="61">
        <f t="shared" si="4"/>
        <v>89</v>
      </c>
      <c r="E102" s="61">
        <f t="shared" si="4"/>
        <v>96</v>
      </c>
      <c r="F102" s="61">
        <f t="shared" si="4"/>
        <v>78</v>
      </c>
      <c r="G102" s="61">
        <f t="shared" si="4"/>
        <v>103</v>
      </c>
      <c r="H102" s="61">
        <f t="shared" si="4"/>
        <v>101</v>
      </c>
      <c r="I102" s="61">
        <f t="shared" si="4"/>
        <v>461</v>
      </c>
      <c r="J102" s="61">
        <f t="shared" si="4"/>
        <v>662</v>
      </c>
      <c r="K102" s="61">
        <f t="shared" si="4"/>
        <v>755</v>
      </c>
      <c r="L102" s="61"/>
      <c r="M102" s="61"/>
      <c r="N102" s="61"/>
    </row>
    <row r="103" spans="1:14" s="60" customFormat="1"/>
    <row r="104" spans="1:14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</row>
    <row r="105" spans="1:14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/>
      <c r="M105" s="1"/>
      <c r="N105" s="1"/>
    </row>
    <row r="106" spans="1:14">
      <c r="A106" s="53" t="s">
        <v>50</v>
      </c>
      <c r="B106" s="74">
        <f>'Historical Fault Information'!B106</f>
        <v>4</v>
      </c>
      <c r="C106" s="74">
        <f>'Historical Fault Information'!C106</f>
        <v>4</v>
      </c>
      <c r="D106" s="74">
        <f>'Historical Fault Information'!D106</f>
        <v>6</v>
      </c>
      <c r="E106" s="74">
        <f>'Historical Fault Information'!E106</f>
        <v>3</v>
      </c>
      <c r="F106" s="74">
        <f>'Historical Fault Information'!F106</f>
        <v>2</v>
      </c>
      <c r="G106" s="74">
        <f>'Historical Fault Information'!G106</f>
        <v>5</v>
      </c>
      <c r="H106" s="74">
        <f>'Historical Fault Information'!H106</f>
        <v>8</v>
      </c>
      <c r="I106" s="74">
        <f>'Historical Fault Information'!I106</f>
        <v>32</v>
      </c>
      <c r="J106" s="74">
        <f>'Historical Fault Information'!J106</f>
        <v>45</v>
      </c>
      <c r="K106" s="74">
        <f>'Historical Fault Information'!K106</f>
        <v>49</v>
      </c>
      <c r="M106" s="41"/>
      <c r="N106" s="41"/>
    </row>
    <row r="107" spans="1:14">
      <c r="A107" s="53" t="s">
        <v>56</v>
      </c>
      <c r="B107" s="74">
        <f>'Historical Fault Information'!B107</f>
        <v>5</v>
      </c>
      <c r="C107" s="74">
        <f>'Historical Fault Information'!C107</f>
        <v>8</v>
      </c>
      <c r="D107" s="74">
        <f>'Historical Fault Information'!D107</f>
        <v>15</v>
      </c>
      <c r="E107" s="74">
        <f>'Historical Fault Information'!E107</f>
        <v>18</v>
      </c>
      <c r="F107" s="74">
        <f>'Historical Fault Information'!F107</f>
        <v>10</v>
      </c>
      <c r="G107" s="74">
        <f>'Historical Fault Information'!G107</f>
        <v>17</v>
      </c>
      <c r="H107" s="74">
        <f>'Historical Fault Information'!H107</f>
        <v>20</v>
      </c>
      <c r="I107" s="74">
        <f>'Historical Fault Information'!I107</f>
        <v>66</v>
      </c>
      <c r="J107" s="74">
        <f>'Historical Fault Information'!J107</f>
        <v>64</v>
      </c>
      <c r="K107" s="74">
        <f>'Historical Fault Information'!K107</f>
        <v>86</v>
      </c>
      <c r="M107" s="41"/>
      <c r="N107" s="41"/>
    </row>
    <row r="108" spans="1:14">
      <c r="A108" s="53" t="s">
        <v>51</v>
      </c>
      <c r="B108" s="74">
        <f>'Historical Fault Information'!B108</f>
        <v>0</v>
      </c>
      <c r="C108" s="74">
        <f>'Historical Fault Information'!C108</f>
        <v>0</v>
      </c>
      <c r="D108" s="74">
        <f>'Historical Fault Information'!D108</f>
        <v>1</v>
      </c>
      <c r="E108" s="74">
        <f>'Historical Fault Information'!E108</f>
        <v>4</v>
      </c>
      <c r="F108" s="74">
        <f>'Historical Fault Information'!F108</f>
        <v>3</v>
      </c>
      <c r="G108" s="74">
        <f>'Historical Fault Information'!G108</f>
        <v>3</v>
      </c>
      <c r="H108" s="74">
        <f>'Historical Fault Information'!H108</f>
        <v>0</v>
      </c>
      <c r="I108" s="74">
        <f>'Historical Fault Information'!I108</f>
        <v>5</v>
      </c>
      <c r="J108" s="74">
        <f>'Historical Fault Information'!J108</f>
        <v>3</v>
      </c>
      <c r="K108" s="74">
        <f>'Historical Fault Information'!K108</f>
        <v>5</v>
      </c>
      <c r="M108" s="41"/>
      <c r="N108" s="41"/>
    </row>
    <row r="109" spans="1:14">
      <c r="A109" s="53" t="s">
        <v>54</v>
      </c>
      <c r="B109" s="74">
        <f>'Historical Fault Information'!B109</f>
        <v>7</v>
      </c>
      <c r="C109" s="74">
        <f>'Historical Fault Information'!C109</f>
        <v>5</v>
      </c>
      <c r="D109" s="74">
        <f>'Historical Fault Information'!D109</f>
        <v>7</v>
      </c>
      <c r="E109" s="74">
        <f>'Historical Fault Information'!E109</f>
        <v>18</v>
      </c>
      <c r="F109" s="74">
        <f>'Historical Fault Information'!F109</f>
        <v>11</v>
      </c>
      <c r="G109" s="74">
        <f>'Historical Fault Information'!G109</f>
        <v>12</v>
      </c>
      <c r="H109" s="74">
        <f>'Historical Fault Information'!H109</f>
        <v>6</v>
      </c>
      <c r="I109" s="74">
        <f>'Historical Fault Information'!I109</f>
        <v>38</v>
      </c>
      <c r="J109" s="74">
        <f>'Historical Fault Information'!J109</f>
        <v>42</v>
      </c>
      <c r="K109" s="74">
        <f>'Historical Fault Information'!K109</f>
        <v>64</v>
      </c>
      <c r="M109" s="41"/>
      <c r="N109" s="41"/>
    </row>
    <row r="110" spans="1:14">
      <c r="A110" s="53" t="s">
        <v>49</v>
      </c>
      <c r="B110" s="74">
        <f>'Historical Fault Information'!B110</f>
        <v>6</v>
      </c>
      <c r="C110" s="74">
        <f>'Historical Fault Information'!C110</f>
        <v>4</v>
      </c>
      <c r="D110" s="74">
        <f>'Historical Fault Information'!D110</f>
        <v>3</v>
      </c>
      <c r="E110" s="74">
        <f>'Historical Fault Information'!E110</f>
        <v>3</v>
      </c>
      <c r="F110" s="74">
        <f>'Historical Fault Information'!F110</f>
        <v>7</v>
      </c>
      <c r="G110" s="74">
        <f>'Historical Fault Information'!G110</f>
        <v>0</v>
      </c>
      <c r="H110" s="74">
        <f>'Historical Fault Information'!H110</f>
        <v>7</v>
      </c>
      <c r="I110" s="74">
        <f>'Historical Fault Information'!I110</f>
        <v>13</v>
      </c>
      <c r="J110" s="74">
        <f>'Historical Fault Information'!J110</f>
        <v>27</v>
      </c>
      <c r="K110" s="74">
        <f>'Historical Fault Information'!K110</f>
        <v>24</v>
      </c>
      <c r="M110" s="41"/>
      <c r="N110" s="41"/>
    </row>
    <row r="111" spans="1:14">
      <c r="A111" s="53" t="s">
        <v>59</v>
      </c>
      <c r="B111" s="74">
        <f>'Historical Fault Information'!B111</f>
        <v>6</v>
      </c>
      <c r="C111" s="74">
        <f>'Historical Fault Information'!C111</f>
        <v>5</v>
      </c>
      <c r="D111" s="74">
        <f>'Historical Fault Information'!D111</f>
        <v>2</v>
      </c>
      <c r="E111" s="74">
        <f>'Historical Fault Information'!E111</f>
        <v>3</v>
      </c>
      <c r="F111" s="74">
        <f>'Historical Fault Information'!F111</f>
        <v>6</v>
      </c>
      <c r="G111" s="74">
        <f>'Historical Fault Information'!G111</f>
        <v>9</v>
      </c>
      <c r="H111" s="74">
        <f>'Historical Fault Information'!H111</f>
        <v>6</v>
      </c>
      <c r="I111" s="74">
        <f>'Historical Fault Information'!I111</f>
        <v>55</v>
      </c>
      <c r="J111" s="74">
        <f>'Historical Fault Information'!J111</f>
        <v>63</v>
      </c>
      <c r="K111" s="74">
        <f>'Historical Fault Information'!K111</f>
        <v>64</v>
      </c>
      <c r="M111" s="41"/>
      <c r="N111" s="41"/>
    </row>
    <row r="112" spans="1:14">
      <c r="A112" s="53" t="s">
        <v>57</v>
      </c>
      <c r="B112" s="74">
        <f>'Historical Fault Information'!B112</f>
        <v>14</v>
      </c>
      <c r="C112" s="74">
        <f>'Historical Fault Information'!C112</f>
        <v>23</v>
      </c>
      <c r="D112" s="74">
        <f>'Historical Fault Information'!D112</f>
        <v>21</v>
      </c>
      <c r="E112" s="74">
        <f>'Historical Fault Information'!E112</f>
        <v>19</v>
      </c>
      <c r="F112" s="74">
        <f>'Historical Fault Information'!F112</f>
        <v>12</v>
      </c>
      <c r="G112" s="74">
        <f>'Historical Fault Information'!G112</f>
        <v>26</v>
      </c>
      <c r="H112" s="74">
        <f>'Historical Fault Information'!H112</f>
        <v>20</v>
      </c>
      <c r="I112" s="74">
        <f>'Historical Fault Information'!I112</f>
        <v>69</v>
      </c>
      <c r="J112" s="74">
        <f>'Historical Fault Information'!J112</f>
        <v>95</v>
      </c>
      <c r="K112" s="74">
        <f>'Historical Fault Information'!K112</f>
        <v>132</v>
      </c>
      <c r="M112" s="41"/>
      <c r="N112" s="41"/>
    </row>
    <row r="113" spans="1:14">
      <c r="A113" s="53" t="s">
        <v>55</v>
      </c>
      <c r="B113" s="74">
        <f>'Historical Fault Information'!B113</f>
        <v>3</v>
      </c>
      <c r="C113" s="74">
        <f>'Historical Fault Information'!C113</f>
        <v>5</v>
      </c>
      <c r="D113" s="74">
        <f>'Historical Fault Information'!D113</f>
        <v>8</v>
      </c>
      <c r="E113" s="74">
        <f>'Historical Fault Information'!E113</f>
        <v>1</v>
      </c>
      <c r="F113" s="74">
        <f>'Historical Fault Information'!F113</f>
        <v>6</v>
      </c>
      <c r="G113" s="74">
        <f>'Historical Fault Information'!G113</f>
        <v>7</v>
      </c>
      <c r="H113" s="74">
        <f>'Historical Fault Information'!H113</f>
        <v>2</v>
      </c>
      <c r="I113" s="74">
        <f>'Historical Fault Information'!I113</f>
        <v>30</v>
      </c>
      <c r="J113" s="74">
        <f>'Historical Fault Information'!J113</f>
        <v>36</v>
      </c>
      <c r="K113" s="74">
        <f>'Historical Fault Information'!K113</f>
        <v>67</v>
      </c>
      <c r="M113" s="41"/>
      <c r="N113" s="41"/>
    </row>
    <row r="114" spans="1:14">
      <c r="A114" s="53" t="s">
        <v>47</v>
      </c>
      <c r="B114" s="74">
        <f>'Historical Fault Information'!B114</f>
        <v>5</v>
      </c>
      <c r="C114" s="74">
        <f>'Historical Fault Information'!C114</f>
        <v>9</v>
      </c>
      <c r="D114" s="74">
        <f>'Historical Fault Information'!D114</f>
        <v>6</v>
      </c>
      <c r="E114" s="74">
        <f>'Historical Fault Information'!E114</f>
        <v>15</v>
      </c>
      <c r="F114" s="74">
        <f>'Historical Fault Information'!F114</f>
        <v>7</v>
      </c>
      <c r="G114" s="74">
        <f>'Historical Fault Information'!G114</f>
        <v>8</v>
      </c>
      <c r="H114" s="74">
        <f>'Historical Fault Information'!H114</f>
        <v>15</v>
      </c>
      <c r="I114" s="74">
        <f>'Historical Fault Information'!I114</f>
        <v>27</v>
      </c>
      <c r="J114" s="74">
        <f>'Historical Fault Information'!J114</f>
        <v>73</v>
      </c>
      <c r="K114" s="74">
        <f>'Historical Fault Information'!K114</f>
        <v>40</v>
      </c>
      <c r="M114" s="41"/>
      <c r="N114" s="41"/>
    </row>
    <row r="115" spans="1:14">
      <c r="A115" s="53" t="s">
        <v>52</v>
      </c>
      <c r="B115" s="74">
        <f>'Historical Fault Information'!B115</f>
        <v>9</v>
      </c>
      <c r="C115" s="74">
        <f>'Historical Fault Information'!C115</f>
        <v>11</v>
      </c>
      <c r="D115" s="74">
        <f>'Historical Fault Information'!D115</f>
        <v>7</v>
      </c>
      <c r="E115" s="74">
        <f>'Historical Fault Information'!E115</f>
        <v>3</v>
      </c>
      <c r="F115" s="74">
        <f>'Historical Fault Information'!F115</f>
        <v>4</v>
      </c>
      <c r="G115" s="74">
        <f>'Historical Fault Information'!G115</f>
        <v>5</v>
      </c>
      <c r="H115" s="74">
        <f>'Historical Fault Information'!H115</f>
        <v>1</v>
      </c>
      <c r="I115" s="74">
        <f>'Historical Fault Information'!I115</f>
        <v>21</v>
      </c>
      <c r="J115" s="74">
        <f>'Historical Fault Information'!J115</f>
        <v>53</v>
      </c>
      <c r="K115" s="74">
        <f>'Historical Fault Information'!K115</f>
        <v>23</v>
      </c>
      <c r="M115" s="41"/>
      <c r="N115" s="41"/>
    </row>
    <row r="116" spans="1:14">
      <c r="A116" s="53" t="s">
        <v>53</v>
      </c>
      <c r="B116" s="74">
        <f>'Historical Fault Information'!B116</f>
        <v>1</v>
      </c>
      <c r="C116" s="74">
        <f>'Historical Fault Information'!C116</f>
        <v>4</v>
      </c>
      <c r="D116" s="74">
        <f>'Historical Fault Information'!D116</f>
        <v>4</v>
      </c>
      <c r="E116" s="74">
        <f>'Historical Fault Information'!E116</f>
        <v>2</v>
      </c>
      <c r="F116" s="74">
        <f>'Historical Fault Information'!F116</f>
        <v>2</v>
      </c>
      <c r="G116" s="74">
        <f>'Historical Fault Information'!G116</f>
        <v>1</v>
      </c>
      <c r="H116" s="74">
        <f>'Historical Fault Information'!H116</f>
        <v>3</v>
      </c>
      <c r="I116" s="74">
        <f>'Historical Fault Information'!I116</f>
        <v>9</v>
      </c>
      <c r="J116" s="74">
        <f>'Historical Fault Information'!J116</f>
        <v>26</v>
      </c>
      <c r="K116" s="74">
        <f>'Historical Fault Information'!K116</f>
        <v>31</v>
      </c>
      <c r="M116" s="41"/>
      <c r="N116" s="41"/>
    </row>
    <row r="117" spans="1:14">
      <c r="A117" s="53" t="s">
        <v>58</v>
      </c>
      <c r="B117" s="74">
        <f>'Historical Fault Information'!B117</f>
        <v>3</v>
      </c>
      <c r="C117" s="74">
        <f>'Historical Fault Information'!C117</f>
        <v>6</v>
      </c>
      <c r="D117" s="74">
        <f>'Historical Fault Information'!D117</f>
        <v>8</v>
      </c>
      <c r="E117" s="74">
        <f>'Historical Fault Information'!E117</f>
        <v>6</v>
      </c>
      <c r="F117" s="74">
        <f>'Historical Fault Information'!F117</f>
        <v>5</v>
      </c>
      <c r="G117" s="74">
        <f>'Historical Fault Information'!G117</f>
        <v>7</v>
      </c>
      <c r="H117" s="74">
        <f>'Historical Fault Information'!H117</f>
        <v>11</v>
      </c>
      <c r="I117" s="74">
        <f>'Historical Fault Information'!I117</f>
        <v>60</v>
      </c>
      <c r="J117" s="74">
        <f>'Historical Fault Information'!J117</f>
        <v>74</v>
      </c>
      <c r="K117" s="74">
        <f>'Historical Fault Information'!K117</f>
        <v>100</v>
      </c>
      <c r="M117" s="41"/>
      <c r="N117" s="41"/>
    </row>
    <row r="118" spans="1:14">
      <c r="A118" s="53" t="s">
        <v>60</v>
      </c>
      <c r="B118" s="74">
        <f>'Historical Fault Information'!B118</f>
        <v>2</v>
      </c>
      <c r="C118" s="74">
        <f>'Historical Fault Information'!C118</f>
        <v>4</v>
      </c>
      <c r="D118" s="74">
        <f>'Historical Fault Information'!D118</f>
        <v>1</v>
      </c>
      <c r="E118" s="74">
        <f>'Historical Fault Information'!E118</f>
        <v>1</v>
      </c>
      <c r="F118" s="74">
        <f>'Historical Fault Information'!F118</f>
        <v>3</v>
      </c>
      <c r="G118" s="74">
        <f>'Historical Fault Information'!G118</f>
        <v>3</v>
      </c>
      <c r="H118" s="74">
        <f>'Historical Fault Information'!H118</f>
        <v>2</v>
      </c>
      <c r="I118" s="74">
        <f>'Historical Fault Information'!I118</f>
        <v>36</v>
      </c>
      <c r="J118" s="74">
        <f>'Historical Fault Information'!J118</f>
        <v>61</v>
      </c>
      <c r="K118" s="74">
        <f>'Historical Fault Information'!K118</f>
        <v>70</v>
      </c>
      <c r="M118" s="41"/>
      <c r="N118" s="41"/>
    </row>
    <row r="119" spans="1:14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K119" s="52"/>
    </row>
    <row r="120" spans="1:14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K120" s="52"/>
    </row>
    <row r="121" spans="1:14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K121" s="52"/>
    </row>
    <row r="122" spans="1:14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</row>
    <row r="123" spans="1:14" s="3" customFormat="1" ht="18">
      <c r="A123" s="95"/>
      <c r="B123" s="55"/>
      <c r="C123" s="55"/>
      <c r="D123" s="55"/>
      <c r="E123" s="55"/>
      <c r="F123" s="55"/>
      <c r="G123" s="55"/>
      <c r="H123" s="55"/>
      <c r="I123" s="39"/>
      <c r="J123" s="95"/>
      <c r="K123" s="39"/>
      <c r="L123" s="39"/>
      <c r="M123" s="39"/>
      <c r="N123" s="39"/>
    </row>
    <row r="124" spans="1:14" s="3" customFormat="1" ht="15.95" customHeight="1"/>
    <row r="125" spans="1:14" s="60" customFormat="1">
      <c r="A125" s="60" t="s">
        <v>6</v>
      </c>
      <c r="B125" s="61">
        <f t="shared" ref="B125:K125" si="5">SUM(B129:B141)</f>
        <v>26</v>
      </c>
      <c r="C125" s="61">
        <f t="shared" si="5"/>
        <v>32</v>
      </c>
      <c r="D125" s="61">
        <f t="shared" si="5"/>
        <v>29</v>
      </c>
      <c r="E125" s="61">
        <f t="shared" si="5"/>
        <v>23</v>
      </c>
      <c r="F125" s="61">
        <f t="shared" si="5"/>
        <v>22</v>
      </c>
      <c r="G125" s="61">
        <f t="shared" si="5"/>
        <v>25</v>
      </c>
      <c r="H125" s="61">
        <f t="shared" si="5"/>
        <v>28</v>
      </c>
      <c r="I125" s="61">
        <f t="shared" si="5"/>
        <v>10</v>
      </c>
      <c r="J125" s="61">
        <f t="shared" si="5"/>
        <v>21</v>
      </c>
      <c r="K125" s="61">
        <f t="shared" si="5"/>
        <v>21</v>
      </c>
      <c r="L125" s="61"/>
      <c r="M125" s="61"/>
      <c r="N125" s="61"/>
    </row>
    <row r="126" spans="1:14" s="60" customFormat="1"/>
    <row r="127" spans="1:14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</row>
    <row r="128" spans="1:14">
      <c r="A128" s="1" t="s">
        <v>80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/>
      <c r="M128" s="1"/>
      <c r="N128" s="1"/>
    </row>
    <row r="129" spans="1:14">
      <c r="A129" t="s">
        <v>50</v>
      </c>
      <c r="B129" s="74">
        <f>'Historical Fault Information'!B129</f>
        <v>4</v>
      </c>
      <c r="C129" s="74">
        <f>'Historical Fault Information'!C129</f>
        <v>6</v>
      </c>
      <c r="D129" s="74">
        <f>'Historical Fault Information'!D129</f>
        <v>7</v>
      </c>
      <c r="E129" s="74">
        <f>'Historical Fault Information'!E129</f>
        <v>0</v>
      </c>
      <c r="F129" s="74">
        <f>'Historical Fault Information'!F129</f>
        <v>1</v>
      </c>
      <c r="G129" s="74">
        <f>'Historical Fault Information'!G129</f>
        <v>4</v>
      </c>
      <c r="H129" s="74">
        <f>'Historical Fault Information'!H129</f>
        <v>1</v>
      </c>
      <c r="I129" s="74">
        <f>'Historical Fault Information'!I129</f>
        <v>1</v>
      </c>
      <c r="J129" s="74">
        <f>'Historical Fault Information'!J129</f>
        <v>0</v>
      </c>
      <c r="K129" s="74">
        <f>'Historical Fault Information'!K129</f>
        <v>2</v>
      </c>
      <c r="M129" s="41"/>
      <c r="N129" s="41"/>
    </row>
    <row r="130" spans="1:14">
      <c r="A130" t="s">
        <v>56</v>
      </c>
      <c r="B130" s="74">
        <f>'Historical Fault Information'!B130</f>
        <v>1</v>
      </c>
      <c r="C130" s="74">
        <f>'Historical Fault Information'!C130</f>
        <v>1</v>
      </c>
      <c r="D130" s="74">
        <f>'Historical Fault Information'!D130</f>
        <v>2</v>
      </c>
      <c r="E130" s="74">
        <f>'Historical Fault Information'!E130</f>
        <v>0</v>
      </c>
      <c r="F130" s="74">
        <f>'Historical Fault Information'!F130</f>
        <v>1</v>
      </c>
      <c r="G130" s="74">
        <f>'Historical Fault Information'!G130</f>
        <v>1</v>
      </c>
      <c r="H130" s="74">
        <f>'Historical Fault Information'!H130</f>
        <v>2</v>
      </c>
      <c r="I130" s="74">
        <f>'Historical Fault Information'!I130</f>
        <v>0</v>
      </c>
      <c r="J130" s="74">
        <f>'Historical Fault Information'!J130</f>
        <v>2</v>
      </c>
      <c r="K130" s="74">
        <f>'Historical Fault Information'!K130</f>
        <v>1</v>
      </c>
      <c r="M130" s="41"/>
      <c r="N130" s="41"/>
    </row>
    <row r="131" spans="1:14">
      <c r="A131" t="s">
        <v>51</v>
      </c>
      <c r="B131" s="74">
        <f>'Historical Fault Information'!B131</f>
        <v>0</v>
      </c>
      <c r="C131" s="74">
        <f>'Historical Fault Information'!C131</f>
        <v>0</v>
      </c>
      <c r="D131" s="74">
        <f>'Historical Fault Information'!D131</f>
        <v>0</v>
      </c>
      <c r="E131" s="74">
        <f>'Historical Fault Information'!E131</f>
        <v>1</v>
      </c>
      <c r="F131" s="74">
        <f>'Historical Fault Information'!F131</f>
        <v>0</v>
      </c>
      <c r="G131" s="74">
        <f>'Historical Fault Information'!G131</f>
        <v>0</v>
      </c>
      <c r="H131" s="74">
        <f>'Historical Fault Information'!H131</f>
        <v>0</v>
      </c>
      <c r="I131" s="74">
        <f>'Historical Fault Information'!I131</f>
        <v>0</v>
      </c>
      <c r="J131" s="74">
        <f>'Historical Fault Information'!J131</f>
        <v>2</v>
      </c>
      <c r="K131" s="74">
        <f>'Historical Fault Information'!K131</f>
        <v>2</v>
      </c>
      <c r="M131" s="41"/>
      <c r="N131" s="41"/>
    </row>
    <row r="132" spans="1:14">
      <c r="A132" t="s">
        <v>54</v>
      </c>
      <c r="B132" s="74">
        <f>'Historical Fault Information'!B132</f>
        <v>3</v>
      </c>
      <c r="C132" s="74">
        <f>'Historical Fault Information'!C132</f>
        <v>3</v>
      </c>
      <c r="D132" s="74">
        <f>'Historical Fault Information'!D132</f>
        <v>1</v>
      </c>
      <c r="E132" s="74">
        <f>'Historical Fault Information'!E132</f>
        <v>1</v>
      </c>
      <c r="F132" s="74">
        <f>'Historical Fault Information'!F132</f>
        <v>2</v>
      </c>
      <c r="G132" s="74">
        <f>'Historical Fault Information'!G132</f>
        <v>2</v>
      </c>
      <c r="H132" s="74">
        <f>'Historical Fault Information'!H132</f>
        <v>2</v>
      </c>
      <c r="I132" s="74">
        <f>'Historical Fault Information'!I132</f>
        <v>0</v>
      </c>
      <c r="J132" s="74">
        <f>'Historical Fault Information'!J132</f>
        <v>4</v>
      </c>
      <c r="K132" s="74">
        <f>'Historical Fault Information'!K132</f>
        <v>5</v>
      </c>
      <c r="M132" s="41"/>
      <c r="N132" s="41"/>
    </row>
    <row r="133" spans="1:14">
      <c r="A133" t="s">
        <v>49</v>
      </c>
      <c r="B133" s="74">
        <f>'Historical Fault Information'!B133</f>
        <v>1</v>
      </c>
      <c r="C133" s="74">
        <f>'Historical Fault Information'!C133</f>
        <v>0</v>
      </c>
      <c r="D133" s="74">
        <f>'Historical Fault Information'!D133</f>
        <v>4</v>
      </c>
      <c r="E133" s="74">
        <f>'Historical Fault Information'!E133</f>
        <v>7</v>
      </c>
      <c r="F133" s="74">
        <f>'Historical Fault Information'!F133</f>
        <v>0</v>
      </c>
      <c r="G133" s="74">
        <f>'Historical Fault Information'!G133</f>
        <v>0</v>
      </c>
      <c r="H133" s="74">
        <f>'Historical Fault Information'!H133</f>
        <v>2</v>
      </c>
      <c r="I133" s="74">
        <f>'Historical Fault Information'!I133</f>
        <v>1</v>
      </c>
      <c r="J133" s="74">
        <f>'Historical Fault Information'!J133</f>
        <v>1</v>
      </c>
      <c r="K133" s="74">
        <f>'Historical Fault Information'!K133</f>
        <v>1</v>
      </c>
      <c r="M133" s="41"/>
      <c r="N133" s="41"/>
    </row>
    <row r="134" spans="1:14">
      <c r="A134" t="s">
        <v>59</v>
      </c>
      <c r="B134" s="74">
        <f>'Historical Fault Information'!B134</f>
        <v>1</v>
      </c>
      <c r="C134" s="74">
        <f>'Historical Fault Information'!C134</f>
        <v>2</v>
      </c>
      <c r="D134" s="74">
        <f>'Historical Fault Information'!D134</f>
        <v>2</v>
      </c>
      <c r="E134" s="74">
        <f>'Historical Fault Information'!E134</f>
        <v>1</v>
      </c>
      <c r="F134" s="74">
        <f>'Historical Fault Information'!F134</f>
        <v>2</v>
      </c>
      <c r="G134" s="74">
        <f>'Historical Fault Information'!G134</f>
        <v>5</v>
      </c>
      <c r="H134" s="74">
        <f>'Historical Fault Information'!H134</f>
        <v>0</v>
      </c>
      <c r="I134" s="74">
        <f>'Historical Fault Information'!I134</f>
        <v>2</v>
      </c>
      <c r="J134" s="74">
        <f>'Historical Fault Information'!J134</f>
        <v>2</v>
      </c>
      <c r="K134" s="74">
        <f>'Historical Fault Information'!K134</f>
        <v>0</v>
      </c>
      <c r="M134" s="41"/>
      <c r="N134" s="41"/>
    </row>
    <row r="135" spans="1:14">
      <c r="A135" t="s">
        <v>57</v>
      </c>
      <c r="B135" s="74">
        <f>'Historical Fault Information'!B135</f>
        <v>1</v>
      </c>
      <c r="C135" s="74">
        <f>'Historical Fault Information'!C135</f>
        <v>0</v>
      </c>
      <c r="D135" s="74">
        <f>'Historical Fault Information'!D135</f>
        <v>3</v>
      </c>
      <c r="E135" s="74">
        <f>'Historical Fault Information'!E135</f>
        <v>2</v>
      </c>
      <c r="F135" s="74">
        <f>'Historical Fault Information'!F135</f>
        <v>9</v>
      </c>
      <c r="G135" s="74">
        <f>'Historical Fault Information'!G135</f>
        <v>4</v>
      </c>
      <c r="H135" s="74">
        <f>'Historical Fault Information'!H135</f>
        <v>6</v>
      </c>
      <c r="I135" s="74">
        <f>'Historical Fault Information'!I135</f>
        <v>3</v>
      </c>
      <c r="J135" s="74">
        <f>'Historical Fault Information'!J135</f>
        <v>2</v>
      </c>
      <c r="K135" s="74">
        <f>'Historical Fault Information'!K135</f>
        <v>2</v>
      </c>
      <c r="M135" s="41"/>
      <c r="N135" s="41"/>
    </row>
    <row r="136" spans="1:14">
      <c r="A136" t="s">
        <v>55</v>
      </c>
      <c r="B136" s="74">
        <f>'Historical Fault Information'!B136</f>
        <v>5</v>
      </c>
      <c r="C136" s="74">
        <f>'Historical Fault Information'!C136</f>
        <v>3</v>
      </c>
      <c r="D136" s="74">
        <f>'Historical Fault Information'!D136</f>
        <v>3</v>
      </c>
      <c r="E136" s="74">
        <f>'Historical Fault Information'!E136</f>
        <v>2</v>
      </c>
      <c r="F136" s="74">
        <f>'Historical Fault Information'!F136</f>
        <v>1</v>
      </c>
      <c r="G136" s="74">
        <f>'Historical Fault Information'!G136</f>
        <v>1</v>
      </c>
      <c r="H136" s="74">
        <f>'Historical Fault Information'!H136</f>
        <v>1</v>
      </c>
      <c r="I136" s="74">
        <f>'Historical Fault Information'!I136</f>
        <v>1</v>
      </c>
      <c r="J136" s="74">
        <f>'Historical Fault Information'!J136</f>
        <v>3</v>
      </c>
      <c r="K136" s="74">
        <f>'Historical Fault Information'!K136</f>
        <v>4</v>
      </c>
      <c r="M136" s="41"/>
      <c r="N136" s="41"/>
    </row>
    <row r="137" spans="1:14">
      <c r="A137" t="s">
        <v>47</v>
      </c>
      <c r="B137" s="74">
        <f>'Historical Fault Information'!B137</f>
        <v>0</v>
      </c>
      <c r="C137" s="74">
        <f>'Historical Fault Information'!C137</f>
        <v>5</v>
      </c>
      <c r="D137" s="74">
        <f>'Historical Fault Information'!D137</f>
        <v>0</v>
      </c>
      <c r="E137" s="74">
        <f>'Historical Fault Information'!E137</f>
        <v>1</v>
      </c>
      <c r="F137" s="74">
        <f>'Historical Fault Information'!F137</f>
        <v>1</v>
      </c>
      <c r="G137" s="74">
        <f>'Historical Fault Information'!G137</f>
        <v>2</v>
      </c>
      <c r="H137" s="74">
        <f>'Historical Fault Information'!H137</f>
        <v>1</v>
      </c>
      <c r="I137" s="74">
        <f>'Historical Fault Information'!I137</f>
        <v>0</v>
      </c>
      <c r="J137" s="74">
        <f>'Historical Fault Information'!J137</f>
        <v>0</v>
      </c>
      <c r="K137" s="74">
        <f>'Historical Fault Information'!K137</f>
        <v>0</v>
      </c>
      <c r="M137" s="41"/>
      <c r="N137" s="41"/>
    </row>
    <row r="138" spans="1:14">
      <c r="A138" t="s">
        <v>52</v>
      </c>
      <c r="B138" s="74">
        <f>'Historical Fault Information'!B138</f>
        <v>6</v>
      </c>
      <c r="C138" s="74">
        <f>'Historical Fault Information'!C138</f>
        <v>1</v>
      </c>
      <c r="D138" s="74">
        <f>'Historical Fault Information'!D138</f>
        <v>1</v>
      </c>
      <c r="E138" s="74">
        <f>'Historical Fault Information'!E138</f>
        <v>0</v>
      </c>
      <c r="F138" s="74">
        <f>'Historical Fault Information'!F138</f>
        <v>0</v>
      </c>
      <c r="G138" s="74">
        <f>'Historical Fault Information'!G138</f>
        <v>2</v>
      </c>
      <c r="H138" s="74">
        <f>'Historical Fault Information'!H138</f>
        <v>1</v>
      </c>
      <c r="I138" s="74">
        <f>'Historical Fault Information'!I138</f>
        <v>0</v>
      </c>
      <c r="J138" s="74">
        <f>'Historical Fault Information'!J138</f>
        <v>1</v>
      </c>
      <c r="K138" s="74">
        <f>'Historical Fault Information'!K138</f>
        <v>1</v>
      </c>
      <c r="M138" s="41"/>
      <c r="N138" s="41"/>
    </row>
    <row r="139" spans="1:14">
      <c r="A139" t="s">
        <v>53</v>
      </c>
      <c r="B139" s="74">
        <f>'Historical Fault Information'!B139</f>
        <v>1</v>
      </c>
      <c r="C139" s="74">
        <f>'Historical Fault Information'!C139</f>
        <v>2</v>
      </c>
      <c r="D139" s="74">
        <f>'Historical Fault Information'!D139</f>
        <v>0</v>
      </c>
      <c r="E139" s="74">
        <f>'Historical Fault Information'!E139</f>
        <v>2</v>
      </c>
      <c r="F139" s="74">
        <f>'Historical Fault Information'!F139</f>
        <v>0</v>
      </c>
      <c r="G139" s="74">
        <f>'Historical Fault Information'!G139</f>
        <v>0</v>
      </c>
      <c r="H139" s="74">
        <f>'Historical Fault Information'!H139</f>
        <v>7</v>
      </c>
      <c r="I139" s="74">
        <f>'Historical Fault Information'!I139</f>
        <v>0</v>
      </c>
      <c r="J139" s="74">
        <f>'Historical Fault Information'!J139</f>
        <v>1</v>
      </c>
      <c r="K139" s="74">
        <f>'Historical Fault Information'!K139</f>
        <v>0</v>
      </c>
      <c r="M139" s="41"/>
      <c r="N139" s="41"/>
    </row>
    <row r="140" spans="1:14">
      <c r="A140" t="s">
        <v>58</v>
      </c>
      <c r="B140" s="74">
        <f>'Historical Fault Information'!B140</f>
        <v>3</v>
      </c>
      <c r="C140" s="74">
        <f>'Historical Fault Information'!C140</f>
        <v>5</v>
      </c>
      <c r="D140" s="74">
        <f>'Historical Fault Information'!D140</f>
        <v>5</v>
      </c>
      <c r="E140" s="74">
        <f>'Historical Fault Information'!E140</f>
        <v>5</v>
      </c>
      <c r="F140" s="74">
        <f>'Historical Fault Information'!F140</f>
        <v>4</v>
      </c>
      <c r="G140" s="74">
        <f>'Historical Fault Information'!G140</f>
        <v>2</v>
      </c>
      <c r="H140" s="74">
        <f>'Historical Fault Information'!H140</f>
        <v>3</v>
      </c>
      <c r="I140" s="74">
        <f>'Historical Fault Information'!I140</f>
        <v>2</v>
      </c>
      <c r="J140" s="74">
        <f>'Historical Fault Information'!J140</f>
        <v>2</v>
      </c>
      <c r="K140" s="74">
        <f>'Historical Fault Information'!K140</f>
        <v>3</v>
      </c>
      <c r="M140" s="41"/>
      <c r="N140" s="41"/>
    </row>
    <row r="141" spans="1:14">
      <c r="A141" t="s">
        <v>60</v>
      </c>
      <c r="B141" s="74">
        <f>'Historical Fault Information'!B141</f>
        <v>0</v>
      </c>
      <c r="C141" s="74">
        <f>'Historical Fault Information'!C141</f>
        <v>4</v>
      </c>
      <c r="D141" s="74">
        <f>'Historical Fault Information'!D141</f>
        <v>1</v>
      </c>
      <c r="E141" s="74">
        <f>'Historical Fault Information'!E141</f>
        <v>1</v>
      </c>
      <c r="F141" s="74">
        <f>'Historical Fault Information'!F141</f>
        <v>1</v>
      </c>
      <c r="G141" s="74">
        <f>'Historical Fault Information'!G141</f>
        <v>2</v>
      </c>
      <c r="H141" s="74">
        <f>'Historical Fault Information'!H141</f>
        <v>2</v>
      </c>
      <c r="I141" s="74">
        <f>'Historical Fault Information'!I141</f>
        <v>0</v>
      </c>
      <c r="J141" s="74">
        <f>'Historical Fault Information'!J141</f>
        <v>1</v>
      </c>
      <c r="K141" s="74">
        <f>'Historical Fault Information'!K141</f>
        <v>0</v>
      </c>
      <c r="M141" s="41"/>
      <c r="N141" s="41"/>
    </row>
    <row r="142" spans="1:14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K142" s="52"/>
    </row>
    <row r="143" spans="1:14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K143" s="52"/>
    </row>
    <row r="144" spans="1:14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K144" s="52"/>
    </row>
    <row r="145" spans="1:14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</row>
    <row r="146" spans="1:14" s="3" customFormat="1" ht="18">
      <c r="A146" s="95"/>
      <c r="B146" s="55"/>
      <c r="C146" s="55"/>
      <c r="D146" s="55"/>
      <c r="E146" s="55"/>
      <c r="F146" s="55"/>
      <c r="G146" s="55"/>
      <c r="H146" s="55"/>
      <c r="I146" s="39"/>
      <c r="J146" s="95"/>
      <c r="K146" s="39"/>
      <c r="L146" s="39"/>
      <c r="M146" s="39"/>
      <c r="N146" s="39"/>
    </row>
    <row r="147" spans="1:14" s="3" customFormat="1" ht="15.95" customHeight="1"/>
    <row r="148" spans="1:14" s="60" customFormat="1">
      <c r="A148" s="60" t="s">
        <v>6</v>
      </c>
      <c r="B148" s="61">
        <f t="shared" ref="B148:K148" si="6">SUM(B152:B164)</f>
        <v>81</v>
      </c>
      <c r="C148" s="61">
        <f t="shared" si="6"/>
        <v>109</v>
      </c>
      <c r="D148" s="61">
        <f t="shared" si="6"/>
        <v>124</v>
      </c>
      <c r="E148" s="61">
        <f t="shared" si="6"/>
        <v>111</v>
      </c>
      <c r="F148" s="61">
        <f t="shared" si="6"/>
        <v>93</v>
      </c>
      <c r="G148" s="61">
        <f t="shared" si="6"/>
        <v>83</v>
      </c>
      <c r="H148" s="61">
        <f t="shared" si="6"/>
        <v>126</v>
      </c>
      <c r="I148" s="61">
        <f t="shared" si="6"/>
        <v>110</v>
      </c>
      <c r="J148" s="61">
        <f t="shared" si="6"/>
        <v>102</v>
      </c>
      <c r="K148" s="61">
        <f t="shared" si="6"/>
        <v>118</v>
      </c>
      <c r="L148" s="61"/>
      <c r="M148" s="61"/>
      <c r="N148" s="61"/>
    </row>
    <row r="149" spans="1:14" s="60" customFormat="1"/>
    <row r="150" spans="1:14">
      <c r="A150" s="94"/>
      <c r="B150" s="94"/>
      <c r="C150" s="94"/>
      <c r="D150" s="94"/>
      <c r="E150" s="94"/>
      <c r="F150" s="94"/>
      <c r="G150" s="94"/>
      <c r="H150" s="94"/>
      <c r="I150" s="94"/>
      <c r="J150" s="94"/>
      <c r="K150" s="94"/>
      <c r="L150" s="94"/>
      <c r="M150" s="94"/>
      <c r="N150" s="94"/>
    </row>
    <row r="151" spans="1:14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/>
      <c r="M151" s="1"/>
      <c r="N151" s="1"/>
    </row>
    <row r="152" spans="1:14">
      <c r="A152" s="53" t="s">
        <v>50</v>
      </c>
      <c r="B152" s="74">
        <f>'Historical Fault Information'!B152</f>
        <v>5</v>
      </c>
      <c r="C152" s="74">
        <f>'Historical Fault Information'!C152</f>
        <v>11</v>
      </c>
      <c r="D152" s="74">
        <f>'Historical Fault Information'!D152</f>
        <v>8</v>
      </c>
      <c r="E152" s="74">
        <f>'Historical Fault Information'!E152</f>
        <v>9</v>
      </c>
      <c r="F152" s="74">
        <f>'Historical Fault Information'!F152</f>
        <v>5</v>
      </c>
      <c r="G152" s="74">
        <f>'Historical Fault Information'!G152</f>
        <v>4</v>
      </c>
      <c r="H152" s="74">
        <f>'Historical Fault Information'!H152</f>
        <v>9</v>
      </c>
      <c r="I152" s="74">
        <f>'Historical Fault Information'!I152</f>
        <v>13</v>
      </c>
      <c r="J152" s="74">
        <f>'Historical Fault Information'!J152</f>
        <v>3</v>
      </c>
      <c r="K152" s="74">
        <f>'Historical Fault Information'!K152</f>
        <v>7</v>
      </c>
      <c r="M152" s="41"/>
      <c r="N152" s="41"/>
    </row>
    <row r="153" spans="1:14">
      <c r="A153" s="53" t="s">
        <v>56</v>
      </c>
      <c r="B153" s="74">
        <f>'Historical Fault Information'!B153</f>
        <v>2</v>
      </c>
      <c r="C153" s="74">
        <f>'Historical Fault Information'!C153</f>
        <v>5</v>
      </c>
      <c r="D153" s="74">
        <f>'Historical Fault Information'!D153</f>
        <v>6</v>
      </c>
      <c r="E153" s="74">
        <f>'Historical Fault Information'!E153</f>
        <v>7</v>
      </c>
      <c r="F153" s="74">
        <f>'Historical Fault Information'!F153</f>
        <v>4</v>
      </c>
      <c r="G153" s="74">
        <f>'Historical Fault Information'!G153</f>
        <v>2</v>
      </c>
      <c r="H153" s="74">
        <f>'Historical Fault Information'!H153</f>
        <v>17</v>
      </c>
      <c r="I153" s="74">
        <f>'Historical Fault Information'!I153</f>
        <v>10</v>
      </c>
      <c r="J153" s="74">
        <f>'Historical Fault Information'!J153</f>
        <v>11</v>
      </c>
      <c r="K153" s="74">
        <f>'Historical Fault Information'!K153</f>
        <v>11</v>
      </c>
      <c r="M153" s="41"/>
      <c r="N153" s="41"/>
    </row>
    <row r="154" spans="1:14">
      <c r="A154" s="53" t="s">
        <v>51</v>
      </c>
      <c r="B154" s="74">
        <f>'Historical Fault Information'!B154</f>
        <v>4</v>
      </c>
      <c r="C154" s="74">
        <f>'Historical Fault Information'!C154</f>
        <v>1</v>
      </c>
      <c r="D154" s="74">
        <f>'Historical Fault Information'!D154</f>
        <v>5</v>
      </c>
      <c r="E154" s="74">
        <f>'Historical Fault Information'!E154</f>
        <v>2</v>
      </c>
      <c r="F154" s="74">
        <f>'Historical Fault Information'!F154</f>
        <v>1</v>
      </c>
      <c r="G154" s="74">
        <f>'Historical Fault Information'!G154</f>
        <v>3</v>
      </c>
      <c r="H154" s="74">
        <f>'Historical Fault Information'!H154</f>
        <v>5</v>
      </c>
      <c r="I154" s="74">
        <f>'Historical Fault Information'!I154</f>
        <v>2</v>
      </c>
      <c r="J154" s="74">
        <f>'Historical Fault Information'!J154</f>
        <v>2</v>
      </c>
      <c r="K154" s="74">
        <f>'Historical Fault Information'!K154</f>
        <v>8</v>
      </c>
      <c r="M154" s="41"/>
      <c r="N154" s="41"/>
    </row>
    <row r="155" spans="1:14">
      <c r="A155" s="53" t="s">
        <v>54</v>
      </c>
      <c r="B155" s="74">
        <f>'Historical Fault Information'!B155</f>
        <v>16</v>
      </c>
      <c r="C155" s="74">
        <f>'Historical Fault Information'!C155</f>
        <v>24</v>
      </c>
      <c r="D155" s="74">
        <f>'Historical Fault Information'!D155</f>
        <v>34</v>
      </c>
      <c r="E155" s="74">
        <f>'Historical Fault Information'!E155</f>
        <v>20</v>
      </c>
      <c r="F155" s="74">
        <f>'Historical Fault Information'!F155</f>
        <v>27</v>
      </c>
      <c r="G155" s="74">
        <f>'Historical Fault Information'!G155</f>
        <v>21</v>
      </c>
      <c r="H155" s="74">
        <f>'Historical Fault Information'!H155</f>
        <v>21</v>
      </c>
      <c r="I155" s="74">
        <f>'Historical Fault Information'!I155</f>
        <v>18</v>
      </c>
      <c r="J155" s="74">
        <f>'Historical Fault Information'!J155</f>
        <v>12</v>
      </c>
      <c r="K155" s="74">
        <f>'Historical Fault Information'!K155</f>
        <v>13</v>
      </c>
      <c r="M155" s="41"/>
      <c r="N155" s="41"/>
    </row>
    <row r="156" spans="1:14">
      <c r="A156" s="53" t="s">
        <v>49</v>
      </c>
      <c r="B156" s="74">
        <f>'Historical Fault Information'!B156</f>
        <v>3</v>
      </c>
      <c r="C156" s="74">
        <f>'Historical Fault Information'!C156</f>
        <v>4</v>
      </c>
      <c r="D156" s="74">
        <f>'Historical Fault Information'!D156</f>
        <v>7</v>
      </c>
      <c r="E156" s="74">
        <f>'Historical Fault Information'!E156</f>
        <v>10</v>
      </c>
      <c r="F156" s="74">
        <f>'Historical Fault Information'!F156</f>
        <v>5</v>
      </c>
      <c r="G156" s="74">
        <f>'Historical Fault Information'!G156</f>
        <v>5</v>
      </c>
      <c r="H156" s="74">
        <f>'Historical Fault Information'!H156</f>
        <v>11</v>
      </c>
      <c r="I156" s="74">
        <f>'Historical Fault Information'!I156</f>
        <v>6</v>
      </c>
      <c r="J156" s="74">
        <f>'Historical Fault Information'!J156</f>
        <v>4</v>
      </c>
      <c r="K156" s="74">
        <f>'Historical Fault Information'!K156</f>
        <v>13</v>
      </c>
      <c r="M156" s="41"/>
      <c r="N156" s="41"/>
    </row>
    <row r="157" spans="1:14">
      <c r="A157" s="53" t="s">
        <v>59</v>
      </c>
      <c r="B157" s="74">
        <f>'Historical Fault Information'!B157</f>
        <v>4</v>
      </c>
      <c r="C157" s="74">
        <f>'Historical Fault Information'!C157</f>
        <v>5</v>
      </c>
      <c r="D157" s="74">
        <f>'Historical Fault Information'!D157</f>
        <v>3</v>
      </c>
      <c r="E157" s="74">
        <f>'Historical Fault Information'!E157</f>
        <v>1</v>
      </c>
      <c r="F157" s="74">
        <f>'Historical Fault Information'!F157</f>
        <v>2</v>
      </c>
      <c r="G157" s="74">
        <f>'Historical Fault Information'!G157</f>
        <v>1</v>
      </c>
      <c r="H157" s="74">
        <f>'Historical Fault Information'!H157</f>
        <v>4</v>
      </c>
      <c r="I157" s="74">
        <f>'Historical Fault Information'!I157</f>
        <v>5</v>
      </c>
      <c r="J157" s="74">
        <f>'Historical Fault Information'!J157</f>
        <v>4</v>
      </c>
      <c r="K157" s="74">
        <f>'Historical Fault Information'!K157</f>
        <v>3</v>
      </c>
      <c r="M157" s="41"/>
      <c r="N157" s="41"/>
    </row>
    <row r="158" spans="1:14">
      <c r="A158" s="53" t="s">
        <v>57</v>
      </c>
      <c r="B158" s="74">
        <f>'Historical Fault Information'!B158</f>
        <v>13</v>
      </c>
      <c r="C158" s="74">
        <f>'Historical Fault Information'!C158</f>
        <v>11</v>
      </c>
      <c r="D158" s="74">
        <f>'Historical Fault Information'!D158</f>
        <v>17</v>
      </c>
      <c r="E158" s="74">
        <f>'Historical Fault Information'!E158</f>
        <v>6</v>
      </c>
      <c r="F158" s="74">
        <f>'Historical Fault Information'!F158</f>
        <v>8</v>
      </c>
      <c r="G158" s="74">
        <f>'Historical Fault Information'!G158</f>
        <v>9</v>
      </c>
      <c r="H158" s="74">
        <f>'Historical Fault Information'!H158</f>
        <v>13</v>
      </c>
      <c r="I158" s="74">
        <f>'Historical Fault Information'!I158</f>
        <v>12</v>
      </c>
      <c r="J158" s="74">
        <f>'Historical Fault Information'!J158</f>
        <v>21</v>
      </c>
      <c r="K158" s="74">
        <f>'Historical Fault Information'!K158</f>
        <v>14</v>
      </c>
      <c r="M158" s="41"/>
      <c r="N158" s="41"/>
    </row>
    <row r="159" spans="1:14">
      <c r="A159" s="53" t="s">
        <v>55</v>
      </c>
      <c r="B159" s="74">
        <f>'Historical Fault Information'!B159</f>
        <v>2</v>
      </c>
      <c r="C159" s="74">
        <f>'Historical Fault Information'!C159</f>
        <v>1</v>
      </c>
      <c r="D159" s="74">
        <f>'Historical Fault Information'!D159</f>
        <v>3</v>
      </c>
      <c r="E159" s="74">
        <f>'Historical Fault Information'!E159</f>
        <v>1</v>
      </c>
      <c r="F159" s="74">
        <f>'Historical Fault Information'!F159</f>
        <v>1</v>
      </c>
      <c r="G159" s="74">
        <f>'Historical Fault Information'!G159</f>
        <v>1</v>
      </c>
      <c r="H159" s="74">
        <f>'Historical Fault Information'!H159</f>
        <v>0</v>
      </c>
      <c r="I159" s="74">
        <f>'Historical Fault Information'!I159</f>
        <v>1</v>
      </c>
      <c r="J159" s="74">
        <f>'Historical Fault Information'!J159</f>
        <v>0</v>
      </c>
      <c r="K159" s="74">
        <f>'Historical Fault Information'!K159</f>
        <v>3</v>
      </c>
      <c r="M159" s="41"/>
      <c r="N159" s="41"/>
    </row>
    <row r="160" spans="1:14">
      <c r="A160" s="53" t="s">
        <v>47</v>
      </c>
      <c r="B160" s="74">
        <f>'Historical Fault Information'!B160</f>
        <v>15</v>
      </c>
      <c r="C160" s="74">
        <f>'Historical Fault Information'!C160</f>
        <v>24</v>
      </c>
      <c r="D160" s="74">
        <f>'Historical Fault Information'!D160</f>
        <v>10</v>
      </c>
      <c r="E160" s="74">
        <f>'Historical Fault Information'!E160</f>
        <v>26</v>
      </c>
      <c r="F160" s="74">
        <f>'Historical Fault Information'!F160</f>
        <v>16</v>
      </c>
      <c r="G160" s="74">
        <f>'Historical Fault Information'!G160</f>
        <v>11</v>
      </c>
      <c r="H160" s="74">
        <f>'Historical Fault Information'!H160</f>
        <v>19</v>
      </c>
      <c r="I160" s="74">
        <f>'Historical Fault Information'!I160</f>
        <v>23</v>
      </c>
      <c r="J160" s="74">
        <f>'Historical Fault Information'!J160</f>
        <v>21</v>
      </c>
      <c r="K160" s="74">
        <f>'Historical Fault Information'!K160</f>
        <v>24</v>
      </c>
      <c r="M160" s="41"/>
      <c r="N160" s="41"/>
    </row>
    <row r="161" spans="1:14">
      <c r="A161" s="53" t="s">
        <v>52</v>
      </c>
      <c r="B161" s="74">
        <f>'Historical Fault Information'!B161</f>
        <v>4</v>
      </c>
      <c r="C161" s="74">
        <f>'Historical Fault Information'!C161</f>
        <v>13</v>
      </c>
      <c r="D161" s="74">
        <f>'Historical Fault Information'!D161</f>
        <v>7</v>
      </c>
      <c r="E161" s="74">
        <f>'Historical Fault Information'!E161</f>
        <v>7</v>
      </c>
      <c r="F161" s="74">
        <f>'Historical Fault Information'!F161</f>
        <v>5</v>
      </c>
      <c r="G161" s="74">
        <f>'Historical Fault Information'!G161</f>
        <v>11</v>
      </c>
      <c r="H161" s="74">
        <f>'Historical Fault Information'!H161</f>
        <v>5</v>
      </c>
      <c r="I161" s="74">
        <f>'Historical Fault Information'!I161</f>
        <v>4</v>
      </c>
      <c r="J161" s="74">
        <f>'Historical Fault Information'!J161</f>
        <v>11</v>
      </c>
      <c r="K161" s="74">
        <f>'Historical Fault Information'!K161</f>
        <v>5</v>
      </c>
      <c r="M161" s="41"/>
      <c r="N161" s="41"/>
    </row>
    <row r="162" spans="1:14">
      <c r="A162" s="53" t="s">
        <v>53</v>
      </c>
      <c r="B162" s="74">
        <f>'Historical Fault Information'!B162</f>
        <v>6</v>
      </c>
      <c r="C162" s="74">
        <f>'Historical Fault Information'!C162</f>
        <v>1</v>
      </c>
      <c r="D162" s="74">
        <f>'Historical Fault Information'!D162</f>
        <v>7</v>
      </c>
      <c r="E162" s="74">
        <f>'Historical Fault Information'!E162</f>
        <v>4</v>
      </c>
      <c r="F162" s="74">
        <f>'Historical Fault Information'!F162</f>
        <v>7</v>
      </c>
      <c r="G162" s="74">
        <f>'Historical Fault Information'!G162</f>
        <v>4</v>
      </c>
      <c r="H162" s="74">
        <f>'Historical Fault Information'!H162</f>
        <v>7</v>
      </c>
      <c r="I162" s="74">
        <f>'Historical Fault Information'!I162</f>
        <v>2</v>
      </c>
      <c r="J162" s="74">
        <f>'Historical Fault Information'!J162</f>
        <v>5</v>
      </c>
      <c r="K162" s="74">
        <f>'Historical Fault Information'!K162</f>
        <v>5</v>
      </c>
      <c r="M162" s="41"/>
      <c r="N162" s="41"/>
    </row>
    <row r="163" spans="1:14">
      <c r="A163" s="53" t="s">
        <v>58</v>
      </c>
      <c r="B163" s="74">
        <f>'Historical Fault Information'!B163</f>
        <v>5</v>
      </c>
      <c r="C163" s="74">
        <f>'Historical Fault Information'!C163</f>
        <v>7</v>
      </c>
      <c r="D163" s="74">
        <f>'Historical Fault Information'!D163</f>
        <v>9</v>
      </c>
      <c r="E163" s="74">
        <f>'Historical Fault Information'!E163</f>
        <v>11</v>
      </c>
      <c r="F163" s="74">
        <f>'Historical Fault Information'!F163</f>
        <v>5</v>
      </c>
      <c r="G163" s="74">
        <f>'Historical Fault Information'!G163</f>
        <v>6</v>
      </c>
      <c r="H163" s="74">
        <f>'Historical Fault Information'!H163</f>
        <v>10</v>
      </c>
      <c r="I163" s="74">
        <f>'Historical Fault Information'!I163</f>
        <v>6</v>
      </c>
      <c r="J163" s="74">
        <f>'Historical Fault Information'!J163</f>
        <v>5</v>
      </c>
      <c r="K163" s="74">
        <f>'Historical Fault Information'!K163</f>
        <v>7</v>
      </c>
      <c r="M163" s="41"/>
      <c r="N163" s="41"/>
    </row>
    <row r="164" spans="1:14">
      <c r="A164" s="53" t="s">
        <v>60</v>
      </c>
      <c r="B164" s="74">
        <f>'Historical Fault Information'!B164</f>
        <v>2</v>
      </c>
      <c r="C164" s="74">
        <f>'Historical Fault Information'!C164</f>
        <v>2</v>
      </c>
      <c r="D164" s="74">
        <f>'Historical Fault Information'!D164</f>
        <v>8</v>
      </c>
      <c r="E164" s="74">
        <f>'Historical Fault Information'!E164</f>
        <v>7</v>
      </c>
      <c r="F164" s="74">
        <f>'Historical Fault Information'!F164</f>
        <v>7</v>
      </c>
      <c r="G164" s="74">
        <f>'Historical Fault Information'!G164</f>
        <v>5</v>
      </c>
      <c r="H164" s="74">
        <f>'Historical Fault Information'!H164</f>
        <v>5</v>
      </c>
      <c r="I164" s="74">
        <f>'Historical Fault Information'!I164</f>
        <v>8</v>
      </c>
      <c r="J164" s="74">
        <f>'Historical Fault Information'!J164</f>
        <v>3</v>
      </c>
      <c r="K164" s="74">
        <f>'Historical Fault Information'!K164</f>
        <v>5</v>
      </c>
      <c r="M164" s="41"/>
      <c r="N164" s="41"/>
    </row>
    <row r="165" spans="1:14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M165" s="41"/>
      <c r="N165" s="41"/>
    </row>
    <row r="166" spans="1:14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M166" s="41"/>
      <c r="N166" s="41"/>
    </row>
    <row r="167" spans="1:14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K167" s="52"/>
    </row>
    <row r="168" spans="1:14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</row>
    <row r="169" spans="1:14" s="3" customFormat="1" ht="18">
      <c r="A169" s="95"/>
      <c r="B169" s="55"/>
      <c r="C169" s="55"/>
      <c r="D169" s="55"/>
      <c r="E169" s="55"/>
      <c r="F169" s="55"/>
      <c r="G169" s="55"/>
      <c r="H169" s="55"/>
      <c r="I169" s="39"/>
      <c r="J169" s="95"/>
      <c r="K169" s="39"/>
      <c r="L169" s="39"/>
      <c r="M169" s="39"/>
      <c r="N169" s="39"/>
    </row>
    <row r="170" spans="1:14" s="3" customFormat="1" ht="15.95" customHeight="1"/>
    <row r="171" spans="1:14" s="60" customFormat="1">
      <c r="A171" s="60" t="s">
        <v>6</v>
      </c>
      <c r="B171" s="61">
        <f t="shared" ref="B171:K171" si="7">SUM(B175:B187)</f>
        <v>146</v>
      </c>
      <c r="C171" s="61">
        <f t="shared" si="7"/>
        <v>157</v>
      </c>
      <c r="D171" s="61">
        <f t="shared" si="7"/>
        <v>157</v>
      </c>
      <c r="E171" s="61">
        <f t="shared" si="7"/>
        <v>296</v>
      </c>
      <c r="F171" s="61">
        <f t="shared" si="7"/>
        <v>358</v>
      </c>
      <c r="G171" s="61">
        <f t="shared" si="7"/>
        <v>181</v>
      </c>
      <c r="H171" s="61">
        <f t="shared" si="7"/>
        <v>320</v>
      </c>
      <c r="I171" s="61">
        <f t="shared" si="7"/>
        <v>292</v>
      </c>
      <c r="J171" s="61">
        <f t="shared" si="7"/>
        <v>185</v>
      </c>
      <c r="K171" s="61">
        <f t="shared" si="7"/>
        <v>286</v>
      </c>
      <c r="L171" s="61"/>
      <c r="M171" s="61"/>
      <c r="N171" s="61"/>
    </row>
    <row r="172" spans="1:14" s="60" customFormat="1"/>
    <row r="173" spans="1:14">
      <c r="A173" s="94"/>
      <c r="B173" s="94"/>
      <c r="C173" s="94"/>
      <c r="D173" s="94"/>
      <c r="E173" s="94"/>
      <c r="F173" s="94"/>
      <c r="G173" s="94"/>
      <c r="H173" s="94"/>
      <c r="I173" s="94"/>
      <c r="J173" s="94"/>
      <c r="K173" s="94"/>
      <c r="L173" s="94"/>
      <c r="M173" s="94"/>
      <c r="N173" s="94"/>
    </row>
    <row r="174" spans="1:14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/>
      <c r="M174" s="1"/>
      <c r="N174" s="1"/>
    </row>
    <row r="175" spans="1:14">
      <c r="A175" s="53" t="s">
        <v>50</v>
      </c>
      <c r="B175" s="74">
        <f>'Historical Fault Information'!B175</f>
        <v>17</v>
      </c>
      <c r="C175" s="74">
        <f>'Historical Fault Information'!C175</f>
        <v>12</v>
      </c>
      <c r="D175" s="74">
        <f>'Historical Fault Information'!D175</f>
        <v>12</v>
      </c>
      <c r="E175" s="74">
        <f>'Historical Fault Information'!E175</f>
        <v>20</v>
      </c>
      <c r="F175" s="74">
        <f>'Historical Fault Information'!F175</f>
        <v>19</v>
      </c>
      <c r="G175" s="74">
        <f>'Historical Fault Information'!G175</f>
        <v>12</v>
      </c>
      <c r="H175" s="74">
        <f>'Historical Fault Information'!H175</f>
        <v>21</v>
      </c>
      <c r="I175" s="74">
        <f>'Historical Fault Information'!I175</f>
        <v>20</v>
      </c>
      <c r="J175" s="74">
        <f>'Historical Fault Information'!J175</f>
        <v>13</v>
      </c>
      <c r="K175" s="74">
        <f>'Historical Fault Information'!K175</f>
        <v>18</v>
      </c>
      <c r="M175" s="41"/>
      <c r="N175" s="41"/>
    </row>
    <row r="176" spans="1:14">
      <c r="A176" s="53" t="s">
        <v>56</v>
      </c>
      <c r="B176" s="74">
        <f>'Historical Fault Information'!B176</f>
        <v>3</v>
      </c>
      <c r="C176" s="74">
        <f>'Historical Fault Information'!C176</f>
        <v>7</v>
      </c>
      <c r="D176" s="74">
        <f>'Historical Fault Information'!D176</f>
        <v>0</v>
      </c>
      <c r="E176" s="74">
        <f>'Historical Fault Information'!E176</f>
        <v>17</v>
      </c>
      <c r="F176" s="74">
        <f>'Historical Fault Information'!F176</f>
        <v>21</v>
      </c>
      <c r="G176" s="74">
        <f>'Historical Fault Information'!G176</f>
        <v>6</v>
      </c>
      <c r="H176" s="74">
        <f>'Historical Fault Information'!H176</f>
        <v>19</v>
      </c>
      <c r="I176" s="74">
        <f>'Historical Fault Information'!I176</f>
        <v>19</v>
      </c>
      <c r="J176" s="74">
        <f>'Historical Fault Information'!J176</f>
        <v>6</v>
      </c>
      <c r="K176" s="74">
        <f>'Historical Fault Information'!K176</f>
        <v>17</v>
      </c>
      <c r="M176" s="41"/>
      <c r="N176" s="41"/>
    </row>
    <row r="177" spans="1:14">
      <c r="A177" s="53" t="s">
        <v>51</v>
      </c>
      <c r="B177" s="74">
        <f>'Historical Fault Information'!B177</f>
        <v>5</v>
      </c>
      <c r="C177" s="74">
        <f>'Historical Fault Information'!C177</f>
        <v>2</v>
      </c>
      <c r="D177" s="74">
        <f>'Historical Fault Information'!D177</f>
        <v>2</v>
      </c>
      <c r="E177" s="74">
        <f>'Historical Fault Information'!E177</f>
        <v>2</v>
      </c>
      <c r="F177" s="74">
        <f>'Historical Fault Information'!F177</f>
        <v>4</v>
      </c>
      <c r="G177" s="74">
        <f>'Historical Fault Information'!G177</f>
        <v>1</v>
      </c>
      <c r="H177" s="74">
        <f>'Historical Fault Information'!H177</f>
        <v>3</v>
      </c>
      <c r="I177" s="74">
        <f>'Historical Fault Information'!I177</f>
        <v>1</v>
      </c>
      <c r="J177" s="74">
        <f>'Historical Fault Information'!J177</f>
        <v>3</v>
      </c>
      <c r="K177" s="74">
        <f>'Historical Fault Information'!K177</f>
        <v>2</v>
      </c>
      <c r="M177" s="41"/>
      <c r="N177" s="41"/>
    </row>
    <row r="178" spans="1:14">
      <c r="A178" s="53" t="s">
        <v>54</v>
      </c>
      <c r="B178" s="74">
        <f>'Historical Fault Information'!B178</f>
        <v>9</v>
      </c>
      <c r="C178" s="74">
        <f>'Historical Fault Information'!C178</f>
        <v>11</v>
      </c>
      <c r="D178" s="74">
        <f>'Historical Fault Information'!D178</f>
        <v>19</v>
      </c>
      <c r="E178" s="74">
        <f>'Historical Fault Information'!E178</f>
        <v>20</v>
      </c>
      <c r="F178" s="74">
        <f>'Historical Fault Information'!F178</f>
        <v>21</v>
      </c>
      <c r="G178" s="74">
        <f>'Historical Fault Information'!G178</f>
        <v>10</v>
      </c>
      <c r="H178" s="74">
        <f>'Historical Fault Information'!H178</f>
        <v>24</v>
      </c>
      <c r="I178" s="74">
        <f>'Historical Fault Information'!I178</f>
        <v>24</v>
      </c>
      <c r="J178" s="74">
        <f>'Historical Fault Information'!J178</f>
        <v>13</v>
      </c>
      <c r="K178" s="74">
        <f>'Historical Fault Information'!K178</f>
        <v>20</v>
      </c>
      <c r="M178" s="41"/>
      <c r="N178" s="41"/>
    </row>
    <row r="179" spans="1:14">
      <c r="A179" s="53" t="s">
        <v>49</v>
      </c>
      <c r="B179" s="74">
        <f>'Historical Fault Information'!B179</f>
        <v>7</v>
      </c>
      <c r="C179" s="74">
        <f>'Historical Fault Information'!C179</f>
        <v>9</v>
      </c>
      <c r="D179" s="74">
        <f>'Historical Fault Information'!D179</f>
        <v>4</v>
      </c>
      <c r="E179" s="74">
        <f>'Historical Fault Information'!E179</f>
        <v>16</v>
      </c>
      <c r="F179" s="74">
        <f>'Historical Fault Information'!F179</f>
        <v>14</v>
      </c>
      <c r="G179" s="74">
        <f>'Historical Fault Information'!G179</f>
        <v>8</v>
      </c>
      <c r="H179" s="74">
        <f>'Historical Fault Information'!H179</f>
        <v>12</v>
      </c>
      <c r="I179" s="74">
        <f>'Historical Fault Information'!I179</f>
        <v>17</v>
      </c>
      <c r="J179" s="74">
        <f>'Historical Fault Information'!J179</f>
        <v>11</v>
      </c>
      <c r="K179" s="74">
        <f>'Historical Fault Information'!K179</f>
        <v>22</v>
      </c>
      <c r="M179" s="41"/>
      <c r="N179" s="41"/>
    </row>
    <row r="180" spans="1:14">
      <c r="A180" s="53" t="s">
        <v>59</v>
      </c>
      <c r="B180" s="74">
        <f>'Historical Fault Information'!B180</f>
        <v>13</v>
      </c>
      <c r="C180" s="74">
        <f>'Historical Fault Information'!C180</f>
        <v>8</v>
      </c>
      <c r="D180" s="74">
        <f>'Historical Fault Information'!D180</f>
        <v>14</v>
      </c>
      <c r="E180" s="74">
        <f>'Historical Fault Information'!E180</f>
        <v>30</v>
      </c>
      <c r="F180" s="74">
        <f>'Historical Fault Information'!F180</f>
        <v>34</v>
      </c>
      <c r="G180" s="74">
        <f>'Historical Fault Information'!G180</f>
        <v>13</v>
      </c>
      <c r="H180" s="74">
        <f>'Historical Fault Information'!H180</f>
        <v>26</v>
      </c>
      <c r="I180" s="74">
        <f>'Historical Fault Information'!I180</f>
        <v>26</v>
      </c>
      <c r="J180" s="74">
        <f>'Historical Fault Information'!J180</f>
        <v>14</v>
      </c>
      <c r="K180" s="74">
        <f>'Historical Fault Information'!K180</f>
        <v>20</v>
      </c>
      <c r="M180" s="41"/>
      <c r="N180" s="41"/>
    </row>
    <row r="181" spans="1:14">
      <c r="A181" s="53" t="s">
        <v>57</v>
      </c>
      <c r="B181" s="74">
        <f>'Historical Fault Information'!B181</f>
        <v>18</v>
      </c>
      <c r="C181" s="74">
        <f>'Historical Fault Information'!C181</f>
        <v>20</v>
      </c>
      <c r="D181" s="74">
        <f>'Historical Fault Information'!D181</f>
        <v>30</v>
      </c>
      <c r="E181" s="74">
        <f>'Historical Fault Information'!E181</f>
        <v>54</v>
      </c>
      <c r="F181" s="74">
        <f>'Historical Fault Information'!F181</f>
        <v>59</v>
      </c>
      <c r="G181" s="74">
        <f>'Historical Fault Information'!G181</f>
        <v>19</v>
      </c>
      <c r="H181" s="74">
        <f>'Historical Fault Information'!H181</f>
        <v>32</v>
      </c>
      <c r="I181" s="74">
        <f>'Historical Fault Information'!I181</f>
        <v>25</v>
      </c>
      <c r="J181" s="74">
        <f>'Historical Fault Information'!J181</f>
        <v>25</v>
      </c>
      <c r="K181" s="74">
        <f>'Historical Fault Information'!K181</f>
        <v>42</v>
      </c>
      <c r="M181" s="41"/>
      <c r="N181" s="41"/>
    </row>
    <row r="182" spans="1:14">
      <c r="A182" s="53" t="s">
        <v>55</v>
      </c>
      <c r="B182" s="74">
        <f>'Historical Fault Information'!B182</f>
        <v>3</v>
      </c>
      <c r="C182" s="74">
        <f>'Historical Fault Information'!C182</f>
        <v>6</v>
      </c>
      <c r="D182" s="74">
        <f>'Historical Fault Information'!D182</f>
        <v>11</v>
      </c>
      <c r="E182" s="74">
        <f>'Historical Fault Information'!E182</f>
        <v>10</v>
      </c>
      <c r="F182" s="74">
        <f>'Historical Fault Information'!F182</f>
        <v>20</v>
      </c>
      <c r="G182" s="74">
        <f>'Historical Fault Information'!G182</f>
        <v>9</v>
      </c>
      <c r="H182" s="74">
        <f>'Historical Fault Information'!H182</f>
        <v>14</v>
      </c>
      <c r="I182" s="74">
        <f>'Historical Fault Information'!I182</f>
        <v>19</v>
      </c>
      <c r="J182" s="74">
        <f>'Historical Fault Information'!J182</f>
        <v>15</v>
      </c>
      <c r="K182" s="74">
        <f>'Historical Fault Information'!K182</f>
        <v>12</v>
      </c>
      <c r="M182" s="41"/>
      <c r="N182" s="41"/>
    </row>
    <row r="183" spans="1:14">
      <c r="A183" s="53" t="s">
        <v>47</v>
      </c>
      <c r="B183" s="74">
        <f>'Historical Fault Information'!B183</f>
        <v>9</v>
      </c>
      <c r="C183" s="74">
        <f>'Historical Fault Information'!C183</f>
        <v>18</v>
      </c>
      <c r="D183" s="74">
        <f>'Historical Fault Information'!D183</f>
        <v>5</v>
      </c>
      <c r="E183" s="74">
        <f>'Historical Fault Information'!E183</f>
        <v>13</v>
      </c>
      <c r="F183" s="74">
        <f>'Historical Fault Information'!F183</f>
        <v>29</v>
      </c>
      <c r="G183" s="74">
        <f>'Historical Fault Information'!G183</f>
        <v>15</v>
      </c>
      <c r="H183" s="74">
        <f>'Historical Fault Information'!H183</f>
        <v>23</v>
      </c>
      <c r="I183" s="74">
        <f>'Historical Fault Information'!I183</f>
        <v>24</v>
      </c>
      <c r="J183" s="74">
        <f>'Historical Fault Information'!J183</f>
        <v>11</v>
      </c>
      <c r="K183" s="74">
        <f>'Historical Fault Information'!K183</f>
        <v>25</v>
      </c>
      <c r="M183" s="41"/>
      <c r="N183" s="41"/>
    </row>
    <row r="184" spans="1:14">
      <c r="A184" s="53" t="s">
        <v>52</v>
      </c>
      <c r="B184" s="74">
        <f>'Historical Fault Information'!B184</f>
        <v>20</v>
      </c>
      <c r="C184" s="74">
        <f>'Historical Fault Information'!C184</f>
        <v>12</v>
      </c>
      <c r="D184" s="74">
        <f>'Historical Fault Information'!D184</f>
        <v>17</v>
      </c>
      <c r="E184" s="74">
        <f>'Historical Fault Information'!E184</f>
        <v>30</v>
      </c>
      <c r="F184" s="74">
        <f>'Historical Fault Information'!F184</f>
        <v>27</v>
      </c>
      <c r="G184" s="74">
        <f>'Historical Fault Information'!G184</f>
        <v>16</v>
      </c>
      <c r="H184" s="74">
        <f>'Historical Fault Information'!H184</f>
        <v>14</v>
      </c>
      <c r="I184" s="74">
        <f>'Historical Fault Information'!I184</f>
        <v>15</v>
      </c>
      <c r="J184" s="74">
        <f>'Historical Fault Information'!J184</f>
        <v>14</v>
      </c>
      <c r="K184" s="74">
        <f>'Historical Fault Information'!K184</f>
        <v>12</v>
      </c>
      <c r="M184" s="41"/>
      <c r="N184" s="41"/>
    </row>
    <row r="185" spans="1:14">
      <c r="A185" s="53" t="s">
        <v>53</v>
      </c>
      <c r="B185" s="74">
        <f>'Historical Fault Information'!B185</f>
        <v>5</v>
      </c>
      <c r="C185" s="74">
        <f>'Historical Fault Information'!C185</f>
        <v>8</v>
      </c>
      <c r="D185" s="74">
        <f>'Historical Fault Information'!D185</f>
        <v>8</v>
      </c>
      <c r="E185" s="74">
        <f>'Historical Fault Information'!E185</f>
        <v>3</v>
      </c>
      <c r="F185" s="74">
        <f>'Historical Fault Information'!F185</f>
        <v>3</v>
      </c>
      <c r="G185" s="74">
        <f>'Historical Fault Information'!G185</f>
        <v>15</v>
      </c>
      <c r="H185" s="74">
        <f>'Historical Fault Information'!H185</f>
        <v>10</v>
      </c>
      <c r="I185" s="74">
        <f>'Historical Fault Information'!I185</f>
        <v>6</v>
      </c>
      <c r="J185" s="74">
        <f>'Historical Fault Information'!J185</f>
        <v>9</v>
      </c>
      <c r="K185" s="74">
        <f>'Historical Fault Information'!K185</f>
        <v>9</v>
      </c>
      <c r="M185" s="41"/>
      <c r="N185" s="41"/>
    </row>
    <row r="186" spans="1:14">
      <c r="A186" s="53" t="s">
        <v>58</v>
      </c>
      <c r="B186" s="74">
        <f>'Historical Fault Information'!B186</f>
        <v>29</v>
      </c>
      <c r="C186" s="74">
        <f>'Historical Fault Information'!C186</f>
        <v>37</v>
      </c>
      <c r="D186" s="74">
        <f>'Historical Fault Information'!D186</f>
        <v>19</v>
      </c>
      <c r="E186" s="74">
        <f>'Historical Fault Information'!E186</f>
        <v>62</v>
      </c>
      <c r="F186" s="74">
        <f>'Historical Fault Information'!F186</f>
        <v>78</v>
      </c>
      <c r="G186" s="74">
        <f>'Historical Fault Information'!G186</f>
        <v>40</v>
      </c>
      <c r="H186" s="74">
        <f>'Historical Fault Information'!H186</f>
        <v>99</v>
      </c>
      <c r="I186" s="74">
        <f>'Historical Fault Information'!I186</f>
        <v>79</v>
      </c>
      <c r="J186" s="74">
        <f>'Historical Fault Information'!J186</f>
        <v>34</v>
      </c>
      <c r="K186" s="74">
        <f>'Historical Fault Information'!K186</f>
        <v>58</v>
      </c>
      <c r="M186" s="41"/>
      <c r="N186" s="41"/>
    </row>
    <row r="187" spans="1:14">
      <c r="A187" s="53" t="s">
        <v>60</v>
      </c>
      <c r="B187" s="74">
        <f>'Historical Fault Information'!B187</f>
        <v>8</v>
      </c>
      <c r="C187" s="74">
        <f>'Historical Fault Information'!C187</f>
        <v>7</v>
      </c>
      <c r="D187" s="74">
        <f>'Historical Fault Information'!D187</f>
        <v>16</v>
      </c>
      <c r="E187" s="74">
        <f>'Historical Fault Information'!E187</f>
        <v>19</v>
      </c>
      <c r="F187" s="74">
        <f>'Historical Fault Information'!F187</f>
        <v>29</v>
      </c>
      <c r="G187" s="74">
        <f>'Historical Fault Information'!G187</f>
        <v>17</v>
      </c>
      <c r="H187" s="74">
        <f>'Historical Fault Information'!H187</f>
        <v>23</v>
      </c>
      <c r="I187" s="74">
        <f>'Historical Fault Information'!I187</f>
        <v>17</v>
      </c>
      <c r="J187" s="74">
        <f>'Historical Fault Information'!J187</f>
        <v>17</v>
      </c>
      <c r="K187" s="74">
        <f>'Historical Fault Information'!K187</f>
        <v>29</v>
      </c>
      <c r="M187" s="41"/>
      <c r="N187" s="41"/>
    </row>
    <row r="188" spans="1:14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K188" s="52"/>
    </row>
    <row r="189" spans="1:14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K189" s="52"/>
    </row>
    <row r="190" spans="1:14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K190" s="52"/>
    </row>
    <row r="191" spans="1:14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</row>
    <row r="192" spans="1:14" s="3" customFormat="1" ht="18">
      <c r="A192" s="95"/>
      <c r="B192" s="55"/>
      <c r="C192" s="55"/>
      <c r="D192" s="55"/>
      <c r="E192" s="55"/>
      <c r="F192" s="55"/>
      <c r="G192" s="55"/>
      <c r="H192" s="55"/>
      <c r="I192" s="39"/>
      <c r="J192" s="95"/>
      <c r="K192" s="39"/>
      <c r="L192" s="39"/>
      <c r="M192" s="39"/>
      <c r="N192" s="39"/>
    </row>
    <row r="193" spans="1:14" s="3" customFormat="1" ht="15.95" customHeight="1"/>
    <row r="194" spans="1:14" s="60" customFormat="1">
      <c r="A194" s="60" t="s">
        <v>6</v>
      </c>
      <c r="B194" s="61">
        <f t="shared" ref="B194:K194" si="8">SUM(B198:B210)</f>
        <v>290</v>
      </c>
      <c r="C194" s="61">
        <f t="shared" si="8"/>
        <v>384</v>
      </c>
      <c r="D194" s="61">
        <f t="shared" si="8"/>
        <v>184</v>
      </c>
      <c r="E194" s="61">
        <f t="shared" si="8"/>
        <v>230</v>
      </c>
      <c r="F194" s="61">
        <f t="shared" si="8"/>
        <v>206</v>
      </c>
      <c r="G194" s="61">
        <f t="shared" si="8"/>
        <v>154</v>
      </c>
      <c r="H194" s="61">
        <f t="shared" si="8"/>
        <v>264</v>
      </c>
      <c r="I194" s="61">
        <f t="shared" si="8"/>
        <v>427</v>
      </c>
      <c r="J194" s="61">
        <f t="shared" si="8"/>
        <v>196</v>
      </c>
      <c r="K194" s="61">
        <f t="shared" si="8"/>
        <v>458</v>
      </c>
      <c r="L194" s="61"/>
      <c r="M194" s="61"/>
      <c r="N194" s="61"/>
    </row>
    <row r="195" spans="1:14" s="60" customFormat="1"/>
    <row r="196" spans="1:14">
      <c r="A196" s="94"/>
      <c r="B196" s="94"/>
      <c r="C196" s="94"/>
      <c r="D196" s="94"/>
      <c r="E196" s="94"/>
      <c r="F196" s="94"/>
      <c r="G196" s="94"/>
      <c r="H196" s="94"/>
      <c r="I196" s="94"/>
      <c r="J196" s="94"/>
      <c r="K196" s="94"/>
      <c r="L196" s="94"/>
      <c r="M196" s="94"/>
      <c r="N196" s="94"/>
    </row>
    <row r="197" spans="1:14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/>
      <c r="M197" s="1"/>
      <c r="N197" s="1"/>
    </row>
    <row r="198" spans="1:14">
      <c r="A198" s="53" t="s">
        <v>50</v>
      </c>
      <c r="B198" s="74">
        <f>'Historical Fault Information'!B198</f>
        <v>43</v>
      </c>
      <c r="C198" s="74">
        <f>'Historical Fault Information'!C198</f>
        <v>29</v>
      </c>
      <c r="D198" s="74">
        <f>'Historical Fault Information'!D198</f>
        <v>3</v>
      </c>
      <c r="E198" s="74">
        <f>'Historical Fault Information'!E198</f>
        <v>16</v>
      </c>
      <c r="F198" s="74">
        <f>'Historical Fault Information'!F198</f>
        <v>7</v>
      </c>
      <c r="G198" s="74">
        <f>'Historical Fault Information'!G198</f>
        <v>1</v>
      </c>
      <c r="H198" s="74">
        <f>'Historical Fault Information'!H198</f>
        <v>19</v>
      </c>
      <c r="I198" s="74">
        <f>'Historical Fault Information'!I198</f>
        <v>34</v>
      </c>
      <c r="J198" s="74">
        <f>'Historical Fault Information'!J198</f>
        <v>17</v>
      </c>
      <c r="K198" s="74">
        <f>'Historical Fault Information'!K198</f>
        <v>15</v>
      </c>
      <c r="M198" s="41"/>
      <c r="N198" s="41"/>
    </row>
    <row r="199" spans="1:14">
      <c r="A199" s="53" t="s">
        <v>56</v>
      </c>
      <c r="B199" s="74">
        <f>'Historical Fault Information'!B199</f>
        <v>48</v>
      </c>
      <c r="C199" s="74">
        <f>'Historical Fault Information'!C199</f>
        <v>32</v>
      </c>
      <c r="D199" s="74">
        <f>'Historical Fault Information'!D199</f>
        <v>26</v>
      </c>
      <c r="E199" s="74">
        <f>'Historical Fault Information'!E199</f>
        <v>17</v>
      </c>
      <c r="F199" s="74">
        <f>'Historical Fault Information'!F199</f>
        <v>26</v>
      </c>
      <c r="G199" s="74">
        <f>'Historical Fault Information'!G199</f>
        <v>11</v>
      </c>
      <c r="H199" s="74">
        <f>'Historical Fault Information'!H199</f>
        <v>28</v>
      </c>
      <c r="I199" s="74">
        <f>'Historical Fault Information'!I199</f>
        <v>68</v>
      </c>
      <c r="J199" s="74">
        <f>'Historical Fault Information'!J199</f>
        <v>14</v>
      </c>
      <c r="K199" s="74">
        <f>'Historical Fault Information'!K199</f>
        <v>69</v>
      </c>
      <c r="M199" s="41"/>
      <c r="N199" s="41"/>
    </row>
    <row r="200" spans="1:14">
      <c r="A200" s="53" t="s">
        <v>51</v>
      </c>
      <c r="B200" s="74">
        <f>'Historical Fault Information'!B200</f>
        <v>3</v>
      </c>
      <c r="C200" s="74">
        <f>'Historical Fault Information'!C200</f>
        <v>0</v>
      </c>
      <c r="D200" s="74">
        <f>'Historical Fault Information'!D200</f>
        <v>3</v>
      </c>
      <c r="E200" s="74">
        <f>'Historical Fault Information'!E200</f>
        <v>3</v>
      </c>
      <c r="F200" s="74">
        <f>'Historical Fault Information'!F200</f>
        <v>0</v>
      </c>
      <c r="G200" s="74">
        <f>'Historical Fault Information'!G200</f>
        <v>3</v>
      </c>
      <c r="H200" s="74">
        <f>'Historical Fault Information'!H200</f>
        <v>8</v>
      </c>
      <c r="I200" s="74">
        <f>'Historical Fault Information'!I200</f>
        <v>3</v>
      </c>
      <c r="J200" s="74">
        <f>'Historical Fault Information'!J200</f>
        <v>2</v>
      </c>
      <c r="K200" s="74">
        <f>'Historical Fault Information'!K200</f>
        <v>4</v>
      </c>
      <c r="M200" s="41"/>
      <c r="N200" s="41"/>
    </row>
    <row r="201" spans="1:14">
      <c r="A201" s="53" t="s">
        <v>54</v>
      </c>
      <c r="B201" s="74">
        <f>'Historical Fault Information'!B201</f>
        <v>20</v>
      </c>
      <c r="C201" s="74">
        <f>'Historical Fault Information'!C201</f>
        <v>54</v>
      </c>
      <c r="D201" s="74">
        <f>'Historical Fault Information'!D201</f>
        <v>17</v>
      </c>
      <c r="E201" s="74">
        <f>'Historical Fault Information'!E201</f>
        <v>21</v>
      </c>
      <c r="F201" s="74">
        <f>'Historical Fault Information'!F201</f>
        <v>20</v>
      </c>
      <c r="G201" s="74">
        <f>'Historical Fault Information'!G201</f>
        <v>10</v>
      </c>
      <c r="H201" s="74">
        <f>'Historical Fault Information'!H201</f>
        <v>25</v>
      </c>
      <c r="I201" s="74">
        <f>'Historical Fault Information'!I201</f>
        <v>24</v>
      </c>
      <c r="J201" s="74">
        <f>'Historical Fault Information'!J201</f>
        <v>12</v>
      </c>
      <c r="K201" s="74">
        <f>'Historical Fault Information'!K201</f>
        <v>47</v>
      </c>
      <c r="M201" s="41"/>
      <c r="N201" s="41"/>
    </row>
    <row r="202" spans="1:14">
      <c r="A202" s="53" t="s">
        <v>49</v>
      </c>
      <c r="B202" s="74">
        <f>'Historical Fault Information'!B202</f>
        <v>7</v>
      </c>
      <c r="C202" s="74">
        <f>'Historical Fault Information'!C202</f>
        <v>12</v>
      </c>
      <c r="D202" s="74">
        <f>'Historical Fault Information'!D202</f>
        <v>5</v>
      </c>
      <c r="E202" s="74">
        <f>'Historical Fault Information'!E202</f>
        <v>12</v>
      </c>
      <c r="F202" s="74">
        <f>'Historical Fault Information'!F202</f>
        <v>4</v>
      </c>
      <c r="G202" s="74">
        <f>'Historical Fault Information'!G202</f>
        <v>5</v>
      </c>
      <c r="H202" s="74">
        <f>'Historical Fault Information'!H202</f>
        <v>7</v>
      </c>
      <c r="I202" s="74">
        <f>'Historical Fault Information'!I202</f>
        <v>22</v>
      </c>
      <c r="J202" s="74">
        <f>'Historical Fault Information'!J202</f>
        <v>20</v>
      </c>
      <c r="K202" s="74">
        <f>'Historical Fault Information'!K202</f>
        <v>7</v>
      </c>
      <c r="M202" s="41"/>
      <c r="N202" s="41"/>
    </row>
    <row r="203" spans="1:14">
      <c r="A203" s="53" t="s">
        <v>59</v>
      </c>
      <c r="B203" s="74">
        <f>'Historical Fault Information'!B203</f>
        <v>16</v>
      </c>
      <c r="C203" s="74">
        <f>'Historical Fault Information'!C203</f>
        <v>21</v>
      </c>
      <c r="D203" s="74">
        <f>'Historical Fault Information'!D203</f>
        <v>25</v>
      </c>
      <c r="E203" s="74">
        <f>'Historical Fault Information'!E203</f>
        <v>22</v>
      </c>
      <c r="F203" s="74">
        <f>'Historical Fault Information'!F203</f>
        <v>13</v>
      </c>
      <c r="G203" s="74">
        <f>'Historical Fault Information'!G203</f>
        <v>7</v>
      </c>
      <c r="H203" s="74">
        <f>'Historical Fault Information'!H203</f>
        <v>23</v>
      </c>
      <c r="I203" s="74">
        <f>'Historical Fault Information'!I203</f>
        <v>35</v>
      </c>
      <c r="J203" s="74">
        <f>'Historical Fault Information'!J203</f>
        <v>13</v>
      </c>
      <c r="K203" s="74">
        <f>'Historical Fault Information'!K203</f>
        <v>40</v>
      </c>
      <c r="M203" s="41"/>
      <c r="N203" s="41"/>
    </row>
    <row r="204" spans="1:14">
      <c r="A204" s="53" t="s">
        <v>57</v>
      </c>
      <c r="B204" s="74">
        <f>'Historical Fault Information'!B204</f>
        <v>34</v>
      </c>
      <c r="C204" s="74">
        <f>'Historical Fault Information'!C204</f>
        <v>47</v>
      </c>
      <c r="D204" s="74">
        <f>'Historical Fault Information'!D204</f>
        <v>33</v>
      </c>
      <c r="E204" s="74">
        <f>'Historical Fault Information'!E204</f>
        <v>28</v>
      </c>
      <c r="F204" s="74">
        <f>'Historical Fault Information'!F204</f>
        <v>52</v>
      </c>
      <c r="G204" s="74">
        <f>'Historical Fault Information'!G204</f>
        <v>33</v>
      </c>
      <c r="H204" s="74">
        <f>'Historical Fault Information'!H204</f>
        <v>30</v>
      </c>
      <c r="I204" s="74">
        <f>'Historical Fault Information'!I204</f>
        <v>74</v>
      </c>
      <c r="J204" s="74">
        <f>'Historical Fault Information'!J204</f>
        <v>35</v>
      </c>
      <c r="K204" s="74">
        <f>'Historical Fault Information'!K204</f>
        <v>127</v>
      </c>
      <c r="M204" s="41"/>
      <c r="N204" s="41"/>
    </row>
    <row r="205" spans="1:14">
      <c r="A205" s="53" t="s">
        <v>55</v>
      </c>
      <c r="B205" s="74">
        <f>'Historical Fault Information'!B205</f>
        <v>16</v>
      </c>
      <c r="C205" s="74">
        <f>'Historical Fault Information'!C205</f>
        <v>9</v>
      </c>
      <c r="D205" s="74">
        <f>'Historical Fault Information'!D205</f>
        <v>8</v>
      </c>
      <c r="E205" s="74">
        <f>'Historical Fault Information'!E205</f>
        <v>18</v>
      </c>
      <c r="F205" s="74">
        <f>'Historical Fault Information'!F205</f>
        <v>22</v>
      </c>
      <c r="G205" s="74">
        <f>'Historical Fault Information'!G205</f>
        <v>16</v>
      </c>
      <c r="H205" s="74">
        <f>'Historical Fault Information'!H205</f>
        <v>20</v>
      </c>
      <c r="I205" s="74">
        <f>'Historical Fault Information'!I205</f>
        <v>21</v>
      </c>
      <c r="J205" s="74">
        <f>'Historical Fault Information'!J205</f>
        <v>7</v>
      </c>
      <c r="K205" s="74">
        <f>'Historical Fault Information'!K205</f>
        <v>18</v>
      </c>
      <c r="M205" s="41"/>
      <c r="N205" s="41"/>
    </row>
    <row r="206" spans="1:14">
      <c r="A206" s="53" t="s">
        <v>47</v>
      </c>
      <c r="B206" s="74">
        <f>'Historical Fault Information'!B206</f>
        <v>17</v>
      </c>
      <c r="C206" s="74">
        <f>'Historical Fault Information'!C206</f>
        <v>34</v>
      </c>
      <c r="D206" s="74">
        <f>'Historical Fault Information'!D206</f>
        <v>20</v>
      </c>
      <c r="E206" s="74">
        <f>'Historical Fault Information'!E206</f>
        <v>36</v>
      </c>
      <c r="F206" s="74">
        <f>'Historical Fault Information'!F206</f>
        <v>9</v>
      </c>
      <c r="G206" s="74">
        <f>'Historical Fault Information'!G206</f>
        <v>6</v>
      </c>
      <c r="H206" s="74">
        <f>'Historical Fault Information'!H206</f>
        <v>30</v>
      </c>
      <c r="I206" s="74">
        <f>'Historical Fault Information'!I206</f>
        <v>32</v>
      </c>
      <c r="J206" s="74">
        <f>'Historical Fault Information'!J206</f>
        <v>9</v>
      </c>
      <c r="K206" s="74">
        <f>'Historical Fault Information'!K206</f>
        <v>8</v>
      </c>
      <c r="M206" s="41"/>
      <c r="N206" s="41"/>
    </row>
    <row r="207" spans="1:14">
      <c r="A207" s="53" t="s">
        <v>52</v>
      </c>
      <c r="B207" s="74">
        <f>'Historical Fault Information'!B207</f>
        <v>16</v>
      </c>
      <c r="C207" s="74">
        <f>'Historical Fault Information'!C207</f>
        <v>72</v>
      </c>
      <c r="D207" s="74">
        <f>'Historical Fault Information'!D207</f>
        <v>6</v>
      </c>
      <c r="E207" s="74">
        <f>'Historical Fault Information'!E207</f>
        <v>17</v>
      </c>
      <c r="F207" s="74">
        <f>'Historical Fault Information'!F207</f>
        <v>11</v>
      </c>
      <c r="G207" s="74">
        <f>'Historical Fault Information'!G207</f>
        <v>20</v>
      </c>
      <c r="H207" s="74">
        <f>'Historical Fault Information'!H207</f>
        <v>13</v>
      </c>
      <c r="I207" s="74">
        <f>'Historical Fault Information'!I207</f>
        <v>26</v>
      </c>
      <c r="J207" s="74">
        <f>'Historical Fault Information'!J207</f>
        <v>24</v>
      </c>
      <c r="K207" s="74">
        <f>'Historical Fault Information'!K207</f>
        <v>6</v>
      </c>
      <c r="M207" s="41"/>
      <c r="N207" s="41"/>
    </row>
    <row r="208" spans="1:14">
      <c r="A208" s="53" t="s">
        <v>53</v>
      </c>
      <c r="B208" s="74">
        <f>'Historical Fault Information'!B208</f>
        <v>13</v>
      </c>
      <c r="C208" s="74">
        <f>'Historical Fault Information'!C208</f>
        <v>36</v>
      </c>
      <c r="D208" s="74">
        <f>'Historical Fault Information'!D208</f>
        <v>0</v>
      </c>
      <c r="E208" s="74">
        <f>'Historical Fault Information'!E208</f>
        <v>7</v>
      </c>
      <c r="F208" s="74">
        <f>'Historical Fault Information'!F208</f>
        <v>4</v>
      </c>
      <c r="G208" s="74">
        <f>'Historical Fault Information'!G208</f>
        <v>5</v>
      </c>
      <c r="H208" s="74">
        <f>'Historical Fault Information'!H208</f>
        <v>12</v>
      </c>
      <c r="I208" s="74">
        <f>'Historical Fault Information'!I208</f>
        <v>6</v>
      </c>
      <c r="J208" s="74">
        <f>'Historical Fault Information'!J208</f>
        <v>7</v>
      </c>
      <c r="K208" s="74">
        <f>'Historical Fault Information'!K208</f>
        <v>5</v>
      </c>
      <c r="M208" s="41"/>
      <c r="N208" s="41"/>
    </row>
    <row r="209" spans="1:14">
      <c r="A209" s="53" t="s">
        <v>58</v>
      </c>
      <c r="B209" s="74">
        <f>'Historical Fault Information'!B209</f>
        <v>41</v>
      </c>
      <c r="C209" s="74">
        <f>'Historical Fault Information'!C209</f>
        <v>32</v>
      </c>
      <c r="D209" s="74">
        <f>'Historical Fault Information'!D209</f>
        <v>30</v>
      </c>
      <c r="E209" s="74">
        <f>'Historical Fault Information'!E209</f>
        <v>21</v>
      </c>
      <c r="F209" s="74">
        <f>'Historical Fault Information'!F209</f>
        <v>21</v>
      </c>
      <c r="G209" s="74">
        <f>'Historical Fault Information'!G209</f>
        <v>26</v>
      </c>
      <c r="H209" s="74">
        <f>'Historical Fault Information'!H209</f>
        <v>33</v>
      </c>
      <c r="I209" s="74">
        <f>'Historical Fault Information'!I209</f>
        <v>49</v>
      </c>
      <c r="J209" s="74">
        <f>'Historical Fault Information'!J209</f>
        <v>16</v>
      </c>
      <c r="K209" s="74">
        <f>'Historical Fault Information'!K209</f>
        <v>46</v>
      </c>
      <c r="M209" s="41"/>
      <c r="N209" s="41"/>
    </row>
    <row r="210" spans="1:14">
      <c r="A210" s="53" t="s">
        <v>60</v>
      </c>
      <c r="B210" s="74">
        <f>'Historical Fault Information'!B210</f>
        <v>16</v>
      </c>
      <c r="C210" s="74">
        <f>'Historical Fault Information'!C210</f>
        <v>6</v>
      </c>
      <c r="D210" s="74">
        <f>'Historical Fault Information'!D210</f>
        <v>8</v>
      </c>
      <c r="E210" s="74">
        <f>'Historical Fault Information'!E210</f>
        <v>12</v>
      </c>
      <c r="F210" s="74">
        <f>'Historical Fault Information'!F210</f>
        <v>17</v>
      </c>
      <c r="G210" s="74">
        <f>'Historical Fault Information'!G210</f>
        <v>11</v>
      </c>
      <c r="H210" s="74">
        <f>'Historical Fault Information'!H210</f>
        <v>16</v>
      </c>
      <c r="I210" s="74">
        <f>'Historical Fault Information'!I210</f>
        <v>33</v>
      </c>
      <c r="J210" s="74">
        <f>'Historical Fault Information'!J210</f>
        <v>20</v>
      </c>
      <c r="K210" s="74">
        <f>'Historical Fault Information'!K210</f>
        <v>66</v>
      </c>
      <c r="M210" s="41"/>
      <c r="N210" s="41"/>
    </row>
    <row r="211" spans="1:14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K211" s="52"/>
    </row>
    <row r="212" spans="1:14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K212" s="52"/>
    </row>
    <row r="213" spans="1:14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K213" s="52"/>
    </row>
    <row r="214" spans="1:14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</row>
    <row r="215" spans="1:14" s="3" customFormat="1" ht="18">
      <c r="A215" s="95"/>
      <c r="B215" s="55"/>
      <c r="C215" s="55"/>
      <c r="D215" s="55"/>
      <c r="E215" s="55"/>
      <c r="F215" s="55"/>
      <c r="G215" s="55"/>
      <c r="H215" s="55"/>
      <c r="I215" s="39"/>
      <c r="J215" s="95"/>
      <c r="K215" s="39"/>
      <c r="L215" s="39"/>
      <c r="M215" s="39"/>
      <c r="N215" s="39"/>
    </row>
    <row r="216" spans="1:14" s="3" customFormat="1" ht="15.95" customHeight="1"/>
    <row r="217" spans="1:14" s="60" customFormat="1">
      <c r="A217" s="60" t="s">
        <v>6</v>
      </c>
      <c r="B217" s="61">
        <f t="shared" ref="B217:K217" si="9">SUM(B221:B233)</f>
        <v>219</v>
      </c>
      <c r="C217" s="61">
        <f t="shared" si="9"/>
        <v>267</v>
      </c>
      <c r="D217" s="61">
        <f t="shared" si="9"/>
        <v>301</v>
      </c>
      <c r="E217" s="61">
        <f t="shared" si="9"/>
        <v>384</v>
      </c>
      <c r="F217" s="61">
        <f t="shared" si="9"/>
        <v>371</v>
      </c>
      <c r="G217" s="61">
        <f t="shared" si="9"/>
        <v>273</v>
      </c>
      <c r="H217" s="61">
        <f t="shared" si="9"/>
        <v>268</v>
      </c>
      <c r="I217" s="61">
        <f t="shared" si="9"/>
        <v>396</v>
      </c>
      <c r="J217" s="61">
        <f t="shared" si="9"/>
        <v>513</v>
      </c>
      <c r="K217" s="61">
        <f t="shared" si="9"/>
        <v>502</v>
      </c>
      <c r="L217" s="61"/>
      <c r="M217" s="61"/>
      <c r="N217" s="61"/>
    </row>
    <row r="218" spans="1:14" s="60" customFormat="1"/>
    <row r="219" spans="1:14">
      <c r="A219" s="94"/>
      <c r="B219" s="94"/>
      <c r="C219" s="94"/>
      <c r="D219" s="94"/>
      <c r="E219" s="94"/>
      <c r="F219" s="94"/>
      <c r="G219" s="94"/>
      <c r="H219" s="94"/>
      <c r="I219" s="94"/>
      <c r="J219" s="94"/>
      <c r="K219" s="94"/>
      <c r="L219" s="94"/>
      <c r="M219" s="94"/>
      <c r="N219" s="94"/>
    </row>
    <row r="220" spans="1:14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/>
      <c r="M220" s="1"/>
      <c r="N220" s="1"/>
    </row>
    <row r="221" spans="1:14">
      <c r="A221" s="53" t="s">
        <v>50</v>
      </c>
      <c r="B221" s="74">
        <f>'Historical Fault Information'!B221</f>
        <v>17</v>
      </c>
      <c r="C221" s="74">
        <f>'Historical Fault Information'!C221</f>
        <v>19</v>
      </c>
      <c r="D221" s="74">
        <f>'Historical Fault Information'!D221</f>
        <v>23</v>
      </c>
      <c r="E221" s="74">
        <f>'Historical Fault Information'!E221</f>
        <v>28</v>
      </c>
      <c r="F221" s="74">
        <f>'Historical Fault Information'!F221</f>
        <v>17</v>
      </c>
      <c r="G221" s="74">
        <f>'Historical Fault Information'!G221</f>
        <v>13</v>
      </c>
      <c r="H221" s="74">
        <f>'Historical Fault Information'!H221</f>
        <v>13</v>
      </c>
      <c r="I221" s="74">
        <f>'Historical Fault Information'!I221</f>
        <v>34</v>
      </c>
      <c r="J221" s="74">
        <f>'Historical Fault Information'!J221</f>
        <v>22</v>
      </c>
      <c r="K221" s="74">
        <f>'Historical Fault Information'!K221</f>
        <v>22</v>
      </c>
      <c r="M221" s="41"/>
      <c r="N221" s="41"/>
    </row>
    <row r="222" spans="1:14">
      <c r="A222" s="53" t="s">
        <v>56</v>
      </c>
      <c r="B222" s="74">
        <f>'Historical Fault Information'!B222</f>
        <v>8</v>
      </c>
      <c r="C222" s="74">
        <f>'Historical Fault Information'!C222</f>
        <v>16</v>
      </c>
      <c r="D222" s="74">
        <f>'Historical Fault Information'!D222</f>
        <v>18</v>
      </c>
      <c r="E222" s="74">
        <f>'Historical Fault Information'!E222</f>
        <v>19</v>
      </c>
      <c r="F222" s="74">
        <f>'Historical Fault Information'!F222</f>
        <v>25</v>
      </c>
      <c r="G222" s="74">
        <f>'Historical Fault Information'!G222</f>
        <v>22</v>
      </c>
      <c r="H222" s="74">
        <f>'Historical Fault Information'!H222</f>
        <v>22</v>
      </c>
      <c r="I222" s="74">
        <f>'Historical Fault Information'!I222</f>
        <v>51</v>
      </c>
      <c r="J222" s="74">
        <f>'Historical Fault Information'!J222</f>
        <v>33</v>
      </c>
      <c r="K222" s="74">
        <f>'Historical Fault Information'!K222</f>
        <v>38</v>
      </c>
      <c r="M222" s="41"/>
      <c r="N222" s="41"/>
    </row>
    <row r="223" spans="1:14">
      <c r="A223" s="53" t="s">
        <v>51</v>
      </c>
      <c r="B223" s="74">
        <f>'Historical Fault Information'!B223</f>
        <v>8</v>
      </c>
      <c r="C223" s="74">
        <f>'Historical Fault Information'!C223</f>
        <v>5</v>
      </c>
      <c r="D223" s="74">
        <f>'Historical Fault Information'!D223</f>
        <v>2</v>
      </c>
      <c r="E223" s="74">
        <f>'Historical Fault Information'!E223</f>
        <v>4</v>
      </c>
      <c r="F223" s="74">
        <f>'Historical Fault Information'!F223</f>
        <v>1</v>
      </c>
      <c r="G223" s="74">
        <f>'Historical Fault Information'!G223</f>
        <v>6</v>
      </c>
      <c r="H223" s="74">
        <f>'Historical Fault Information'!H223</f>
        <v>7</v>
      </c>
      <c r="I223" s="74">
        <f>'Historical Fault Information'!I223</f>
        <v>5</v>
      </c>
      <c r="J223" s="74">
        <f>'Historical Fault Information'!J223</f>
        <v>5</v>
      </c>
      <c r="K223" s="74">
        <f>'Historical Fault Information'!K223</f>
        <v>9</v>
      </c>
      <c r="M223" s="41"/>
      <c r="N223" s="41"/>
    </row>
    <row r="224" spans="1:14">
      <c r="A224" s="53" t="s">
        <v>54</v>
      </c>
      <c r="B224" s="74">
        <f>'Historical Fault Information'!B224</f>
        <v>31</v>
      </c>
      <c r="C224" s="74">
        <f>'Historical Fault Information'!C224</f>
        <v>45</v>
      </c>
      <c r="D224" s="74">
        <f>'Historical Fault Information'!D224</f>
        <v>57</v>
      </c>
      <c r="E224" s="74">
        <f>'Historical Fault Information'!E224</f>
        <v>58</v>
      </c>
      <c r="F224" s="74">
        <f>'Historical Fault Information'!F224</f>
        <v>69</v>
      </c>
      <c r="G224" s="74">
        <f>'Historical Fault Information'!G224</f>
        <v>23</v>
      </c>
      <c r="H224" s="74">
        <f>'Historical Fault Information'!H224</f>
        <v>50</v>
      </c>
      <c r="I224" s="74">
        <f>'Historical Fault Information'!I224</f>
        <v>51</v>
      </c>
      <c r="J224" s="74">
        <f>'Historical Fault Information'!J224</f>
        <v>55</v>
      </c>
      <c r="K224" s="74">
        <f>'Historical Fault Information'!K224</f>
        <v>66</v>
      </c>
      <c r="M224" s="41"/>
      <c r="N224" s="41"/>
    </row>
    <row r="225" spans="1:14">
      <c r="A225" s="53" t="s">
        <v>49</v>
      </c>
      <c r="B225" s="74">
        <f>'Historical Fault Information'!B225</f>
        <v>7</v>
      </c>
      <c r="C225" s="74">
        <f>'Historical Fault Information'!C225</f>
        <v>7</v>
      </c>
      <c r="D225" s="74">
        <f>'Historical Fault Information'!D225</f>
        <v>8</v>
      </c>
      <c r="E225" s="74">
        <f>'Historical Fault Information'!E225</f>
        <v>9</v>
      </c>
      <c r="F225" s="74">
        <f>'Historical Fault Information'!F225</f>
        <v>15</v>
      </c>
      <c r="G225" s="74">
        <f>'Historical Fault Information'!G225</f>
        <v>8</v>
      </c>
      <c r="H225" s="74">
        <f>'Historical Fault Information'!H225</f>
        <v>12</v>
      </c>
      <c r="I225" s="74">
        <f>'Historical Fault Information'!I225</f>
        <v>9</v>
      </c>
      <c r="J225" s="74">
        <f>'Historical Fault Information'!J225</f>
        <v>27</v>
      </c>
      <c r="K225" s="74">
        <f>'Historical Fault Information'!K225</f>
        <v>9</v>
      </c>
      <c r="M225" s="41"/>
      <c r="N225" s="41"/>
    </row>
    <row r="226" spans="1:14">
      <c r="A226" s="53" t="s">
        <v>59</v>
      </c>
      <c r="B226" s="74">
        <f>'Historical Fault Information'!B226</f>
        <v>10</v>
      </c>
      <c r="C226" s="74">
        <f>'Historical Fault Information'!C226</f>
        <v>18</v>
      </c>
      <c r="D226" s="74">
        <f>'Historical Fault Information'!D226</f>
        <v>16</v>
      </c>
      <c r="E226" s="74">
        <f>'Historical Fault Information'!E226</f>
        <v>27</v>
      </c>
      <c r="F226" s="74">
        <f>'Historical Fault Information'!F226</f>
        <v>46</v>
      </c>
      <c r="G226" s="74">
        <f>'Historical Fault Information'!G226</f>
        <v>15</v>
      </c>
      <c r="H226" s="74">
        <f>'Historical Fault Information'!H226</f>
        <v>15</v>
      </c>
      <c r="I226" s="74">
        <f>'Historical Fault Information'!I226</f>
        <v>29</v>
      </c>
      <c r="J226" s="74">
        <f>'Historical Fault Information'!J226</f>
        <v>51</v>
      </c>
      <c r="K226" s="74">
        <f>'Historical Fault Information'!K226</f>
        <v>48</v>
      </c>
      <c r="M226" s="41"/>
      <c r="N226" s="41"/>
    </row>
    <row r="227" spans="1:14">
      <c r="A227" s="53" t="s">
        <v>57</v>
      </c>
      <c r="B227" s="74">
        <f>'Historical Fault Information'!B227</f>
        <v>44</v>
      </c>
      <c r="C227" s="74">
        <f>'Historical Fault Information'!C227</f>
        <v>27</v>
      </c>
      <c r="D227" s="74">
        <f>'Historical Fault Information'!D227</f>
        <v>41</v>
      </c>
      <c r="E227" s="74">
        <f>'Historical Fault Information'!E227</f>
        <v>56</v>
      </c>
      <c r="F227" s="74">
        <f>'Historical Fault Information'!F227</f>
        <v>64</v>
      </c>
      <c r="G227" s="74">
        <f>'Historical Fault Information'!G227</f>
        <v>41</v>
      </c>
      <c r="H227" s="74">
        <f>'Historical Fault Information'!H227</f>
        <v>51</v>
      </c>
      <c r="I227" s="74">
        <f>'Historical Fault Information'!I227</f>
        <v>50</v>
      </c>
      <c r="J227" s="74">
        <f>'Historical Fault Information'!J227</f>
        <v>75</v>
      </c>
      <c r="K227" s="74">
        <f>'Historical Fault Information'!K227</f>
        <v>97</v>
      </c>
      <c r="M227" s="41"/>
      <c r="N227" s="41"/>
    </row>
    <row r="228" spans="1:14">
      <c r="A228" s="53" t="s">
        <v>55</v>
      </c>
      <c r="B228" s="74">
        <f>'Historical Fault Information'!B228</f>
        <v>12</v>
      </c>
      <c r="C228" s="74">
        <f>'Historical Fault Information'!C228</f>
        <v>21</v>
      </c>
      <c r="D228" s="74">
        <f>'Historical Fault Information'!D228</f>
        <v>12</v>
      </c>
      <c r="E228" s="74">
        <f>'Historical Fault Information'!E228</f>
        <v>17</v>
      </c>
      <c r="F228" s="74">
        <f>'Historical Fault Information'!F228</f>
        <v>34</v>
      </c>
      <c r="G228" s="74">
        <f>'Historical Fault Information'!G228</f>
        <v>17</v>
      </c>
      <c r="H228" s="74">
        <f>'Historical Fault Information'!H228</f>
        <v>6</v>
      </c>
      <c r="I228" s="74">
        <f>'Historical Fault Information'!I228</f>
        <v>27</v>
      </c>
      <c r="J228" s="74">
        <f>'Historical Fault Information'!J228</f>
        <v>47</v>
      </c>
      <c r="K228" s="74">
        <f>'Historical Fault Information'!K228</f>
        <v>28</v>
      </c>
      <c r="M228" s="41"/>
      <c r="N228" s="41"/>
    </row>
    <row r="229" spans="1:14">
      <c r="A229" s="53" t="s">
        <v>47</v>
      </c>
      <c r="B229" s="74">
        <f>'Historical Fault Information'!B229</f>
        <v>31</v>
      </c>
      <c r="C229" s="74">
        <f>'Historical Fault Information'!C229</f>
        <v>30</v>
      </c>
      <c r="D229" s="74">
        <f>'Historical Fault Information'!D229</f>
        <v>30</v>
      </c>
      <c r="E229" s="74">
        <f>'Historical Fault Information'!E229</f>
        <v>43</v>
      </c>
      <c r="F229" s="74">
        <f>'Historical Fault Information'!F229</f>
        <v>18</v>
      </c>
      <c r="G229" s="74">
        <f>'Historical Fault Information'!G229</f>
        <v>29</v>
      </c>
      <c r="H229" s="74">
        <f>'Historical Fault Information'!H229</f>
        <v>25</v>
      </c>
      <c r="I229" s="74">
        <f>'Historical Fault Information'!I229</f>
        <v>27</v>
      </c>
      <c r="J229" s="74">
        <f>'Historical Fault Information'!J229</f>
        <v>41</v>
      </c>
      <c r="K229" s="74">
        <f>'Historical Fault Information'!K229</f>
        <v>37</v>
      </c>
      <c r="M229" s="41"/>
      <c r="N229" s="41"/>
    </row>
    <row r="230" spans="1:14">
      <c r="A230" s="53" t="s">
        <v>52</v>
      </c>
      <c r="B230" s="74">
        <f>'Historical Fault Information'!B230</f>
        <v>15</v>
      </c>
      <c r="C230" s="74">
        <f>'Historical Fault Information'!C230</f>
        <v>28</v>
      </c>
      <c r="D230" s="74">
        <f>'Historical Fault Information'!D230</f>
        <v>40</v>
      </c>
      <c r="E230" s="74">
        <f>'Historical Fault Information'!E230</f>
        <v>48</v>
      </c>
      <c r="F230" s="74">
        <f>'Historical Fault Information'!F230</f>
        <v>20</v>
      </c>
      <c r="G230" s="74">
        <f>'Historical Fault Information'!G230</f>
        <v>23</v>
      </c>
      <c r="H230" s="74">
        <f>'Historical Fault Information'!H230</f>
        <v>17</v>
      </c>
      <c r="I230" s="74">
        <f>'Historical Fault Information'!I230</f>
        <v>11</v>
      </c>
      <c r="J230" s="74">
        <f>'Historical Fault Information'!J230</f>
        <v>39</v>
      </c>
      <c r="K230" s="74">
        <f>'Historical Fault Information'!K230</f>
        <v>30</v>
      </c>
      <c r="M230" s="41"/>
      <c r="N230" s="41"/>
    </row>
    <row r="231" spans="1:14">
      <c r="A231" s="53" t="s">
        <v>53</v>
      </c>
      <c r="B231" s="74">
        <f>'Historical Fault Information'!B231</f>
        <v>7</v>
      </c>
      <c r="C231" s="74">
        <f>'Historical Fault Information'!C231</f>
        <v>6</v>
      </c>
      <c r="D231" s="74">
        <f>'Historical Fault Information'!D231</f>
        <v>10</v>
      </c>
      <c r="E231" s="74">
        <f>'Historical Fault Information'!E231</f>
        <v>9</v>
      </c>
      <c r="F231" s="74">
        <f>'Historical Fault Information'!F231</f>
        <v>7</v>
      </c>
      <c r="G231" s="74">
        <f>'Historical Fault Information'!G231</f>
        <v>3</v>
      </c>
      <c r="H231" s="74">
        <f>'Historical Fault Information'!H231</f>
        <v>4</v>
      </c>
      <c r="I231" s="74">
        <f>'Historical Fault Information'!I231</f>
        <v>9</v>
      </c>
      <c r="J231" s="74">
        <f>'Historical Fault Information'!J231</f>
        <v>10</v>
      </c>
      <c r="K231" s="74">
        <f>'Historical Fault Information'!K231</f>
        <v>11</v>
      </c>
      <c r="M231" s="41"/>
      <c r="N231" s="41"/>
    </row>
    <row r="232" spans="1:14">
      <c r="A232" s="53" t="s">
        <v>58</v>
      </c>
      <c r="B232" s="74">
        <f>'Historical Fault Information'!B232</f>
        <v>24</v>
      </c>
      <c r="C232" s="74">
        <f>'Historical Fault Information'!C232</f>
        <v>29</v>
      </c>
      <c r="D232" s="74">
        <f>'Historical Fault Information'!D232</f>
        <v>27</v>
      </c>
      <c r="E232" s="74">
        <f>'Historical Fault Information'!E232</f>
        <v>46</v>
      </c>
      <c r="F232" s="74">
        <f>'Historical Fault Information'!F232</f>
        <v>41</v>
      </c>
      <c r="G232" s="74">
        <f>'Historical Fault Information'!G232</f>
        <v>42</v>
      </c>
      <c r="H232" s="74">
        <f>'Historical Fault Information'!H232</f>
        <v>28</v>
      </c>
      <c r="I232" s="74">
        <f>'Historical Fault Information'!I232</f>
        <v>60</v>
      </c>
      <c r="J232" s="74">
        <f>'Historical Fault Information'!J232</f>
        <v>64</v>
      </c>
      <c r="K232" s="74">
        <f>'Historical Fault Information'!K232</f>
        <v>66</v>
      </c>
      <c r="M232" s="41"/>
      <c r="N232" s="41"/>
    </row>
    <row r="233" spans="1:14">
      <c r="A233" s="53" t="s">
        <v>60</v>
      </c>
      <c r="B233" s="74">
        <f>'Historical Fault Information'!B233</f>
        <v>5</v>
      </c>
      <c r="C233" s="74">
        <f>'Historical Fault Information'!C233</f>
        <v>16</v>
      </c>
      <c r="D233" s="74">
        <f>'Historical Fault Information'!D233</f>
        <v>17</v>
      </c>
      <c r="E233" s="74">
        <f>'Historical Fault Information'!E233</f>
        <v>20</v>
      </c>
      <c r="F233" s="74">
        <f>'Historical Fault Information'!F233</f>
        <v>14</v>
      </c>
      <c r="G233" s="74">
        <f>'Historical Fault Information'!G233</f>
        <v>31</v>
      </c>
      <c r="H233" s="74">
        <f>'Historical Fault Information'!H233</f>
        <v>18</v>
      </c>
      <c r="I233" s="74">
        <f>'Historical Fault Information'!I233</f>
        <v>33</v>
      </c>
      <c r="J233" s="74">
        <f>'Historical Fault Information'!J233</f>
        <v>44</v>
      </c>
      <c r="K233" s="74">
        <f>'Historical Fault Information'!K233</f>
        <v>41</v>
      </c>
      <c r="M233" s="41"/>
      <c r="N233" s="41"/>
    </row>
    <row r="234" spans="1:14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M234" s="41"/>
      <c r="N234" s="41"/>
    </row>
    <row r="235" spans="1:14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K235" s="52"/>
    </row>
    <row r="236" spans="1:14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K236" s="52"/>
    </row>
    <row r="237" spans="1:14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</row>
    <row r="238" spans="1:14" s="3" customFormat="1" ht="18">
      <c r="A238" s="95"/>
      <c r="B238" s="55"/>
      <c r="C238" s="55"/>
      <c r="D238" s="55"/>
      <c r="E238" s="55"/>
      <c r="F238" s="55"/>
      <c r="G238" s="55"/>
      <c r="H238" s="55"/>
      <c r="I238" s="39"/>
      <c r="J238" s="95"/>
      <c r="K238" s="39"/>
      <c r="L238" s="39"/>
      <c r="M238" s="39"/>
      <c r="N238" s="39"/>
    </row>
    <row r="239" spans="1:14" s="3" customFormat="1" ht="15.95" customHeight="1"/>
    <row r="240" spans="1:14" s="60" customFormat="1">
      <c r="A240" s="60" t="s">
        <v>6</v>
      </c>
      <c r="B240" s="61">
        <f t="shared" ref="B240:K240" si="10">SUM(B244:B256)</f>
        <v>321</v>
      </c>
      <c r="C240" s="61">
        <f t="shared" si="10"/>
        <v>336</v>
      </c>
      <c r="D240" s="61">
        <f t="shared" si="10"/>
        <v>296</v>
      </c>
      <c r="E240" s="61">
        <f t="shared" si="10"/>
        <v>264</v>
      </c>
      <c r="F240" s="61">
        <f t="shared" si="10"/>
        <v>291</v>
      </c>
      <c r="G240" s="61">
        <f t="shared" si="10"/>
        <v>296</v>
      </c>
      <c r="H240" s="61">
        <f t="shared" si="10"/>
        <v>240</v>
      </c>
      <c r="I240" s="61">
        <f t="shared" si="10"/>
        <v>282</v>
      </c>
      <c r="J240" s="61">
        <f t="shared" si="10"/>
        <v>351</v>
      </c>
      <c r="K240" s="61">
        <f t="shared" si="10"/>
        <v>398</v>
      </c>
      <c r="L240" s="61"/>
      <c r="M240" s="61"/>
      <c r="N240" s="61"/>
    </row>
    <row r="241" spans="1:14" s="60" customFormat="1"/>
    <row r="242" spans="1:14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</row>
    <row r="243" spans="1:14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/>
      <c r="M243" s="1"/>
      <c r="N243" s="1"/>
    </row>
    <row r="244" spans="1:14">
      <c r="A244" s="53" t="s">
        <v>50</v>
      </c>
      <c r="B244" s="74">
        <f>'Historical Fault Information'!B244</f>
        <v>28</v>
      </c>
      <c r="C244" s="74">
        <f>'Historical Fault Information'!C244</f>
        <v>16</v>
      </c>
      <c r="D244" s="74">
        <f>'Historical Fault Information'!D244</f>
        <v>20</v>
      </c>
      <c r="E244" s="74">
        <f>'Historical Fault Information'!E244</f>
        <v>9</v>
      </c>
      <c r="F244" s="74">
        <f>'Historical Fault Information'!F244</f>
        <v>18</v>
      </c>
      <c r="G244" s="74">
        <f>'Historical Fault Information'!G244</f>
        <v>20</v>
      </c>
      <c r="H244" s="74">
        <f>'Historical Fault Information'!H244</f>
        <v>18</v>
      </c>
      <c r="I244" s="74">
        <f>'Historical Fault Information'!I244</f>
        <v>17</v>
      </c>
      <c r="J244" s="74">
        <f>'Historical Fault Information'!J244</f>
        <v>17</v>
      </c>
      <c r="K244" s="74">
        <f>'Historical Fault Information'!K244</f>
        <v>14</v>
      </c>
      <c r="M244" s="41"/>
      <c r="N244" s="41"/>
    </row>
    <row r="245" spans="1:14">
      <c r="A245" s="53" t="s">
        <v>56</v>
      </c>
      <c r="B245" s="74">
        <f>'Historical Fault Information'!B245</f>
        <v>10</v>
      </c>
      <c r="C245" s="74">
        <f>'Historical Fault Information'!C245</f>
        <v>17</v>
      </c>
      <c r="D245" s="74">
        <f>'Historical Fault Information'!D245</f>
        <v>21</v>
      </c>
      <c r="E245" s="74">
        <f>'Historical Fault Information'!E245</f>
        <v>15</v>
      </c>
      <c r="F245" s="74">
        <f>'Historical Fault Information'!F245</f>
        <v>11</v>
      </c>
      <c r="G245" s="74">
        <f>'Historical Fault Information'!G245</f>
        <v>17</v>
      </c>
      <c r="H245" s="74">
        <f>'Historical Fault Information'!H245</f>
        <v>30</v>
      </c>
      <c r="I245" s="74">
        <f>'Historical Fault Information'!I245</f>
        <v>22</v>
      </c>
      <c r="J245" s="74">
        <f>'Historical Fault Information'!J245</f>
        <v>24</v>
      </c>
      <c r="K245" s="74">
        <f>'Historical Fault Information'!K245</f>
        <v>42</v>
      </c>
      <c r="M245" s="41"/>
      <c r="N245" s="41"/>
    </row>
    <row r="246" spans="1:14">
      <c r="A246" s="53" t="s">
        <v>51</v>
      </c>
      <c r="B246" s="74">
        <f>'Historical Fault Information'!B246</f>
        <v>9</v>
      </c>
      <c r="C246" s="74">
        <f>'Historical Fault Information'!C246</f>
        <v>5</v>
      </c>
      <c r="D246" s="74">
        <f>'Historical Fault Information'!D246</f>
        <v>2</v>
      </c>
      <c r="E246" s="74">
        <f>'Historical Fault Information'!E246</f>
        <v>9</v>
      </c>
      <c r="F246" s="74">
        <f>'Historical Fault Information'!F246</f>
        <v>3</v>
      </c>
      <c r="G246" s="74">
        <f>'Historical Fault Information'!G246</f>
        <v>4</v>
      </c>
      <c r="H246" s="74">
        <f>'Historical Fault Information'!H246</f>
        <v>4</v>
      </c>
      <c r="I246" s="74">
        <f>'Historical Fault Information'!I246</f>
        <v>5</v>
      </c>
      <c r="J246" s="74">
        <f>'Historical Fault Information'!J246</f>
        <v>2</v>
      </c>
      <c r="K246" s="74">
        <f>'Historical Fault Information'!K246</f>
        <v>4</v>
      </c>
      <c r="M246" s="41"/>
      <c r="N246" s="41"/>
    </row>
    <row r="247" spans="1:14">
      <c r="A247" s="53" t="s">
        <v>54</v>
      </c>
      <c r="B247" s="74">
        <f>'Historical Fault Information'!B247</f>
        <v>40</v>
      </c>
      <c r="C247" s="74">
        <f>'Historical Fault Information'!C247</f>
        <v>41</v>
      </c>
      <c r="D247" s="74">
        <f>'Historical Fault Information'!D247</f>
        <v>43</v>
      </c>
      <c r="E247" s="74">
        <f>'Historical Fault Information'!E247</f>
        <v>39</v>
      </c>
      <c r="F247" s="74">
        <f>'Historical Fault Information'!F247</f>
        <v>19</v>
      </c>
      <c r="G247" s="74">
        <f>'Historical Fault Information'!G247</f>
        <v>29</v>
      </c>
      <c r="H247" s="74">
        <f>'Historical Fault Information'!H247</f>
        <v>20</v>
      </c>
      <c r="I247" s="74">
        <f>'Historical Fault Information'!I247</f>
        <v>27</v>
      </c>
      <c r="J247" s="74">
        <f>'Historical Fault Information'!J247</f>
        <v>32</v>
      </c>
      <c r="K247" s="74">
        <f>'Historical Fault Information'!K247</f>
        <v>43</v>
      </c>
      <c r="M247" s="41"/>
      <c r="N247" s="41"/>
    </row>
    <row r="248" spans="1:14">
      <c r="A248" s="53" t="s">
        <v>49</v>
      </c>
      <c r="B248" s="74">
        <f>'Historical Fault Information'!B248</f>
        <v>18</v>
      </c>
      <c r="C248" s="74">
        <f>'Historical Fault Information'!C248</f>
        <v>20</v>
      </c>
      <c r="D248" s="74">
        <f>'Historical Fault Information'!D248</f>
        <v>19</v>
      </c>
      <c r="E248" s="74">
        <f>'Historical Fault Information'!E248</f>
        <v>10</v>
      </c>
      <c r="F248" s="74">
        <f>'Historical Fault Information'!F248</f>
        <v>21</v>
      </c>
      <c r="G248" s="74">
        <f>'Historical Fault Information'!G248</f>
        <v>18</v>
      </c>
      <c r="H248" s="74">
        <f>'Historical Fault Information'!H248</f>
        <v>10</v>
      </c>
      <c r="I248" s="74">
        <f>'Historical Fault Information'!I248</f>
        <v>11</v>
      </c>
      <c r="J248" s="74">
        <f>'Historical Fault Information'!J248</f>
        <v>14</v>
      </c>
      <c r="K248" s="74">
        <f>'Historical Fault Information'!K248</f>
        <v>23</v>
      </c>
      <c r="M248" s="41"/>
      <c r="N248" s="41"/>
    </row>
    <row r="249" spans="1:14">
      <c r="A249" s="53" t="s">
        <v>59</v>
      </c>
      <c r="B249" s="74">
        <f>'Historical Fault Information'!B249</f>
        <v>12</v>
      </c>
      <c r="C249" s="74">
        <f>'Historical Fault Information'!C249</f>
        <v>11</v>
      </c>
      <c r="D249" s="74">
        <f>'Historical Fault Information'!D249</f>
        <v>12</v>
      </c>
      <c r="E249" s="74">
        <f>'Historical Fault Information'!E249</f>
        <v>8</v>
      </c>
      <c r="F249" s="74">
        <f>'Historical Fault Information'!F249</f>
        <v>18</v>
      </c>
      <c r="G249" s="74">
        <f>'Historical Fault Information'!G249</f>
        <v>19</v>
      </c>
      <c r="H249" s="74">
        <f>'Historical Fault Information'!H249</f>
        <v>10</v>
      </c>
      <c r="I249" s="74">
        <f>'Historical Fault Information'!I249</f>
        <v>23</v>
      </c>
      <c r="J249" s="74">
        <f>'Historical Fault Information'!J249</f>
        <v>32</v>
      </c>
      <c r="K249" s="74">
        <f>'Historical Fault Information'!K249</f>
        <v>37</v>
      </c>
      <c r="M249" s="41"/>
      <c r="N249" s="41"/>
    </row>
    <row r="250" spans="1:14">
      <c r="A250" s="53" t="s">
        <v>57</v>
      </c>
      <c r="B250" s="74">
        <f>'Historical Fault Information'!B250</f>
        <v>49</v>
      </c>
      <c r="C250" s="74">
        <f>'Historical Fault Information'!C250</f>
        <v>48</v>
      </c>
      <c r="D250" s="74">
        <f>'Historical Fault Information'!D250</f>
        <v>32</v>
      </c>
      <c r="E250" s="74">
        <f>'Historical Fault Information'!E250</f>
        <v>32</v>
      </c>
      <c r="F250" s="74">
        <f>'Historical Fault Information'!F250</f>
        <v>44</v>
      </c>
      <c r="G250" s="74">
        <f>'Historical Fault Information'!G250</f>
        <v>46</v>
      </c>
      <c r="H250" s="74">
        <f>'Historical Fault Information'!H250</f>
        <v>42</v>
      </c>
      <c r="I250" s="74">
        <f>'Historical Fault Information'!I250</f>
        <v>52</v>
      </c>
      <c r="J250" s="74">
        <f>'Historical Fault Information'!J250</f>
        <v>53</v>
      </c>
      <c r="K250" s="74">
        <f>'Historical Fault Information'!K250</f>
        <v>52</v>
      </c>
      <c r="M250" s="41"/>
      <c r="N250" s="41"/>
    </row>
    <row r="251" spans="1:14">
      <c r="A251" s="53" t="s">
        <v>55</v>
      </c>
      <c r="B251" s="74">
        <f>'Historical Fault Information'!B251</f>
        <v>10</v>
      </c>
      <c r="C251" s="74">
        <f>'Historical Fault Information'!C251</f>
        <v>1</v>
      </c>
      <c r="D251" s="74">
        <f>'Historical Fault Information'!D251</f>
        <v>6</v>
      </c>
      <c r="E251" s="74">
        <f>'Historical Fault Information'!E251</f>
        <v>6</v>
      </c>
      <c r="F251" s="74">
        <f>'Historical Fault Information'!F251</f>
        <v>4</v>
      </c>
      <c r="G251" s="74">
        <f>'Historical Fault Information'!G251</f>
        <v>7</v>
      </c>
      <c r="H251" s="74">
        <f>'Historical Fault Information'!H251</f>
        <v>7</v>
      </c>
      <c r="I251" s="74">
        <f>'Historical Fault Information'!I251</f>
        <v>13</v>
      </c>
      <c r="J251" s="74">
        <f>'Historical Fault Information'!J251</f>
        <v>13</v>
      </c>
      <c r="K251" s="74">
        <f>'Historical Fault Information'!K251</f>
        <v>15</v>
      </c>
      <c r="M251" s="41"/>
      <c r="N251" s="41"/>
    </row>
    <row r="252" spans="1:14">
      <c r="A252" s="53" t="s">
        <v>47</v>
      </c>
      <c r="B252" s="74">
        <f>'Historical Fault Information'!B252</f>
        <v>43</v>
      </c>
      <c r="C252" s="74">
        <f>'Historical Fault Information'!C252</f>
        <v>59</v>
      </c>
      <c r="D252" s="74">
        <f>'Historical Fault Information'!D252</f>
        <v>35</v>
      </c>
      <c r="E252" s="74">
        <f>'Historical Fault Information'!E252</f>
        <v>49</v>
      </c>
      <c r="F252" s="74">
        <f>'Historical Fault Information'!F252</f>
        <v>56</v>
      </c>
      <c r="G252" s="74">
        <f>'Historical Fault Information'!G252</f>
        <v>37</v>
      </c>
      <c r="H252" s="74">
        <f>'Historical Fault Information'!H252</f>
        <v>30</v>
      </c>
      <c r="I252" s="74">
        <f>'Historical Fault Information'!I252</f>
        <v>34</v>
      </c>
      <c r="J252" s="74">
        <f>'Historical Fault Information'!J252</f>
        <v>42</v>
      </c>
      <c r="K252" s="74">
        <f>'Historical Fault Information'!K252</f>
        <v>40</v>
      </c>
      <c r="M252" s="41"/>
      <c r="N252" s="41"/>
    </row>
    <row r="253" spans="1:14">
      <c r="A253" s="53" t="s">
        <v>52</v>
      </c>
      <c r="B253" s="74">
        <f>'Historical Fault Information'!B253</f>
        <v>43</v>
      </c>
      <c r="C253" s="74">
        <f>'Historical Fault Information'!C253</f>
        <v>55</v>
      </c>
      <c r="D253" s="74">
        <f>'Historical Fault Information'!D253</f>
        <v>42</v>
      </c>
      <c r="E253" s="74">
        <f>'Historical Fault Information'!E253</f>
        <v>41</v>
      </c>
      <c r="F253" s="74">
        <f>'Historical Fault Information'!F253</f>
        <v>31</v>
      </c>
      <c r="G253" s="74">
        <f>'Historical Fault Information'!G253</f>
        <v>28</v>
      </c>
      <c r="H253" s="74">
        <f>'Historical Fault Information'!H253</f>
        <v>16</v>
      </c>
      <c r="I253" s="74">
        <f>'Historical Fault Information'!I253</f>
        <v>14</v>
      </c>
      <c r="J253" s="74">
        <f>'Historical Fault Information'!J253</f>
        <v>51</v>
      </c>
      <c r="K253" s="74">
        <f>'Historical Fault Information'!K253</f>
        <v>21</v>
      </c>
      <c r="M253" s="41"/>
      <c r="N253" s="41"/>
    </row>
    <row r="254" spans="1:14">
      <c r="A254" s="53" t="s">
        <v>53</v>
      </c>
      <c r="B254" s="74">
        <f>'Historical Fault Information'!B254</f>
        <v>13</v>
      </c>
      <c r="C254" s="74">
        <f>'Historical Fault Information'!C254</f>
        <v>7</v>
      </c>
      <c r="D254" s="74">
        <f>'Historical Fault Information'!D254</f>
        <v>18</v>
      </c>
      <c r="E254" s="74">
        <f>'Historical Fault Information'!E254</f>
        <v>3</v>
      </c>
      <c r="F254" s="74">
        <f>'Historical Fault Information'!F254</f>
        <v>10</v>
      </c>
      <c r="G254" s="74">
        <f>'Historical Fault Information'!G254</f>
        <v>13</v>
      </c>
      <c r="H254" s="74">
        <f>'Historical Fault Information'!H254</f>
        <v>8</v>
      </c>
      <c r="I254" s="74">
        <f>'Historical Fault Information'!I254</f>
        <v>15</v>
      </c>
      <c r="J254" s="74">
        <f>'Historical Fault Information'!J254</f>
        <v>14</v>
      </c>
      <c r="K254" s="74">
        <f>'Historical Fault Information'!K254</f>
        <v>19</v>
      </c>
      <c r="M254" s="41"/>
      <c r="N254" s="41"/>
    </row>
    <row r="255" spans="1:14">
      <c r="A255" s="53" t="s">
        <v>58</v>
      </c>
      <c r="B255" s="74">
        <f>'Historical Fault Information'!B255</f>
        <v>28</v>
      </c>
      <c r="C255" s="74">
        <f>'Historical Fault Information'!C255</f>
        <v>42</v>
      </c>
      <c r="D255" s="74">
        <f>'Historical Fault Information'!D255</f>
        <v>21</v>
      </c>
      <c r="E255" s="74">
        <f>'Historical Fault Information'!E255</f>
        <v>26</v>
      </c>
      <c r="F255" s="74">
        <f>'Historical Fault Information'!F255</f>
        <v>27</v>
      </c>
      <c r="G255" s="74">
        <f>'Historical Fault Information'!G255</f>
        <v>40</v>
      </c>
      <c r="H255" s="74">
        <f>'Historical Fault Information'!H255</f>
        <v>24</v>
      </c>
      <c r="I255" s="74">
        <f>'Historical Fault Information'!I255</f>
        <v>32</v>
      </c>
      <c r="J255" s="74">
        <f>'Historical Fault Information'!J255</f>
        <v>43</v>
      </c>
      <c r="K255" s="74">
        <f>'Historical Fault Information'!K255</f>
        <v>57</v>
      </c>
      <c r="M255" s="41"/>
      <c r="N255" s="41"/>
    </row>
    <row r="256" spans="1:14">
      <c r="A256" s="53" t="s">
        <v>60</v>
      </c>
      <c r="B256" s="74">
        <f>'Historical Fault Information'!B256</f>
        <v>18</v>
      </c>
      <c r="C256" s="74">
        <f>'Historical Fault Information'!C256</f>
        <v>14</v>
      </c>
      <c r="D256" s="74">
        <f>'Historical Fault Information'!D256</f>
        <v>25</v>
      </c>
      <c r="E256" s="74">
        <f>'Historical Fault Information'!E256</f>
        <v>17</v>
      </c>
      <c r="F256" s="74">
        <f>'Historical Fault Information'!F256</f>
        <v>29</v>
      </c>
      <c r="G256" s="74">
        <f>'Historical Fault Information'!G256</f>
        <v>18</v>
      </c>
      <c r="H256" s="74">
        <f>'Historical Fault Information'!H256</f>
        <v>21</v>
      </c>
      <c r="I256" s="74">
        <f>'Historical Fault Information'!I256</f>
        <v>17</v>
      </c>
      <c r="J256" s="74">
        <f>'Historical Fault Information'!J256</f>
        <v>14</v>
      </c>
      <c r="K256" s="74">
        <f>'Historical Fault Information'!K256</f>
        <v>31</v>
      </c>
      <c r="M256" s="41"/>
      <c r="N256" s="41"/>
    </row>
    <row r="257" spans="1:14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52"/>
      <c r="M257" s="41"/>
      <c r="N257" s="41"/>
    </row>
    <row r="258" spans="1:14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K258" s="52"/>
    </row>
    <row r="259" spans="1:14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K259" s="52"/>
    </row>
    <row r="260" spans="1:14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</row>
    <row r="261" spans="1:14" s="3" customFormat="1" ht="18">
      <c r="A261" s="95"/>
      <c r="B261" s="55"/>
      <c r="C261" s="55"/>
      <c r="D261" s="55"/>
      <c r="E261" s="55"/>
      <c r="F261" s="55"/>
      <c r="G261" s="55"/>
      <c r="H261" s="55"/>
      <c r="I261" s="39"/>
      <c r="J261" s="95"/>
      <c r="K261" s="39"/>
      <c r="L261" s="39"/>
      <c r="M261" s="39"/>
      <c r="N261" s="39"/>
    </row>
    <row r="262" spans="1:14" s="3" customFormat="1" ht="15.95" customHeight="1"/>
    <row r="263" spans="1:14" s="60" customFormat="1">
      <c r="A263" s="60" t="s">
        <v>6</v>
      </c>
      <c r="B263" s="61">
        <f t="shared" ref="B263:K263" si="11">SUM(B267:B279)</f>
        <v>1829</v>
      </c>
      <c r="C263" s="61">
        <f t="shared" si="11"/>
        <v>1959</v>
      </c>
      <c r="D263" s="61">
        <f t="shared" si="11"/>
        <v>1815</v>
      </c>
      <c r="E263" s="61">
        <f t="shared" si="11"/>
        <v>2197</v>
      </c>
      <c r="F263" s="61">
        <f t="shared" si="11"/>
        <v>2335</v>
      </c>
      <c r="G263" s="61">
        <f t="shared" si="11"/>
        <v>1881</v>
      </c>
      <c r="H263" s="61">
        <f t="shared" si="11"/>
        <v>2239</v>
      </c>
      <c r="I263" s="61">
        <f t="shared" si="11"/>
        <v>2755</v>
      </c>
      <c r="J263" s="61">
        <f t="shared" si="11"/>
        <v>2827</v>
      </c>
      <c r="K263" s="61">
        <f t="shared" si="11"/>
        <v>3496</v>
      </c>
      <c r="L263" s="61"/>
      <c r="M263" s="61"/>
      <c r="N263" s="61"/>
    </row>
    <row r="264" spans="1:14" s="60" customFormat="1"/>
    <row r="265" spans="1:14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</row>
    <row r="266" spans="1:14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1">
        <v>2017</v>
      </c>
      <c r="L266" s="1"/>
      <c r="M266" s="1"/>
      <c r="N266" s="1"/>
    </row>
    <row r="267" spans="1:14">
      <c r="A267" s="53" t="s">
        <v>50</v>
      </c>
      <c r="B267" s="74">
        <f>'Historical Fault Information'!B267</f>
        <v>151</v>
      </c>
      <c r="C267" s="74">
        <f>'Historical Fault Information'!C267</f>
        <v>145</v>
      </c>
      <c r="D267" s="74">
        <f>'Historical Fault Information'!D267</f>
        <v>117</v>
      </c>
      <c r="E267" s="74">
        <f>'Historical Fault Information'!E267</f>
        <v>124</v>
      </c>
      <c r="F267" s="74">
        <f>'Historical Fault Information'!F267</f>
        <v>99</v>
      </c>
      <c r="G267" s="74">
        <f>'Historical Fault Information'!G267</f>
        <v>106</v>
      </c>
      <c r="H267" s="74">
        <f>'Historical Fault Information'!H267</f>
        <v>147</v>
      </c>
      <c r="I267" s="74">
        <f>'Historical Fault Information'!I267</f>
        <v>208</v>
      </c>
      <c r="J267" s="74">
        <f>'Historical Fault Information'!J267</f>
        <v>168</v>
      </c>
      <c r="K267" s="74">
        <f>'Historical Fault Information'!K267</f>
        <v>167</v>
      </c>
      <c r="M267" s="41"/>
      <c r="N267" s="41"/>
    </row>
    <row r="268" spans="1:14">
      <c r="A268" s="53" t="s">
        <v>56</v>
      </c>
      <c r="B268" s="74">
        <f>'Historical Fault Information'!B268</f>
        <v>143</v>
      </c>
      <c r="C268" s="74">
        <f>'Historical Fault Information'!C268</f>
        <v>158</v>
      </c>
      <c r="D268" s="74">
        <f>'Historical Fault Information'!D268</f>
        <v>181</v>
      </c>
      <c r="E268" s="74">
        <f>'Historical Fault Information'!E268</f>
        <v>172</v>
      </c>
      <c r="F268" s="74">
        <f>'Historical Fault Information'!F268</f>
        <v>253</v>
      </c>
      <c r="G268" s="74">
        <f>'Historical Fault Information'!G268</f>
        <v>172</v>
      </c>
      <c r="H268" s="74">
        <f>'Historical Fault Information'!H268</f>
        <v>302</v>
      </c>
      <c r="I268" s="74">
        <f>'Historical Fault Information'!I268</f>
        <v>370</v>
      </c>
      <c r="J268" s="74">
        <f>'Historical Fault Information'!J268</f>
        <v>259</v>
      </c>
      <c r="K268" s="74">
        <f>'Historical Fault Information'!K268</f>
        <v>438</v>
      </c>
      <c r="M268" s="41"/>
      <c r="N268" s="41"/>
    </row>
    <row r="269" spans="1:14">
      <c r="A269" s="53" t="s">
        <v>51</v>
      </c>
      <c r="B269" s="74">
        <f>'Historical Fault Information'!B269</f>
        <v>36</v>
      </c>
      <c r="C269" s="74">
        <f>'Historical Fault Information'!C269</f>
        <v>18</v>
      </c>
      <c r="D269" s="74">
        <f>'Historical Fault Information'!D269</f>
        <v>20</v>
      </c>
      <c r="E269" s="74">
        <f>'Historical Fault Information'!E269</f>
        <v>32</v>
      </c>
      <c r="F269" s="74">
        <f>'Historical Fault Information'!F269</f>
        <v>15</v>
      </c>
      <c r="G269" s="74">
        <f>'Historical Fault Information'!G269</f>
        <v>27</v>
      </c>
      <c r="H269" s="74">
        <f>'Historical Fault Information'!H269</f>
        <v>32</v>
      </c>
      <c r="I269" s="74">
        <f>'Historical Fault Information'!I269</f>
        <v>26</v>
      </c>
      <c r="J269" s="74">
        <f>'Historical Fault Information'!J269</f>
        <v>26</v>
      </c>
      <c r="K269" s="74">
        <f>'Historical Fault Information'!K269</f>
        <v>46</v>
      </c>
      <c r="M269" s="41"/>
      <c r="N269" s="41"/>
    </row>
    <row r="270" spans="1:14">
      <c r="A270" s="53" t="s">
        <v>54</v>
      </c>
      <c r="B270" s="74">
        <f>'Historical Fault Information'!B270</f>
        <v>195</v>
      </c>
      <c r="C270" s="74">
        <f>'Historical Fault Information'!C270</f>
        <v>236</v>
      </c>
      <c r="D270" s="74">
        <f>'Historical Fault Information'!D270</f>
        <v>256</v>
      </c>
      <c r="E270" s="74">
        <f>'Historical Fault Information'!E270</f>
        <v>265</v>
      </c>
      <c r="F270" s="74">
        <f>'Historical Fault Information'!F270</f>
        <v>271</v>
      </c>
      <c r="G270" s="74">
        <f>'Historical Fault Information'!G270</f>
        <v>182</v>
      </c>
      <c r="H270" s="74">
        <f>'Historical Fault Information'!H270</f>
        <v>226</v>
      </c>
      <c r="I270" s="74">
        <f>'Historical Fault Information'!I270</f>
        <v>258</v>
      </c>
      <c r="J270" s="74">
        <f>'Historical Fault Information'!J270</f>
        <v>233</v>
      </c>
      <c r="K270" s="74">
        <f>'Historical Fault Information'!K270</f>
        <v>354</v>
      </c>
      <c r="M270" s="41"/>
      <c r="N270" s="41"/>
    </row>
    <row r="271" spans="1:14">
      <c r="A271" s="53" t="s">
        <v>49</v>
      </c>
      <c r="B271" s="74">
        <f>'Historical Fault Information'!B271</f>
        <v>74</v>
      </c>
      <c r="C271" s="74">
        <f>'Historical Fault Information'!C271</f>
        <v>92</v>
      </c>
      <c r="D271" s="74">
        <f>'Historical Fault Information'!D271</f>
        <v>84</v>
      </c>
      <c r="E271" s="74">
        <f>'Historical Fault Information'!E271</f>
        <v>119</v>
      </c>
      <c r="F271" s="74">
        <f>'Historical Fault Information'!F271</f>
        <v>105</v>
      </c>
      <c r="G271" s="74">
        <f>'Historical Fault Information'!G271</f>
        <v>83</v>
      </c>
      <c r="H271" s="74">
        <f>'Historical Fault Information'!H271</f>
        <v>92</v>
      </c>
      <c r="I271" s="74">
        <f>'Historical Fault Information'!I271</f>
        <v>113</v>
      </c>
      <c r="J271" s="74">
        <f>'Historical Fault Information'!J271</f>
        <v>148</v>
      </c>
      <c r="K271" s="74">
        <f>'Historical Fault Information'!K271</f>
        <v>137</v>
      </c>
      <c r="M271" s="41"/>
      <c r="N271" s="41"/>
    </row>
    <row r="272" spans="1:14">
      <c r="A272" s="53" t="s">
        <v>59</v>
      </c>
      <c r="B272" s="74">
        <f>'Historical Fault Information'!B272</f>
        <v>100</v>
      </c>
      <c r="C272" s="74">
        <f>'Historical Fault Information'!C272</f>
        <v>93</v>
      </c>
      <c r="D272" s="74">
        <f>'Historical Fault Information'!D272</f>
        <v>116</v>
      </c>
      <c r="E272" s="74">
        <f>'Historical Fault Information'!E272</f>
        <v>142</v>
      </c>
      <c r="F272" s="74">
        <f>'Historical Fault Information'!F272</f>
        <v>177</v>
      </c>
      <c r="G272" s="74">
        <f>'Historical Fault Information'!G272</f>
        <v>122</v>
      </c>
      <c r="H272" s="74">
        <f>'Historical Fault Information'!H272</f>
        <v>127</v>
      </c>
      <c r="I272" s="74">
        <f>'Historical Fault Information'!I272</f>
        <v>218</v>
      </c>
      <c r="J272" s="74">
        <f>'Historical Fault Information'!J272</f>
        <v>226</v>
      </c>
      <c r="K272" s="74">
        <f>'Historical Fault Information'!K272</f>
        <v>266</v>
      </c>
      <c r="M272" s="41"/>
      <c r="N272" s="41"/>
    </row>
    <row r="273" spans="1:14">
      <c r="A273" s="53" t="s">
        <v>57</v>
      </c>
      <c r="B273" s="74">
        <f>'Historical Fault Information'!B273</f>
        <v>264</v>
      </c>
      <c r="C273" s="74">
        <f>'Historical Fault Information'!C273</f>
        <v>260</v>
      </c>
      <c r="D273" s="74">
        <f>'Historical Fault Information'!D273</f>
        <v>271</v>
      </c>
      <c r="E273" s="74">
        <f>'Historical Fault Information'!E273</f>
        <v>302</v>
      </c>
      <c r="F273" s="74">
        <f>'Historical Fault Information'!F273</f>
        <v>425</v>
      </c>
      <c r="G273" s="74">
        <f>'Historical Fault Information'!G273</f>
        <v>309</v>
      </c>
      <c r="H273" s="74">
        <f>'Historical Fault Information'!H273</f>
        <v>311</v>
      </c>
      <c r="I273" s="74">
        <f>'Historical Fault Information'!I273</f>
        <v>382</v>
      </c>
      <c r="J273" s="74">
        <f>'Historical Fault Information'!J273</f>
        <v>424</v>
      </c>
      <c r="K273" s="74">
        <f>'Historical Fault Information'!K273</f>
        <v>634</v>
      </c>
      <c r="M273" s="41"/>
      <c r="N273" s="41"/>
    </row>
    <row r="274" spans="1:14">
      <c r="A274" s="53" t="s">
        <v>55</v>
      </c>
      <c r="B274" s="74">
        <f>'Historical Fault Information'!B274</f>
        <v>112</v>
      </c>
      <c r="C274" s="74">
        <f>'Historical Fault Information'!C274</f>
        <v>102</v>
      </c>
      <c r="D274" s="74">
        <f>'Historical Fault Information'!D274</f>
        <v>96</v>
      </c>
      <c r="E274" s="74">
        <f>'Historical Fault Information'!E274</f>
        <v>116</v>
      </c>
      <c r="F274" s="74">
        <f>'Historical Fault Information'!F274</f>
        <v>180</v>
      </c>
      <c r="G274" s="74">
        <f>'Historical Fault Information'!G274</f>
        <v>119</v>
      </c>
      <c r="H274" s="74">
        <f>'Historical Fault Information'!H274</f>
        <v>126</v>
      </c>
      <c r="I274" s="74">
        <f>'Historical Fault Information'!I274</f>
        <v>184</v>
      </c>
      <c r="J274" s="74">
        <f>'Historical Fault Information'!J274</f>
        <v>192</v>
      </c>
      <c r="K274" s="74">
        <f>'Historical Fault Information'!K274</f>
        <v>219</v>
      </c>
      <c r="M274" s="41"/>
      <c r="N274" s="41"/>
    </row>
    <row r="275" spans="1:14">
      <c r="A275" s="53" t="s">
        <v>47</v>
      </c>
      <c r="B275" s="74">
        <f>'Historical Fault Information'!B275</f>
        <v>173</v>
      </c>
      <c r="C275" s="74">
        <f>'Historical Fault Information'!C275</f>
        <v>213</v>
      </c>
      <c r="D275" s="74">
        <f>'Historical Fault Information'!D275</f>
        <v>135</v>
      </c>
      <c r="E275" s="74">
        <f>'Historical Fault Information'!E275</f>
        <v>255</v>
      </c>
      <c r="F275" s="74">
        <f>'Historical Fault Information'!F275</f>
        <v>192</v>
      </c>
      <c r="G275" s="74">
        <f>'Historical Fault Information'!G275</f>
        <v>148</v>
      </c>
      <c r="H275" s="74">
        <f>'Historical Fault Information'!H275</f>
        <v>193</v>
      </c>
      <c r="I275" s="74">
        <f>'Historical Fault Information'!I275</f>
        <v>219</v>
      </c>
      <c r="J275" s="74">
        <f>'Historical Fault Information'!J275</f>
        <v>256</v>
      </c>
      <c r="K275" s="74">
        <f>'Historical Fault Information'!K275</f>
        <v>234</v>
      </c>
      <c r="M275" s="41"/>
      <c r="N275" s="41"/>
    </row>
    <row r="276" spans="1:14">
      <c r="A276" s="53" t="s">
        <v>52</v>
      </c>
      <c r="B276" s="74">
        <f>'Historical Fault Information'!B276</f>
        <v>178</v>
      </c>
      <c r="C276" s="74">
        <f>'Historical Fault Information'!C276</f>
        <v>247</v>
      </c>
      <c r="D276" s="74">
        <f>'Historical Fault Information'!D276</f>
        <v>177</v>
      </c>
      <c r="E276" s="74">
        <f>'Historical Fault Information'!E276</f>
        <v>212</v>
      </c>
      <c r="F276" s="74">
        <f>'Historical Fault Information'!F276</f>
        <v>152</v>
      </c>
      <c r="G276" s="74">
        <f>'Historical Fault Information'!G276</f>
        <v>183</v>
      </c>
      <c r="H276" s="74">
        <f>'Historical Fault Information'!H276</f>
        <v>111</v>
      </c>
      <c r="I276" s="74">
        <f>'Historical Fault Information'!I276</f>
        <v>127</v>
      </c>
      <c r="J276" s="74">
        <f>'Historical Fault Information'!J276</f>
        <v>277</v>
      </c>
      <c r="K276" s="74">
        <f>'Historical Fault Information'!K276</f>
        <v>141</v>
      </c>
      <c r="M276" s="41"/>
      <c r="N276" s="41"/>
    </row>
    <row r="277" spans="1:14">
      <c r="A277" s="53" t="s">
        <v>53</v>
      </c>
      <c r="B277" s="74">
        <f>'Historical Fault Information'!B277</f>
        <v>83</v>
      </c>
      <c r="C277" s="74">
        <f>'Historical Fault Information'!C277</f>
        <v>87</v>
      </c>
      <c r="D277" s="74">
        <f>'Historical Fault Information'!D277</f>
        <v>63</v>
      </c>
      <c r="E277" s="74">
        <f>'Historical Fault Information'!E277</f>
        <v>49</v>
      </c>
      <c r="F277" s="74">
        <f>'Historical Fault Information'!F277</f>
        <v>48</v>
      </c>
      <c r="G277" s="74">
        <f>'Historical Fault Information'!G277</f>
        <v>53</v>
      </c>
      <c r="H277" s="74">
        <f>'Historical Fault Information'!H277</f>
        <v>83</v>
      </c>
      <c r="I277" s="74">
        <f>'Historical Fault Information'!I277</f>
        <v>66</v>
      </c>
      <c r="J277" s="74">
        <f>'Historical Fault Information'!J277</f>
        <v>90</v>
      </c>
      <c r="K277" s="74">
        <f>'Historical Fault Information'!K277</f>
        <v>95</v>
      </c>
      <c r="M277" s="41"/>
      <c r="N277" s="41"/>
    </row>
    <row r="278" spans="1:14">
      <c r="A278" s="53" t="s">
        <v>58</v>
      </c>
      <c r="B278" s="74">
        <f>'Historical Fault Information'!B278</f>
        <v>227</v>
      </c>
      <c r="C278" s="74">
        <f>'Historical Fault Information'!C278</f>
        <v>229</v>
      </c>
      <c r="D278" s="74">
        <f>'Historical Fault Information'!D278</f>
        <v>188</v>
      </c>
      <c r="E278" s="74">
        <f>'Historical Fault Information'!E278</f>
        <v>276</v>
      </c>
      <c r="F278" s="74">
        <f>'Historical Fault Information'!F278</f>
        <v>266</v>
      </c>
      <c r="G278" s="74">
        <f>'Historical Fault Information'!G278</f>
        <v>245</v>
      </c>
      <c r="H278" s="74">
        <f>'Historical Fault Information'!H278</f>
        <v>359</v>
      </c>
      <c r="I278" s="74">
        <f>'Historical Fault Information'!I278</f>
        <v>388</v>
      </c>
      <c r="J278" s="74">
        <f>'Historical Fault Information'!J278</f>
        <v>319</v>
      </c>
      <c r="K278" s="74">
        <f>'Historical Fault Information'!K278</f>
        <v>457</v>
      </c>
      <c r="M278" s="41"/>
      <c r="N278" s="41"/>
    </row>
    <row r="279" spans="1:14">
      <c r="A279" s="53" t="s">
        <v>60</v>
      </c>
      <c r="B279" s="74">
        <f>'Historical Fault Information'!B279</f>
        <v>93</v>
      </c>
      <c r="C279" s="74">
        <f>'Historical Fault Information'!C279</f>
        <v>79</v>
      </c>
      <c r="D279" s="74">
        <f>'Historical Fault Information'!D279</f>
        <v>111</v>
      </c>
      <c r="E279" s="74">
        <f>'Historical Fault Information'!E279</f>
        <v>133</v>
      </c>
      <c r="F279" s="74">
        <f>'Historical Fault Information'!F279</f>
        <v>152</v>
      </c>
      <c r="G279" s="74">
        <f>'Historical Fault Information'!G279</f>
        <v>132</v>
      </c>
      <c r="H279" s="74">
        <f>'Historical Fault Information'!H279</f>
        <v>130</v>
      </c>
      <c r="I279" s="74">
        <f>'Historical Fault Information'!I279</f>
        <v>196</v>
      </c>
      <c r="J279" s="74">
        <f>'Historical Fault Information'!J279</f>
        <v>209</v>
      </c>
      <c r="K279" s="74">
        <f>'Historical Fault Information'!K279</f>
        <v>308</v>
      </c>
      <c r="M279" s="41"/>
      <c r="N279" s="41"/>
    </row>
    <row r="280" spans="1:14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52"/>
      <c r="M280" s="41"/>
      <c r="N280" s="41"/>
    </row>
    <row r="321" ht="23.25" customHeight="1"/>
    <row r="346" ht="23.25" customHeight="1"/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D400"/>
  </sheetPr>
  <dimension ref="A1:AW93"/>
  <sheetViews>
    <sheetView zoomScale="70" zoomScaleNormal="70" workbookViewId="0">
      <pane xSplit="2" topLeftCell="C1" activePane="topRight" state="frozen"/>
      <selection pane="topRight" activeCell="Z86" sqref="Z86"/>
    </sheetView>
  </sheetViews>
  <sheetFormatPr defaultRowHeight="15"/>
  <cols>
    <col min="2" max="2" width="17" customWidth="1"/>
  </cols>
  <sheetData>
    <row r="1" spans="1:49">
      <c r="A1" s="1" t="s">
        <v>72</v>
      </c>
    </row>
    <row r="2" spans="1:49">
      <c r="A2" s="1"/>
    </row>
    <row r="3" spans="1:49" s="3" customFormat="1" ht="27.75" customHeight="1">
      <c r="A3" s="37" t="s">
        <v>73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</row>
    <row r="4" spans="1:49" s="3" customFormat="1" ht="27.75" customHeight="1">
      <c r="A4" s="130" t="s">
        <v>171</v>
      </c>
    </row>
    <row r="5" spans="1:49" s="3" customFormat="1" ht="18">
      <c r="A5" s="18" t="s">
        <v>74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</row>
    <row r="6" spans="1:49" s="3" customFormat="1">
      <c r="D6" s="1"/>
      <c r="E6" s="1"/>
      <c r="F6" s="1"/>
      <c r="G6" s="1"/>
      <c r="H6" s="1"/>
      <c r="I6" s="1"/>
      <c r="J6" s="1"/>
      <c r="K6" s="1"/>
    </row>
    <row r="7" spans="1:49" s="3" customFormat="1">
      <c r="B7" s="133" t="s">
        <v>75</v>
      </c>
      <c r="C7" s="61">
        <f>SUM(C11:C23)</f>
        <v>22511.143587999257</v>
      </c>
      <c r="D7" s="61">
        <f t="shared" ref="D7:W7" si="0">SUM(D11:D23)</f>
        <v>22347.648170895754</v>
      </c>
      <c r="E7" s="61">
        <f t="shared" si="0"/>
        <v>22168.817394512564</v>
      </c>
      <c r="F7" s="61">
        <f t="shared" si="0"/>
        <v>22078.661681225669</v>
      </c>
      <c r="G7" s="61">
        <f t="shared" si="0"/>
        <v>22141.598069031941</v>
      </c>
      <c r="H7" s="61">
        <f t="shared" si="0"/>
        <v>21761.283069240097</v>
      </c>
      <c r="I7" s="61">
        <f t="shared" si="0"/>
        <v>21516.000948941484</v>
      </c>
      <c r="J7" s="61">
        <f t="shared" si="0"/>
        <v>21254.060101809195</v>
      </c>
      <c r="K7" s="61">
        <f t="shared" si="0"/>
        <v>21253.901926550749</v>
      </c>
      <c r="L7" s="68">
        <f t="shared" si="0"/>
        <v>20981.15819278673</v>
      </c>
      <c r="M7" s="68">
        <f t="shared" si="0"/>
        <v>20900.29029043909</v>
      </c>
      <c r="N7" s="68">
        <f t="shared" si="0"/>
        <v>20881.404887336426</v>
      </c>
      <c r="O7" s="68">
        <f t="shared" si="0"/>
        <v>20100.748627927409</v>
      </c>
      <c r="P7" s="68">
        <f t="shared" si="0"/>
        <v>19563.957811995959</v>
      </c>
      <c r="Q7" s="68">
        <f t="shared" si="0"/>
        <v>18994.572355045126</v>
      </c>
      <c r="R7" s="68">
        <f t="shared" si="0"/>
        <v>18299.402511117103</v>
      </c>
      <c r="S7" s="68">
        <f t="shared" si="0"/>
        <v>17688.135993495307</v>
      </c>
      <c r="T7" s="68">
        <f t="shared" si="0"/>
        <v>17116.437097057267</v>
      </c>
      <c r="U7" s="68">
        <f t="shared" si="0"/>
        <v>16789.409661724265</v>
      </c>
      <c r="V7" s="68">
        <f t="shared" si="0"/>
        <v>16610.291668802005</v>
      </c>
      <c r="W7" s="68">
        <f t="shared" si="0"/>
        <v>16141.240529456909</v>
      </c>
    </row>
    <row r="8" spans="1:49" s="3" customFormat="1" ht="14.25">
      <c r="B8" s="3" t="s">
        <v>0</v>
      </c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</row>
    <row r="9" spans="1:49">
      <c r="C9" s="60" t="s">
        <v>5</v>
      </c>
      <c r="D9" s="131"/>
      <c r="E9" s="131"/>
      <c r="F9" s="131"/>
      <c r="G9" s="131"/>
      <c r="H9" s="131"/>
      <c r="I9" s="131"/>
      <c r="J9" s="131"/>
      <c r="K9" s="131"/>
      <c r="L9" s="67" t="s">
        <v>76</v>
      </c>
      <c r="M9" s="67"/>
      <c r="N9" s="132"/>
      <c r="O9" s="132"/>
      <c r="P9" s="132"/>
      <c r="Q9" s="132"/>
      <c r="R9" s="132"/>
      <c r="S9" s="132"/>
      <c r="T9" s="132"/>
      <c r="U9" s="132"/>
      <c r="V9" s="132"/>
      <c r="W9" s="132"/>
      <c r="Z9" s="1"/>
      <c r="AM9" s="1"/>
    </row>
    <row r="10" spans="1:49">
      <c r="C10" s="60">
        <v>2008</v>
      </c>
      <c r="D10" s="60">
        <v>2009</v>
      </c>
      <c r="E10" s="60">
        <v>2010</v>
      </c>
      <c r="F10" s="60">
        <v>2011</v>
      </c>
      <c r="G10" s="60">
        <v>2012</v>
      </c>
      <c r="H10" s="60">
        <v>2013</v>
      </c>
      <c r="I10" s="60">
        <v>2014</v>
      </c>
      <c r="J10" s="60">
        <v>2015</v>
      </c>
      <c r="K10" s="60">
        <v>2016</v>
      </c>
      <c r="L10" s="67">
        <v>2017</v>
      </c>
      <c r="M10" s="67">
        <v>2018</v>
      </c>
      <c r="N10" s="67">
        <v>2019</v>
      </c>
      <c r="O10" s="67">
        <v>2020</v>
      </c>
      <c r="P10" s="67">
        <v>2021</v>
      </c>
      <c r="Q10" s="67">
        <v>2022</v>
      </c>
      <c r="R10" s="67">
        <v>2023</v>
      </c>
      <c r="S10" s="67">
        <v>2024</v>
      </c>
      <c r="T10" s="67">
        <v>2025</v>
      </c>
      <c r="U10" s="67">
        <v>2026</v>
      </c>
      <c r="V10" s="67">
        <v>2027</v>
      </c>
      <c r="W10" s="67">
        <v>2028</v>
      </c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</row>
    <row r="11" spans="1:49">
      <c r="B11" t="s">
        <v>50</v>
      </c>
      <c r="C11" s="97">
        <v>1167.4953448526619</v>
      </c>
      <c r="D11" s="97">
        <v>1130.1147139152083</v>
      </c>
      <c r="E11" s="97">
        <v>1118.324649501156</v>
      </c>
      <c r="F11" s="97">
        <v>1094.2659896112314</v>
      </c>
      <c r="G11" s="97">
        <v>1097.6868221268778</v>
      </c>
      <c r="H11" s="97">
        <v>1087.146811902885</v>
      </c>
      <c r="I11" s="97">
        <v>1097.2773216585883</v>
      </c>
      <c r="J11" s="97">
        <v>1108.1226214602536</v>
      </c>
      <c r="K11" s="97">
        <v>1112.3575691019607</v>
      </c>
      <c r="L11" s="97">
        <v>1118.1888468371403</v>
      </c>
      <c r="M11" s="97">
        <v>1125.4926339478782</v>
      </c>
      <c r="N11" s="97">
        <v>1132.4145920513731</v>
      </c>
      <c r="O11" s="97">
        <v>1137.8826309800781</v>
      </c>
      <c r="P11" s="97">
        <v>1146.6890806319782</v>
      </c>
      <c r="Q11" s="97">
        <v>1185.5978213126409</v>
      </c>
      <c r="R11" s="97">
        <v>1207.4472489942589</v>
      </c>
      <c r="S11" s="97">
        <v>1226.6698947744219</v>
      </c>
      <c r="T11" s="97">
        <v>1245.378468123728</v>
      </c>
      <c r="U11" s="97">
        <v>1263.6111926995886</v>
      </c>
      <c r="V11" s="97">
        <v>1284.1398162129751</v>
      </c>
      <c r="W11" s="97">
        <v>1305.5895121717474</v>
      </c>
    </row>
    <row r="12" spans="1:49">
      <c r="B12" t="s">
        <v>56</v>
      </c>
      <c r="C12" s="97">
        <v>1187.9400471854319</v>
      </c>
      <c r="D12" s="97">
        <v>1058.9436494343499</v>
      </c>
      <c r="E12" s="97">
        <v>1036.263121572568</v>
      </c>
      <c r="F12" s="97">
        <v>968.74385428183621</v>
      </c>
      <c r="G12" s="97">
        <v>913.87209510219441</v>
      </c>
      <c r="H12" s="97">
        <v>758.20785983226131</v>
      </c>
      <c r="I12" s="97">
        <v>680.38301773702847</v>
      </c>
      <c r="J12" s="97">
        <v>514.23623849181877</v>
      </c>
      <c r="K12" s="97">
        <v>369.53305841549337</v>
      </c>
      <c r="L12" s="97">
        <v>313.04161621051503</v>
      </c>
      <c r="M12" s="97">
        <v>260.40696568729714</v>
      </c>
      <c r="N12" s="97">
        <v>165.11547763296957</v>
      </c>
      <c r="O12" s="97">
        <v>138.39787450690486</v>
      </c>
      <c r="P12" s="97">
        <v>115.21558933305369</v>
      </c>
      <c r="Q12" s="97">
        <v>128.67481542027764</v>
      </c>
      <c r="R12" s="97">
        <v>135.96227980616101</v>
      </c>
      <c r="S12" s="97">
        <v>142.23025346564876</v>
      </c>
      <c r="T12" s="97">
        <v>155.43757225887055</v>
      </c>
      <c r="U12" s="97">
        <v>170.80225127555059</v>
      </c>
      <c r="V12" s="97">
        <v>184.66590446602811</v>
      </c>
      <c r="W12" s="97">
        <v>198.8012139890061</v>
      </c>
    </row>
    <row r="13" spans="1:49">
      <c r="B13" t="s">
        <v>51</v>
      </c>
      <c r="C13" s="97">
        <v>339.96543330305258</v>
      </c>
      <c r="D13" s="97">
        <v>292.38330260742185</v>
      </c>
      <c r="E13" s="97">
        <v>167.59485176469079</v>
      </c>
      <c r="F13" s="97">
        <v>173.00248663919089</v>
      </c>
      <c r="G13" s="97">
        <v>177.06862533021894</v>
      </c>
      <c r="H13" s="97">
        <v>179.84341941189993</v>
      </c>
      <c r="I13" s="97">
        <v>170.89769040772214</v>
      </c>
      <c r="J13" s="97">
        <v>173.45244740205726</v>
      </c>
      <c r="K13" s="97">
        <v>169.32669222366829</v>
      </c>
      <c r="L13" s="97">
        <v>174.65964911422009</v>
      </c>
      <c r="M13" s="97">
        <v>181.10608165150467</v>
      </c>
      <c r="N13" s="97">
        <v>186.30772777463798</v>
      </c>
      <c r="O13" s="97">
        <v>193.05635936330611</v>
      </c>
      <c r="P13" s="97">
        <v>199.74447505881881</v>
      </c>
      <c r="Q13" s="97">
        <v>203.51091661132901</v>
      </c>
      <c r="R13" s="97">
        <v>208.5135637682227</v>
      </c>
      <c r="S13" s="97">
        <v>215.08340624872392</v>
      </c>
      <c r="T13" s="97">
        <v>220.97832999506267</v>
      </c>
      <c r="U13" s="97">
        <v>227.06452005944178</v>
      </c>
      <c r="V13" s="97">
        <v>241.80620574184007</v>
      </c>
      <c r="W13" s="97">
        <v>252.94183573892414</v>
      </c>
    </row>
    <row r="14" spans="1:49">
      <c r="B14" t="s">
        <v>54</v>
      </c>
      <c r="C14" s="97">
        <v>524.45959071709183</v>
      </c>
      <c r="D14" s="97">
        <v>509.53971080989209</v>
      </c>
      <c r="E14" s="97">
        <v>498.69169003880478</v>
      </c>
      <c r="F14" s="97">
        <v>483.77849566217191</v>
      </c>
      <c r="G14" s="97">
        <v>460.29890571758472</v>
      </c>
      <c r="H14" s="97">
        <v>431.70834861071012</v>
      </c>
      <c r="I14" s="97">
        <v>443.83438434067932</v>
      </c>
      <c r="J14" s="97">
        <v>436.12120538362842</v>
      </c>
      <c r="K14" s="97">
        <v>523.28336712664895</v>
      </c>
      <c r="L14" s="97">
        <v>730.99593436698012</v>
      </c>
      <c r="M14" s="97">
        <v>951.70916974505531</v>
      </c>
      <c r="N14" s="97">
        <v>1158.0515463160202</v>
      </c>
      <c r="O14" s="97">
        <v>1305.7550741339746</v>
      </c>
      <c r="P14" s="97">
        <v>1360.6642144487746</v>
      </c>
      <c r="Q14" s="97">
        <v>1381.3498000048448</v>
      </c>
      <c r="R14" s="97">
        <v>1437.5311208450239</v>
      </c>
      <c r="S14" s="97">
        <v>1409.237331284764</v>
      </c>
      <c r="T14" s="97">
        <v>1388.3880459746536</v>
      </c>
      <c r="U14" s="97">
        <v>1370.8153539235382</v>
      </c>
      <c r="V14" s="97">
        <v>1318.5337584142762</v>
      </c>
      <c r="W14" s="97">
        <v>1262.1803632605538</v>
      </c>
    </row>
    <row r="15" spans="1:49">
      <c r="B15" t="s">
        <v>49</v>
      </c>
      <c r="C15" s="97">
        <v>1036.1328388150098</v>
      </c>
      <c r="D15" s="97">
        <v>1019.6804607784931</v>
      </c>
      <c r="E15" s="97">
        <v>985.63890789985044</v>
      </c>
      <c r="F15" s="97">
        <v>957.03993616213393</v>
      </c>
      <c r="G15" s="97">
        <v>963.80547387739477</v>
      </c>
      <c r="H15" s="97">
        <v>897.88155161546706</v>
      </c>
      <c r="I15" s="97">
        <v>905.97878798233717</v>
      </c>
      <c r="J15" s="97">
        <v>864.68626905195833</v>
      </c>
      <c r="K15" s="97">
        <v>798.8767486392087</v>
      </c>
      <c r="L15" s="97">
        <v>794.79917233965966</v>
      </c>
      <c r="M15" s="97">
        <v>796.07106042289706</v>
      </c>
      <c r="N15" s="97">
        <v>809.51544732141679</v>
      </c>
      <c r="O15" s="97">
        <v>821.96954102181439</v>
      </c>
      <c r="P15" s="97">
        <v>799.45292647745214</v>
      </c>
      <c r="Q15" s="97">
        <v>788.3499251606238</v>
      </c>
      <c r="R15" s="97">
        <v>652.05802116606799</v>
      </c>
      <c r="S15" s="97">
        <v>570.93535204624584</v>
      </c>
      <c r="T15" s="97">
        <v>527.43405011458765</v>
      </c>
      <c r="U15" s="97">
        <v>493.88786742390687</v>
      </c>
      <c r="V15" s="97">
        <v>469.25994329126502</v>
      </c>
      <c r="W15" s="97">
        <v>444.25649146601961</v>
      </c>
    </row>
    <row r="16" spans="1:49">
      <c r="B16" t="s">
        <v>59</v>
      </c>
      <c r="C16" s="97">
        <v>3938.3412201819028</v>
      </c>
      <c r="D16" s="97">
        <v>3936.8745636218882</v>
      </c>
      <c r="E16" s="97">
        <v>4003.8100374098904</v>
      </c>
      <c r="F16" s="97">
        <v>3885.6302019527648</v>
      </c>
      <c r="G16" s="97">
        <v>3915.381876191328</v>
      </c>
      <c r="H16" s="97">
        <v>3868.6266521910293</v>
      </c>
      <c r="I16" s="97">
        <v>3803.3785915963113</v>
      </c>
      <c r="J16" s="97">
        <v>3782.6536726226905</v>
      </c>
      <c r="K16" s="97">
        <v>3821.7551078626511</v>
      </c>
      <c r="L16" s="97">
        <v>3718.5169252707574</v>
      </c>
      <c r="M16" s="97">
        <v>3625.6134446730543</v>
      </c>
      <c r="N16" s="97">
        <v>3726.920873841344</v>
      </c>
      <c r="O16" s="97">
        <v>3370.9218115705207</v>
      </c>
      <c r="P16" s="97">
        <v>3339.0484607330968</v>
      </c>
      <c r="Q16" s="97">
        <v>3116.0304927481234</v>
      </c>
      <c r="R16" s="97">
        <v>2859.2899397030951</v>
      </c>
      <c r="S16" s="97">
        <v>2614.6618315055334</v>
      </c>
      <c r="T16" s="97">
        <v>2397.0243242560246</v>
      </c>
      <c r="U16" s="97">
        <v>2348.2629385077344</v>
      </c>
      <c r="V16" s="97">
        <v>2393.0949010797117</v>
      </c>
      <c r="W16" s="97">
        <v>2320.6145293935515</v>
      </c>
    </row>
    <row r="17" spans="1:49">
      <c r="B17" t="s">
        <v>57</v>
      </c>
      <c r="C17" s="97">
        <v>1334.7502537991081</v>
      </c>
      <c r="D17" s="97">
        <v>1335.7460949122196</v>
      </c>
      <c r="E17" s="97">
        <v>1335.1949748295144</v>
      </c>
      <c r="F17" s="97">
        <v>1351.1382496608824</v>
      </c>
      <c r="G17" s="97">
        <v>1323.8513388505462</v>
      </c>
      <c r="H17" s="97">
        <v>1334.944983319949</v>
      </c>
      <c r="I17" s="97">
        <v>1346.3744548672305</v>
      </c>
      <c r="J17" s="97">
        <v>1339.161483089071</v>
      </c>
      <c r="K17" s="97">
        <v>1356.798624353562</v>
      </c>
      <c r="L17" s="97">
        <v>1372.3858280346758</v>
      </c>
      <c r="M17" s="97">
        <v>1417.9720767404413</v>
      </c>
      <c r="N17" s="97">
        <v>1448.6359958117823</v>
      </c>
      <c r="O17" s="97">
        <v>1467.9867825063425</v>
      </c>
      <c r="P17" s="97">
        <v>1436.6268899675752</v>
      </c>
      <c r="Q17" s="97">
        <v>1448.0663924875012</v>
      </c>
      <c r="R17" s="97">
        <v>1420.2080580781612</v>
      </c>
      <c r="S17" s="97">
        <v>1425.2202001636786</v>
      </c>
      <c r="T17" s="97">
        <v>1389.7163673044929</v>
      </c>
      <c r="U17" s="97">
        <v>1358.7382508318922</v>
      </c>
      <c r="V17" s="97">
        <v>1399.7801458201156</v>
      </c>
      <c r="W17" s="97">
        <v>1436.7871607656643</v>
      </c>
    </row>
    <row r="18" spans="1:49">
      <c r="B18" t="s">
        <v>55</v>
      </c>
      <c r="C18" s="97">
        <v>1612.095827161635</v>
      </c>
      <c r="D18" s="97">
        <v>1611.7342741104274</v>
      </c>
      <c r="E18" s="97">
        <v>1576.598867436481</v>
      </c>
      <c r="F18" s="97">
        <v>1601.0665594503453</v>
      </c>
      <c r="G18" s="97">
        <v>1626.8692480087502</v>
      </c>
      <c r="H18" s="97">
        <v>1632.7764961544103</v>
      </c>
      <c r="I18" s="97">
        <v>1652.9370814059398</v>
      </c>
      <c r="J18" s="97">
        <v>1693.9823920105828</v>
      </c>
      <c r="K18" s="97">
        <v>1726.6654910620905</v>
      </c>
      <c r="L18" s="97">
        <v>1739.8212921230513</v>
      </c>
      <c r="M18" s="97">
        <v>1730.0084771967768</v>
      </c>
      <c r="N18" s="97">
        <v>1717.1226749220496</v>
      </c>
      <c r="O18" s="97">
        <v>1693.2604736407029</v>
      </c>
      <c r="P18" s="97">
        <v>1614.2896393774643</v>
      </c>
      <c r="Q18" s="97">
        <v>1517.8949316215949</v>
      </c>
      <c r="R18" s="97">
        <v>1427.3963875234492</v>
      </c>
      <c r="S18" s="97">
        <v>1321.0174396167331</v>
      </c>
      <c r="T18" s="97">
        <v>1252.3832631395978</v>
      </c>
      <c r="U18" s="97">
        <v>1181.5930003369692</v>
      </c>
      <c r="V18" s="97">
        <v>1178.1059194851464</v>
      </c>
      <c r="W18" s="97">
        <v>1130.8854203938236</v>
      </c>
    </row>
    <row r="19" spans="1:49">
      <c r="B19" t="s">
        <v>47</v>
      </c>
      <c r="C19" s="97">
        <v>1733.6377843680661</v>
      </c>
      <c r="D19" s="97">
        <v>1738.3713442043854</v>
      </c>
      <c r="E19" s="97">
        <v>1679.16898835651</v>
      </c>
      <c r="F19" s="97">
        <v>1631.2960301275184</v>
      </c>
      <c r="G19" s="97">
        <v>1595.6669445721641</v>
      </c>
      <c r="H19" s="97">
        <v>1526.761732849179</v>
      </c>
      <c r="I19" s="97">
        <v>1538.4479322287057</v>
      </c>
      <c r="J19" s="97">
        <v>1479.1361637983914</v>
      </c>
      <c r="K19" s="97">
        <v>1440.9248354870138</v>
      </c>
      <c r="L19" s="97">
        <v>1298.4289603996144</v>
      </c>
      <c r="M19" s="97">
        <v>1292.9316897415645</v>
      </c>
      <c r="N19" s="97">
        <v>1305.4321017916775</v>
      </c>
      <c r="O19" s="97">
        <v>1129.5510862820963</v>
      </c>
      <c r="P19" s="97">
        <v>1016.6033541908428</v>
      </c>
      <c r="Q19" s="97">
        <v>915.4562512246539</v>
      </c>
      <c r="R19" s="97">
        <v>847.32987153099077</v>
      </c>
      <c r="S19" s="97">
        <v>786.65885403085736</v>
      </c>
      <c r="T19" s="97">
        <v>730.29191602494018</v>
      </c>
      <c r="U19" s="97">
        <v>683.37995533886294</v>
      </c>
      <c r="V19" s="97">
        <v>649.80313602888145</v>
      </c>
      <c r="W19" s="97">
        <v>614.64813473054642</v>
      </c>
    </row>
    <row r="20" spans="1:49">
      <c r="B20" t="s">
        <v>52</v>
      </c>
      <c r="C20" s="97">
        <v>2143.8058511084282</v>
      </c>
      <c r="D20" s="97">
        <v>2117.1440623234025</v>
      </c>
      <c r="E20" s="97">
        <v>2149.9321379157032</v>
      </c>
      <c r="F20" s="97">
        <v>2161.9124972857703</v>
      </c>
      <c r="G20" s="97">
        <v>2191.6223550461564</v>
      </c>
      <c r="H20" s="97">
        <v>2202.2138583553465</v>
      </c>
      <c r="I20" s="97">
        <v>2227.9386601943888</v>
      </c>
      <c r="J20" s="97">
        <v>2202.4366230140504</v>
      </c>
      <c r="K20" s="97">
        <v>2213.1368397288961</v>
      </c>
      <c r="L20" s="97">
        <v>2290.9358171466447</v>
      </c>
      <c r="M20" s="97">
        <v>2369.8129761532173</v>
      </c>
      <c r="N20" s="97">
        <v>2440.5198048654001</v>
      </c>
      <c r="O20" s="97">
        <v>2522.8671021692999</v>
      </c>
      <c r="P20" s="97">
        <v>2584.4299707924115</v>
      </c>
      <c r="Q20" s="97">
        <v>2653.3700474251295</v>
      </c>
      <c r="R20" s="97">
        <v>2704.1965842911532</v>
      </c>
      <c r="S20" s="97">
        <v>2756.0305830306615</v>
      </c>
      <c r="T20" s="97">
        <v>2805.4926342817835</v>
      </c>
      <c r="U20" s="97">
        <v>2846.8864280577436</v>
      </c>
      <c r="V20" s="97">
        <v>2879.3631655259765</v>
      </c>
      <c r="W20" s="97">
        <v>2912.441842018065</v>
      </c>
    </row>
    <row r="21" spans="1:49">
      <c r="B21" t="s">
        <v>53</v>
      </c>
      <c r="C21" s="97">
        <v>572.88644176131243</v>
      </c>
      <c r="D21" s="97">
        <v>580.20832688703842</v>
      </c>
      <c r="E21" s="97">
        <v>588.0496716903009</v>
      </c>
      <c r="F21" s="97">
        <v>599.25678980651219</v>
      </c>
      <c r="G21" s="97">
        <v>611.62155284216828</v>
      </c>
      <c r="H21" s="97">
        <v>617.33402332625383</v>
      </c>
      <c r="I21" s="97">
        <v>620.87127821568026</v>
      </c>
      <c r="J21" s="97">
        <v>597.79304312519582</v>
      </c>
      <c r="K21" s="97">
        <v>597.49022191598146</v>
      </c>
      <c r="L21" s="97">
        <v>592.73233047752342</v>
      </c>
      <c r="M21" s="97">
        <v>605.82077232885308</v>
      </c>
      <c r="N21" s="97">
        <v>605.74013081320436</v>
      </c>
      <c r="O21" s="97">
        <v>617.72899508107434</v>
      </c>
      <c r="P21" s="97">
        <v>629.33705651292905</v>
      </c>
      <c r="Q21" s="97">
        <v>641.02405136696677</v>
      </c>
      <c r="R21" s="97">
        <v>650.78945381519975</v>
      </c>
      <c r="S21" s="97">
        <v>660.91648778448962</v>
      </c>
      <c r="T21" s="97">
        <v>670.12896706461822</v>
      </c>
      <c r="U21" s="97">
        <v>677.97945574436949</v>
      </c>
      <c r="V21" s="97">
        <v>684.52641838313855</v>
      </c>
      <c r="W21" s="97">
        <v>690.88216300386091</v>
      </c>
    </row>
    <row r="22" spans="1:49">
      <c r="B22" t="s">
        <v>58</v>
      </c>
      <c r="C22" s="97">
        <v>4937.2453578012346</v>
      </c>
      <c r="D22" s="97">
        <v>5017.0508383452006</v>
      </c>
      <c r="E22" s="97">
        <v>4998.943025320229</v>
      </c>
      <c r="F22" s="97">
        <v>5106.269990424541</v>
      </c>
      <c r="G22" s="97">
        <v>5180.5359448165655</v>
      </c>
      <c r="H22" s="97">
        <v>5159.104973944759</v>
      </c>
      <c r="I22" s="97">
        <v>5048.7753062211568</v>
      </c>
      <c r="J22" s="97">
        <v>5061.0026326000925</v>
      </c>
      <c r="K22" s="97">
        <v>5149.5570579121686</v>
      </c>
      <c r="L22" s="97">
        <v>4863.6181944092086</v>
      </c>
      <c r="M22" s="97">
        <v>4584.8367449028519</v>
      </c>
      <c r="N22" s="97">
        <v>4261.4849419841303</v>
      </c>
      <c r="O22" s="97">
        <v>3864.4600371941337</v>
      </c>
      <c r="P22" s="97">
        <v>3546.03856566384</v>
      </c>
      <c r="Q22" s="97">
        <v>3246.8796839415654</v>
      </c>
      <c r="R22" s="97">
        <v>2963.8446304245103</v>
      </c>
      <c r="S22" s="97">
        <v>2712.9451157021099</v>
      </c>
      <c r="T22" s="97">
        <v>2495.2891683424259</v>
      </c>
      <c r="U22" s="97">
        <v>2336.5711828950875</v>
      </c>
      <c r="V22" s="97">
        <v>2179.359367011622</v>
      </c>
      <c r="W22" s="97">
        <v>2034.519257149786</v>
      </c>
    </row>
    <row r="23" spans="1:49">
      <c r="B23" t="s">
        <v>60</v>
      </c>
      <c r="C23" s="97">
        <v>1982.3875969443206</v>
      </c>
      <c r="D23" s="97">
        <v>1999.8568289458283</v>
      </c>
      <c r="E23" s="97">
        <v>2030.6064707768642</v>
      </c>
      <c r="F23" s="97">
        <v>2065.2606001607705</v>
      </c>
      <c r="G23" s="97">
        <v>2083.3168865499911</v>
      </c>
      <c r="H23" s="97">
        <v>2064.7323577259435</v>
      </c>
      <c r="I23" s="97">
        <v>1978.9064420857128</v>
      </c>
      <c r="J23" s="97">
        <v>2001.275309759407</v>
      </c>
      <c r="K23" s="97">
        <v>1974.1963127214062</v>
      </c>
      <c r="L23" s="97">
        <v>1973.0336260567367</v>
      </c>
      <c r="M23" s="97">
        <v>1958.5081972477033</v>
      </c>
      <c r="N23" s="97">
        <v>1924.1435722104188</v>
      </c>
      <c r="O23" s="97">
        <v>1836.9108594771621</v>
      </c>
      <c r="P23" s="97">
        <v>1775.8175888077205</v>
      </c>
      <c r="Q23" s="97">
        <v>1768.3672257198737</v>
      </c>
      <c r="R23" s="97">
        <v>1784.8353511708081</v>
      </c>
      <c r="S23" s="97">
        <v>1846.5292438414385</v>
      </c>
      <c r="T23" s="97">
        <v>1838.4939901764806</v>
      </c>
      <c r="U23" s="97">
        <v>1829.8172646295784</v>
      </c>
      <c r="V23" s="97">
        <v>1747.8529873410293</v>
      </c>
      <c r="W23" s="97">
        <v>1536.6926053753591</v>
      </c>
    </row>
    <row r="28" spans="1:49" s="3" customFormat="1" ht="18">
      <c r="A28" s="18" t="s">
        <v>77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</row>
    <row r="31" spans="1:49">
      <c r="B31" s="133" t="s">
        <v>75</v>
      </c>
      <c r="C31" s="61">
        <f>SUM(C35:C47)</f>
        <v>46656.795648083644</v>
      </c>
      <c r="D31" s="61">
        <f t="shared" ref="D31:W31" si="1">SUM(D35:D47)</f>
        <v>47715.265018400074</v>
      </c>
      <c r="E31" s="61">
        <f t="shared" si="1"/>
        <v>49146.075155105667</v>
      </c>
      <c r="F31" s="61">
        <f t="shared" si="1"/>
        <v>50383.638325975713</v>
      </c>
      <c r="G31" s="61">
        <f t="shared" si="1"/>
        <v>50657.510096705861</v>
      </c>
      <c r="H31" s="61">
        <f t="shared" si="1"/>
        <v>50088.591359371363</v>
      </c>
      <c r="I31" s="61">
        <f t="shared" si="1"/>
        <v>49447.649711838654</v>
      </c>
      <c r="J31" s="61">
        <f t="shared" si="1"/>
        <v>48886.50987998092</v>
      </c>
      <c r="K31" s="61">
        <f t="shared" si="1"/>
        <v>51896.834343273382</v>
      </c>
      <c r="L31" s="68">
        <f t="shared" si="1"/>
        <v>52829.090333432367</v>
      </c>
      <c r="M31" s="68">
        <f t="shared" si="1"/>
        <v>53932.473254231052</v>
      </c>
      <c r="N31" s="68">
        <f t="shared" si="1"/>
        <v>54212.126809313224</v>
      </c>
      <c r="O31" s="68">
        <f t="shared" si="1"/>
        <v>54248.767807103381</v>
      </c>
      <c r="P31" s="68">
        <f t="shared" si="1"/>
        <v>53729.20497382879</v>
      </c>
      <c r="Q31" s="68">
        <f t="shared" si="1"/>
        <v>52830.201524762379</v>
      </c>
      <c r="R31" s="68">
        <f t="shared" si="1"/>
        <v>51481.576778378396</v>
      </c>
      <c r="S31" s="68">
        <f t="shared" si="1"/>
        <v>50484.476419249811</v>
      </c>
      <c r="T31" s="68">
        <f t="shared" si="1"/>
        <v>50231.985334518889</v>
      </c>
      <c r="U31" s="68">
        <f t="shared" si="1"/>
        <v>49965.940902827992</v>
      </c>
      <c r="V31" s="68">
        <f t="shared" si="1"/>
        <v>49815.777803766374</v>
      </c>
      <c r="W31" s="68">
        <f t="shared" si="1"/>
        <v>49513.557842630165</v>
      </c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</row>
    <row r="32" spans="1:49">
      <c r="B32" s="3" t="s">
        <v>1</v>
      </c>
      <c r="C32" s="3"/>
      <c r="D32" s="3"/>
      <c r="E32" s="3"/>
      <c r="F32" s="3"/>
      <c r="G32" s="3"/>
      <c r="H32" s="3"/>
      <c r="I32" s="3"/>
      <c r="J32" s="3"/>
      <c r="K32" s="3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</row>
    <row r="33" spans="2:49">
      <c r="B33" s="94"/>
      <c r="C33" s="60" t="s">
        <v>5</v>
      </c>
      <c r="D33" s="131"/>
      <c r="E33" s="131"/>
      <c r="F33" s="131"/>
      <c r="G33" s="131"/>
      <c r="H33" s="131"/>
      <c r="I33" s="131"/>
      <c r="J33" s="131"/>
      <c r="K33" s="131"/>
      <c r="L33" s="67" t="s">
        <v>76</v>
      </c>
      <c r="M33" s="67"/>
      <c r="N33" s="132"/>
      <c r="O33" s="132"/>
      <c r="P33" s="132"/>
      <c r="Q33" s="132"/>
      <c r="R33" s="132"/>
      <c r="S33" s="132"/>
      <c r="T33" s="132"/>
      <c r="U33" s="132"/>
      <c r="V33" s="132"/>
      <c r="W33" s="132"/>
      <c r="Z33" s="1"/>
      <c r="AM33" s="1"/>
    </row>
    <row r="34" spans="2:49">
      <c r="B34" s="94"/>
      <c r="C34" s="60">
        <v>2008</v>
      </c>
      <c r="D34" s="60">
        <v>2009</v>
      </c>
      <c r="E34" s="60">
        <v>2010</v>
      </c>
      <c r="F34" s="60">
        <v>2011</v>
      </c>
      <c r="G34" s="60">
        <v>2012</v>
      </c>
      <c r="H34" s="60">
        <v>2013</v>
      </c>
      <c r="I34" s="60">
        <v>2014</v>
      </c>
      <c r="J34" s="60">
        <v>2015</v>
      </c>
      <c r="K34" s="60">
        <v>2016</v>
      </c>
      <c r="L34" s="67">
        <v>2017</v>
      </c>
      <c r="M34" s="67">
        <v>2018</v>
      </c>
      <c r="N34" s="67">
        <v>2019</v>
      </c>
      <c r="O34" s="67">
        <v>2020</v>
      </c>
      <c r="P34" s="67">
        <v>2021</v>
      </c>
      <c r="Q34" s="67">
        <v>2022</v>
      </c>
      <c r="R34" s="67">
        <v>2023</v>
      </c>
      <c r="S34" s="67">
        <v>2024</v>
      </c>
      <c r="T34" s="67">
        <v>2025</v>
      </c>
      <c r="U34" s="67">
        <v>2026</v>
      </c>
      <c r="V34" s="67">
        <v>2027</v>
      </c>
      <c r="W34" s="67">
        <v>2028</v>
      </c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</row>
    <row r="35" spans="2:49">
      <c r="B35" t="s">
        <v>50</v>
      </c>
      <c r="C35" s="42">
        <v>2847.8089882354038</v>
      </c>
      <c r="D35" s="42">
        <v>2738.0361697382418</v>
      </c>
      <c r="E35" s="42">
        <v>2664.5001652385886</v>
      </c>
      <c r="F35" s="42">
        <v>2514.6223091631691</v>
      </c>
      <c r="G35" s="42">
        <v>2450.1254073618456</v>
      </c>
      <c r="H35" s="42">
        <v>2276.1953387990611</v>
      </c>
      <c r="I35" s="42">
        <v>2166.2913520279781</v>
      </c>
      <c r="J35" s="42">
        <v>2055.6956897566456</v>
      </c>
      <c r="K35" s="42">
        <v>2197.15994380333</v>
      </c>
      <c r="L35" s="42">
        <v>2257.7259264397621</v>
      </c>
      <c r="M35" s="42">
        <v>2317.9144937964174</v>
      </c>
      <c r="N35" s="42">
        <v>2375.8061519986991</v>
      </c>
      <c r="O35" s="42">
        <v>2414.4878900512249</v>
      </c>
      <c r="P35" s="42">
        <v>2431.188418716345</v>
      </c>
      <c r="Q35" s="42">
        <v>2439.0783587712845</v>
      </c>
      <c r="R35" s="42">
        <v>2425.3811707061805</v>
      </c>
      <c r="S35" s="42">
        <v>2420.9799667085886</v>
      </c>
      <c r="T35" s="42">
        <v>2424.1647069708933</v>
      </c>
      <c r="U35" s="42">
        <v>2404.4832827786613</v>
      </c>
      <c r="V35" s="42">
        <v>2385.2093558039996</v>
      </c>
      <c r="W35" s="42">
        <v>2371.9995558224446</v>
      </c>
      <c r="X35" s="42"/>
    </row>
    <row r="36" spans="2:49">
      <c r="B36" t="s">
        <v>56</v>
      </c>
      <c r="C36" s="42">
        <v>3164.9117050402533</v>
      </c>
      <c r="D36" s="42">
        <v>3344.2603807173377</v>
      </c>
      <c r="E36" s="42">
        <v>3503.2277004562757</v>
      </c>
      <c r="F36" s="42">
        <v>3608.1660006276484</v>
      </c>
      <c r="G36" s="42">
        <v>3702.7081788773844</v>
      </c>
      <c r="H36" s="42">
        <v>3808.501013196159</v>
      </c>
      <c r="I36" s="42">
        <v>3724.6385441885436</v>
      </c>
      <c r="J36" s="42">
        <v>3618.6561606810178</v>
      </c>
      <c r="K36" s="42">
        <v>3828.0512036760642</v>
      </c>
      <c r="L36" s="42">
        <v>3880.7766739865815</v>
      </c>
      <c r="M36" s="42">
        <v>3973.224771759209</v>
      </c>
      <c r="N36" s="42">
        <v>3906.3587003172611</v>
      </c>
      <c r="O36" s="42">
        <v>3859.9388292063118</v>
      </c>
      <c r="P36" s="42">
        <v>3731.9891383154268</v>
      </c>
      <c r="Q36" s="42">
        <v>3608.1817755261454</v>
      </c>
      <c r="R36" s="42">
        <v>3510.0291314283586</v>
      </c>
      <c r="S36" s="42">
        <v>3351.770621443959</v>
      </c>
      <c r="T36" s="42">
        <v>3482.6113349809966</v>
      </c>
      <c r="U36" s="42">
        <v>3543.4995654219056</v>
      </c>
      <c r="V36" s="42">
        <v>3586.6901456449623</v>
      </c>
      <c r="W36" s="42">
        <v>3582.6354881906054</v>
      </c>
      <c r="X36" s="42"/>
    </row>
    <row r="37" spans="2:49">
      <c r="B37" t="s">
        <v>51</v>
      </c>
      <c r="C37" s="42">
        <v>722.32069244591241</v>
      </c>
      <c r="D37" s="42">
        <v>547.07157659316601</v>
      </c>
      <c r="E37" s="42">
        <v>543.00245586672236</v>
      </c>
      <c r="F37" s="42">
        <v>567.38665888850278</v>
      </c>
      <c r="G37" s="42">
        <v>571.38387810929009</v>
      </c>
      <c r="H37" s="42">
        <v>566.03221333587123</v>
      </c>
      <c r="I37" s="42">
        <v>556.42078886590355</v>
      </c>
      <c r="J37" s="42">
        <v>547.75494749052837</v>
      </c>
      <c r="K37" s="42">
        <v>576.13640344015585</v>
      </c>
      <c r="L37" s="42">
        <v>596.91857710730108</v>
      </c>
      <c r="M37" s="42">
        <v>614.16501991674784</v>
      </c>
      <c r="N37" s="42">
        <v>627.07757179469593</v>
      </c>
      <c r="O37" s="42">
        <v>640.33687872823828</v>
      </c>
      <c r="P37" s="42">
        <v>635.9632676798235</v>
      </c>
      <c r="Q37" s="42">
        <v>621.68938959094953</v>
      </c>
      <c r="R37" s="42">
        <v>601.18523474872995</v>
      </c>
      <c r="S37" s="42">
        <v>585.62777223529065</v>
      </c>
      <c r="T37" s="42">
        <v>574.0829338458426</v>
      </c>
      <c r="U37" s="42">
        <v>560.81919667021225</v>
      </c>
      <c r="V37" s="42">
        <v>543.04512854669758</v>
      </c>
      <c r="W37" s="42">
        <v>521.15082582884872</v>
      </c>
      <c r="X37" s="42"/>
    </row>
    <row r="38" spans="2:49">
      <c r="B38" t="s">
        <v>54</v>
      </c>
      <c r="C38" s="42">
        <v>5113.1256856741829</v>
      </c>
      <c r="D38" s="42">
        <v>5391.9983121765545</v>
      </c>
      <c r="E38" s="42">
        <v>5713.5619848557108</v>
      </c>
      <c r="F38" s="42">
        <v>6019.9023484144536</v>
      </c>
      <c r="G38" s="42">
        <v>6207.0978740759974</v>
      </c>
      <c r="H38" s="42">
        <v>6354.3035008729667</v>
      </c>
      <c r="I38" s="42">
        <v>6438.3697781148649</v>
      </c>
      <c r="J38" s="42">
        <v>6222.3667219963854</v>
      </c>
      <c r="K38" s="42">
        <v>6563.1263295079934</v>
      </c>
      <c r="L38" s="42">
        <v>6701.2233567266085</v>
      </c>
      <c r="M38" s="42">
        <v>6842.4079588846125</v>
      </c>
      <c r="N38" s="42">
        <v>6931.5392770995513</v>
      </c>
      <c r="O38" s="42">
        <v>6965.9024036602195</v>
      </c>
      <c r="P38" s="42">
        <v>6834.9553779668158</v>
      </c>
      <c r="Q38" s="42">
        <v>6664.7926222104188</v>
      </c>
      <c r="R38" s="42">
        <v>6428.2030132001946</v>
      </c>
      <c r="S38" s="42">
        <v>6274.286602463153</v>
      </c>
      <c r="T38" s="42">
        <v>6216.166584892715</v>
      </c>
      <c r="U38" s="42">
        <v>6187.3250129566359</v>
      </c>
      <c r="V38" s="42">
        <v>6142.5543274179327</v>
      </c>
      <c r="W38" s="42">
        <v>6122.5801747029318</v>
      </c>
      <c r="X38" s="42"/>
    </row>
    <row r="39" spans="2:49">
      <c r="B39" t="s">
        <v>49</v>
      </c>
      <c r="C39" s="42">
        <v>1792.253564565706</v>
      </c>
      <c r="D39" s="42">
        <v>1772.4047571975343</v>
      </c>
      <c r="E39" s="42">
        <v>1704.5710882712808</v>
      </c>
      <c r="F39" s="42">
        <v>1757.7818552604015</v>
      </c>
      <c r="G39" s="42">
        <v>1532.0846824416712</v>
      </c>
      <c r="H39" s="42">
        <v>1454.2938689535069</v>
      </c>
      <c r="I39" s="42">
        <v>1340.4066777314515</v>
      </c>
      <c r="J39" s="42">
        <v>1157.4765849298133</v>
      </c>
      <c r="K39" s="42">
        <v>1201.685038926543</v>
      </c>
      <c r="L39" s="42">
        <v>1179.8865696102234</v>
      </c>
      <c r="M39" s="42">
        <v>1178.2965206376841</v>
      </c>
      <c r="N39" s="42">
        <v>1143.7553650939624</v>
      </c>
      <c r="O39" s="42">
        <v>1071.0176839000408</v>
      </c>
      <c r="P39" s="42">
        <v>1026.6909027966733</v>
      </c>
      <c r="Q39" s="42">
        <v>930.233124361759</v>
      </c>
      <c r="R39" s="42">
        <v>831.35979391054275</v>
      </c>
      <c r="S39" s="42">
        <v>734.36140587566535</v>
      </c>
      <c r="T39" s="42">
        <v>640.03708882407886</v>
      </c>
      <c r="U39" s="42">
        <v>550.68347518443579</v>
      </c>
      <c r="V39" s="42">
        <v>480.97070068537863</v>
      </c>
      <c r="W39" s="42">
        <v>408.90390811003147</v>
      </c>
      <c r="X39" s="42"/>
    </row>
    <row r="40" spans="2:49">
      <c r="B40" t="s">
        <v>59</v>
      </c>
      <c r="C40" s="42">
        <v>4183.0331630564497</v>
      </c>
      <c r="D40" s="42">
        <v>4334.2716833373297</v>
      </c>
      <c r="E40" s="42">
        <v>4405.4611996631493</v>
      </c>
      <c r="F40" s="42">
        <v>4568.5246262653027</v>
      </c>
      <c r="G40" s="42">
        <v>4807.0025371701895</v>
      </c>
      <c r="H40" s="42">
        <v>4802.0823759273817</v>
      </c>
      <c r="I40" s="42">
        <v>4692.1418757896536</v>
      </c>
      <c r="J40" s="42">
        <v>4853.124506477986</v>
      </c>
      <c r="K40" s="42">
        <v>5154.9284372349912</v>
      </c>
      <c r="L40" s="42">
        <v>5131.4615780423019</v>
      </c>
      <c r="M40" s="42">
        <v>5128.9660611375402</v>
      </c>
      <c r="N40" s="42">
        <v>5011.0468797578305</v>
      </c>
      <c r="O40" s="42">
        <v>4876.8161160325517</v>
      </c>
      <c r="P40" s="42">
        <v>4886.8245176954051</v>
      </c>
      <c r="Q40" s="42">
        <v>5013.4169308779237</v>
      </c>
      <c r="R40" s="42">
        <v>5078.6421374036208</v>
      </c>
      <c r="S40" s="42">
        <v>5144.238401731418</v>
      </c>
      <c r="T40" s="42">
        <v>5240.4783207203709</v>
      </c>
      <c r="U40" s="42">
        <v>5383.2762788519613</v>
      </c>
      <c r="V40" s="42">
        <v>5479.787632863643</v>
      </c>
      <c r="W40" s="42">
        <v>5569.9295560635637</v>
      </c>
      <c r="X40" s="42"/>
    </row>
    <row r="41" spans="2:49">
      <c r="B41" t="s">
        <v>57</v>
      </c>
      <c r="C41" s="42">
        <v>8324.3091524787378</v>
      </c>
      <c r="D41" s="42">
        <v>8692.6420651611315</v>
      </c>
      <c r="E41" s="42">
        <v>9073.1912071805473</v>
      </c>
      <c r="F41" s="42">
        <v>9347.5231335466251</v>
      </c>
      <c r="G41" s="42">
        <v>9644.7806816748853</v>
      </c>
      <c r="H41" s="42">
        <v>9865.1486365655019</v>
      </c>
      <c r="I41" s="42">
        <v>10105.240726772532</v>
      </c>
      <c r="J41" s="42">
        <v>10361.386668560812</v>
      </c>
      <c r="K41" s="42">
        <v>10872.476699157449</v>
      </c>
      <c r="L41" s="42">
        <v>11169.253593291167</v>
      </c>
      <c r="M41" s="42">
        <v>11453.214487552956</v>
      </c>
      <c r="N41" s="42">
        <v>11593.816056188653</v>
      </c>
      <c r="O41" s="42">
        <v>11737.564673324599</v>
      </c>
      <c r="P41" s="42">
        <v>11425.887069039371</v>
      </c>
      <c r="Q41" s="42">
        <v>10842.912314453646</v>
      </c>
      <c r="R41" s="42">
        <v>10212.632158024462</v>
      </c>
      <c r="S41" s="42">
        <v>9700.573507170664</v>
      </c>
      <c r="T41" s="42">
        <v>9436.6576102173476</v>
      </c>
      <c r="U41" s="42">
        <v>9248.2287959303085</v>
      </c>
      <c r="V41" s="42">
        <v>9004.2095298941131</v>
      </c>
      <c r="W41" s="42">
        <v>8772.9387759349738</v>
      </c>
      <c r="X41" s="42"/>
    </row>
    <row r="42" spans="2:49">
      <c r="B42" t="s">
        <v>55</v>
      </c>
      <c r="C42" s="42">
        <v>1818.4775903121656</v>
      </c>
      <c r="D42" s="42">
        <v>1833.6949944510068</v>
      </c>
      <c r="E42" s="42">
        <v>1917.0571518926042</v>
      </c>
      <c r="F42" s="42">
        <v>2061.0901220259448</v>
      </c>
      <c r="G42" s="42">
        <v>2159.9401629871136</v>
      </c>
      <c r="H42" s="42">
        <v>2111.3523911101488</v>
      </c>
      <c r="I42" s="42">
        <v>2171.9393341141467</v>
      </c>
      <c r="J42" s="42">
        <v>2208.7954243932886</v>
      </c>
      <c r="K42" s="42">
        <v>2377.5946020568022</v>
      </c>
      <c r="L42" s="42">
        <v>2444.9066860327571</v>
      </c>
      <c r="M42" s="42">
        <v>2510.8589903231973</v>
      </c>
      <c r="N42" s="42">
        <v>2536.8283844082712</v>
      </c>
      <c r="O42" s="42">
        <v>2554.2547255174904</v>
      </c>
      <c r="P42" s="42">
        <v>2584.9021271306678</v>
      </c>
      <c r="Q42" s="42">
        <v>2640.6217981067034</v>
      </c>
      <c r="R42" s="42">
        <v>2649.1576501871764</v>
      </c>
      <c r="S42" s="42">
        <v>2689.1874112480309</v>
      </c>
      <c r="T42" s="42">
        <v>2779.3119044897585</v>
      </c>
      <c r="U42" s="42">
        <v>2836.601491087672</v>
      </c>
      <c r="V42" s="42">
        <v>2875.7069006244642</v>
      </c>
      <c r="W42" s="42">
        <v>2931.8497567092418</v>
      </c>
      <c r="X42" s="42"/>
    </row>
    <row r="43" spans="2:49">
      <c r="B43" t="s">
        <v>47</v>
      </c>
      <c r="C43" s="42">
        <v>3070.783151952865</v>
      </c>
      <c r="D43" s="42">
        <v>2909.5954754890699</v>
      </c>
      <c r="E43" s="42">
        <v>2924.7797632712504</v>
      </c>
      <c r="F43" s="42">
        <v>2860.092310428266</v>
      </c>
      <c r="G43" s="42">
        <v>2573.3111958446561</v>
      </c>
      <c r="H43" s="42">
        <v>2317.2319288724243</v>
      </c>
      <c r="I43" s="42">
        <v>2074.5971349461456</v>
      </c>
      <c r="J43" s="42">
        <v>1823.5696259362085</v>
      </c>
      <c r="K43" s="42">
        <v>1992.8893535325003</v>
      </c>
      <c r="L43" s="42">
        <v>1886.283169010457</v>
      </c>
      <c r="M43" s="42">
        <v>1807.423018248983</v>
      </c>
      <c r="N43" s="42">
        <v>1677.1514863605405</v>
      </c>
      <c r="O43" s="42">
        <v>1538.2385464967774</v>
      </c>
      <c r="P43" s="42">
        <v>1499.8877312949587</v>
      </c>
      <c r="Q43" s="42">
        <v>1376.0308429381655</v>
      </c>
      <c r="R43" s="42">
        <v>1229.4042497344547</v>
      </c>
      <c r="S43" s="42">
        <v>1126.4854152018545</v>
      </c>
      <c r="T43" s="42">
        <v>1027.4065062493751</v>
      </c>
      <c r="U43" s="42">
        <v>896.77150509622095</v>
      </c>
      <c r="V43" s="42">
        <v>801.64092364756414</v>
      </c>
      <c r="W43" s="42">
        <v>712.89888582141202</v>
      </c>
      <c r="X43" s="42"/>
    </row>
    <row r="44" spans="2:49">
      <c r="B44" t="s">
        <v>52</v>
      </c>
      <c r="C44" s="42">
        <v>6616.408785864468</v>
      </c>
      <c r="D44" s="42">
        <v>6889.4570783883892</v>
      </c>
      <c r="E44" s="42">
        <v>7019.1128065885323</v>
      </c>
      <c r="F44" s="42">
        <v>7001.9164586461293</v>
      </c>
      <c r="G44" s="42">
        <v>6768.3283546449566</v>
      </c>
      <c r="H44" s="42">
        <v>6525.303458774506</v>
      </c>
      <c r="I44" s="42">
        <v>6200.2197274759601</v>
      </c>
      <c r="J44" s="42">
        <v>5841.2783427520644</v>
      </c>
      <c r="K44" s="42">
        <v>6145.915343702346</v>
      </c>
      <c r="L44" s="42">
        <v>6179.6292929695082</v>
      </c>
      <c r="M44" s="42">
        <v>6231.6635095792763</v>
      </c>
      <c r="N44" s="42">
        <v>6184.1351973002284</v>
      </c>
      <c r="O44" s="42">
        <v>6108.2364457121348</v>
      </c>
      <c r="P44" s="42">
        <v>6017.7909120966115</v>
      </c>
      <c r="Q44" s="42">
        <v>5958.155704191091</v>
      </c>
      <c r="R44" s="42">
        <v>5840.9069215290092</v>
      </c>
      <c r="S44" s="42">
        <v>5784.7048568356713</v>
      </c>
      <c r="T44" s="42">
        <v>5724.6913433212349</v>
      </c>
      <c r="U44" s="42">
        <v>5627.7964296971677</v>
      </c>
      <c r="V44" s="42">
        <v>5509.8479928816041</v>
      </c>
      <c r="W44" s="42">
        <v>5387.1299968898629</v>
      </c>
      <c r="X44" s="42"/>
    </row>
    <row r="45" spans="2:49">
      <c r="B45" t="s">
        <v>53</v>
      </c>
      <c r="C45" s="42">
        <v>1697.7393205946478</v>
      </c>
      <c r="D45" s="42">
        <v>1643.3947993312522</v>
      </c>
      <c r="E45" s="42">
        <v>1679.9458572326253</v>
      </c>
      <c r="F45" s="42">
        <v>1714.2395388662587</v>
      </c>
      <c r="G45" s="42">
        <v>1693.977038816784</v>
      </c>
      <c r="H45" s="42">
        <v>1474.945892773057</v>
      </c>
      <c r="I45" s="42">
        <v>1339.8008731371121</v>
      </c>
      <c r="J45" s="42">
        <v>1297.6667250227902</v>
      </c>
      <c r="K45" s="42">
        <v>1359.0151959031768</v>
      </c>
      <c r="L45" s="42">
        <v>1394.7938759624949</v>
      </c>
      <c r="M45" s="42">
        <v>1429.1247622600908</v>
      </c>
      <c r="N45" s="42">
        <v>1449.166947705259</v>
      </c>
      <c r="O45" s="42">
        <v>1462.6744030333896</v>
      </c>
      <c r="P45" s="42">
        <v>1457.1810954204466</v>
      </c>
      <c r="Q45" s="42">
        <v>1440.5300238973402</v>
      </c>
      <c r="R45" s="42">
        <v>1409.861535280402</v>
      </c>
      <c r="S45" s="42">
        <v>1382.2714427981923</v>
      </c>
      <c r="T45" s="42">
        <v>1357.1133369379006</v>
      </c>
      <c r="U45" s="42">
        <v>1324.2496427980739</v>
      </c>
      <c r="V45" s="42">
        <v>1288.4065321909893</v>
      </c>
      <c r="W45" s="42">
        <v>1249.253396146657</v>
      </c>
      <c r="X45" s="42"/>
    </row>
    <row r="46" spans="2:49">
      <c r="B46" t="s">
        <v>58</v>
      </c>
      <c r="C46" s="42">
        <v>4553.5556342991285</v>
      </c>
      <c r="D46" s="42">
        <v>4685.9636734127489</v>
      </c>
      <c r="E46" s="42">
        <v>4900.4097388944647</v>
      </c>
      <c r="F46" s="42">
        <v>5072.7243107875411</v>
      </c>
      <c r="G46" s="42">
        <v>5122.0184742081019</v>
      </c>
      <c r="H46" s="42">
        <v>5117.7608229973448</v>
      </c>
      <c r="I46" s="42">
        <v>5113.7311499546777</v>
      </c>
      <c r="J46" s="42">
        <v>5333.2903009861502</v>
      </c>
      <c r="K46" s="42">
        <v>5796.2536405267028</v>
      </c>
      <c r="L46" s="42">
        <v>6008.323276434211</v>
      </c>
      <c r="M46" s="42">
        <v>6295.819821312547</v>
      </c>
      <c r="N46" s="42">
        <v>6497.3537066419494</v>
      </c>
      <c r="O46" s="42">
        <v>6657.6147859803505</v>
      </c>
      <c r="P46" s="42">
        <v>6802.8414336004098</v>
      </c>
      <c r="Q46" s="42">
        <v>6902.9192350745616</v>
      </c>
      <c r="R46" s="42">
        <v>6935.4634183690305</v>
      </c>
      <c r="S46" s="42">
        <v>7025.1542892343341</v>
      </c>
      <c r="T46" s="42">
        <v>7109.6627497180016</v>
      </c>
      <c r="U46" s="42">
        <v>7202.0320025703732</v>
      </c>
      <c r="V46" s="42">
        <v>7527.6509515211919</v>
      </c>
      <c r="W46" s="42">
        <v>7715.3177630938571</v>
      </c>
      <c r="X46" s="42"/>
    </row>
    <row r="47" spans="2:49">
      <c r="B47" t="s">
        <v>60</v>
      </c>
      <c r="C47" s="42">
        <v>2752.0682135637185</v>
      </c>
      <c r="D47" s="42">
        <v>2932.4740524063095</v>
      </c>
      <c r="E47" s="42">
        <v>3097.2540356939135</v>
      </c>
      <c r="F47" s="42">
        <v>3289.6686530554712</v>
      </c>
      <c r="G47" s="42">
        <v>3424.7516304929786</v>
      </c>
      <c r="H47" s="42">
        <v>3415.4399171934319</v>
      </c>
      <c r="I47" s="42">
        <v>3523.8517487196787</v>
      </c>
      <c r="J47" s="42">
        <v>3565.4481809972344</v>
      </c>
      <c r="K47" s="42">
        <v>3831.6021518053249</v>
      </c>
      <c r="L47" s="42">
        <v>3997.9077578189908</v>
      </c>
      <c r="M47" s="42">
        <v>4149.3938388217957</v>
      </c>
      <c r="N47" s="42">
        <v>4278.0910846463239</v>
      </c>
      <c r="O47" s="42">
        <v>4361.6844254600437</v>
      </c>
      <c r="P47" s="42">
        <v>4393.1029820758249</v>
      </c>
      <c r="Q47" s="42">
        <v>4391.639404762388</v>
      </c>
      <c r="R47" s="42">
        <v>4329.350363856237</v>
      </c>
      <c r="S47" s="42">
        <v>4264.8347263029882</v>
      </c>
      <c r="T47" s="42">
        <v>4219.6009133503685</v>
      </c>
      <c r="U47" s="42">
        <v>4200.1742237843591</v>
      </c>
      <c r="V47" s="42">
        <v>4190.0576820438364</v>
      </c>
      <c r="W47" s="42">
        <v>4166.9697593157407</v>
      </c>
      <c r="X47" s="42"/>
    </row>
    <row r="51" spans="1:23" s="3" customFormat="1" ht="18">
      <c r="A51" s="18" t="s">
        <v>78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</row>
    <row r="54" spans="1:23">
      <c r="B54" s="133" t="s">
        <v>75</v>
      </c>
      <c r="C54" s="61">
        <f>SUM(C58:C70)</f>
        <v>4879.4036114415285</v>
      </c>
      <c r="D54" s="61">
        <f t="shared" ref="D54:W54" si="2">SUM(D58:D70)</f>
        <v>4640.3229882573114</v>
      </c>
      <c r="E54" s="61">
        <f t="shared" si="2"/>
        <v>4490.8432877134173</v>
      </c>
      <c r="F54" s="61">
        <f t="shared" si="2"/>
        <v>4371.559185764444</v>
      </c>
      <c r="G54" s="61">
        <f t="shared" si="2"/>
        <v>4223.529535346468</v>
      </c>
      <c r="H54" s="61">
        <f t="shared" si="2"/>
        <v>4096.5199162199724</v>
      </c>
      <c r="I54" s="61">
        <f t="shared" si="2"/>
        <v>3881.2371286647999</v>
      </c>
      <c r="J54" s="61">
        <f t="shared" si="2"/>
        <v>3642.7487695365826</v>
      </c>
      <c r="K54" s="61">
        <f t="shared" si="2"/>
        <v>3584.4775877894535</v>
      </c>
      <c r="L54" s="68">
        <f t="shared" si="2"/>
        <v>3579.2645046268453</v>
      </c>
      <c r="M54" s="68">
        <f t="shared" si="2"/>
        <v>3618.6095625887892</v>
      </c>
      <c r="N54" s="68">
        <f t="shared" si="2"/>
        <v>3648.8154188286103</v>
      </c>
      <c r="O54" s="68">
        <f t="shared" si="2"/>
        <v>3701.168965229574</v>
      </c>
      <c r="P54" s="68">
        <f t="shared" si="2"/>
        <v>3745.1973365779427</v>
      </c>
      <c r="Q54" s="68">
        <f t="shared" si="2"/>
        <v>3791.4433935902207</v>
      </c>
      <c r="R54" s="68">
        <f t="shared" si="2"/>
        <v>3827.1201081231015</v>
      </c>
      <c r="S54" s="68">
        <f t="shared" si="2"/>
        <v>3881.5331862306521</v>
      </c>
      <c r="T54" s="68">
        <f t="shared" si="2"/>
        <v>3957.865793499192</v>
      </c>
      <c r="U54" s="68">
        <f t="shared" si="2"/>
        <v>4000.3464409967714</v>
      </c>
      <c r="V54" s="68">
        <f t="shared" si="2"/>
        <v>4059.791501920362</v>
      </c>
      <c r="W54" s="68">
        <f t="shared" si="2"/>
        <v>4118.3258127401177</v>
      </c>
    </row>
    <row r="55" spans="1:23">
      <c r="B55" s="3" t="s">
        <v>66</v>
      </c>
      <c r="C55" s="3"/>
      <c r="D55" s="3"/>
      <c r="E55" s="3"/>
      <c r="F55" s="3"/>
      <c r="G55" s="3"/>
      <c r="H55" s="3"/>
      <c r="I55" s="3"/>
      <c r="J55" s="3"/>
      <c r="K55" s="3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</row>
    <row r="56" spans="1:23">
      <c r="B56" s="94"/>
      <c r="C56" s="60" t="s">
        <v>5</v>
      </c>
      <c r="D56" s="131"/>
      <c r="E56" s="131"/>
      <c r="F56" s="131"/>
      <c r="G56" s="131"/>
      <c r="H56" s="131"/>
      <c r="I56" s="131"/>
      <c r="J56" s="131"/>
      <c r="K56" s="131"/>
      <c r="L56" s="67" t="s">
        <v>76</v>
      </c>
      <c r="M56" s="67"/>
      <c r="N56" s="132"/>
      <c r="O56" s="132"/>
      <c r="P56" s="132"/>
      <c r="Q56" s="132"/>
      <c r="R56" s="132"/>
      <c r="S56" s="132"/>
      <c r="T56" s="132"/>
      <c r="U56" s="132"/>
      <c r="V56" s="132"/>
      <c r="W56" s="132"/>
    </row>
    <row r="57" spans="1:23">
      <c r="B57" s="94"/>
      <c r="C57" s="60">
        <v>2008</v>
      </c>
      <c r="D57" s="60">
        <v>2009</v>
      </c>
      <c r="E57" s="60">
        <v>2010</v>
      </c>
      <c r="F57" s="60">
        <v>2011</v>
      </c>
      <c r="G57" s="60">
        <v>2012</v>
      </c>
      <c r="H57" s="60">
        <v>2013</v>
      </c>
      <c r="I57" s="60">
        <v>2014</v>
      </c>
      <c r="J57" s="60">
        <v>2015</v>
      </c>
      <c r="K57" s="60">
        <v>2016</v>
      </c>
      <c r="L57" s="67">
        <v>2017</v>
      </c>
      <c r="M57" s="67">
        <v>2018</v>
      </c>
      <c r="N57" s="67">
        <v>2019</v>
      </c>
      <c r="O57" s="67">
        <v>2020</v>
      </c>
      <c r="P57" s="67">
        <v>2021</v>
      </c>
      <c r="Q57" s="67">
        <v>2022</v>
      </c>
      <c r="R57" s="67">
        <v>2023</v>
      </c>
      <c r="S57" s="67">
        <v>2024</v>
      </c>
      <c r="T57" s="67">
        <v>2025</v>
      </c>
      <c r="U57" s="67">
        <v>2026</v>
      </c>
      <c r="V57" s="67">
        <v>2027</v>
      </c>
      <c r="W57" s="67">
        <v>2028</v>
      </c>
    </row>
    <row r="58" spans="1:23">
      <c r="B58" s="53" t="s">
        <v>50</v>
      </c>
      <c r="C58" s="42">
        <v>255.09960689137299</v>
      </c>
      <c r="D58" s="42">
        <v>229.50836181693586</v>
      </c>
      <c r="E58" s="42">
        <v>204.83040565865764</v>
      </c>
      <c r="F58" s="42">
        <v>201.15577777357058</v>
      </c>
      <c r="G58" s="42">
        <v>186.27552389362467</v>
      </c>
      <c r="H58" s="42">
        <v>171.81735457256696</v>
      </c>
      <c r="I58" s="42">
        <v>157.81068934797401</v>
      </c>
      <c r="J58" s="42">
        <v>132.55942142533121</v>
      </c>
      <c r="K58" s="42">
        <v>121.83750060617324</v>
      </c>
      <c r="L58" s="42">
        <v>123.1393702291694</v>
      </c>
      <c r="M58" s="42">
        <v>127.57171559199739</v>
      </c>
      <c r="N58" s="42">
        <v>133.07586043343952</v>
      </c>
      <c r="O58" s="42">
        <v>136.68592603453709</v>
      </c>
      <c r="P58" s="42">
        <v>141.90326619512294</v>
      </c>
      <c r="Q58" s="42">
        <v>148.06122399350869</v>
      </c>
      <c r="R58" s="42">
        <v>152.72970678920979</v>
      </c>
      <c r="S58" s="42">
        <v>162.59264310874622</v>
      </c>
      <c r="T58" s="42">
        <v>172.63531764082069</v>
      </c>
      <c r="U58" s="42">
        <v>176.74926449738638</v>
      </c>
      <c r="V58" s="42">
        <v>181.9435129260149</v>
      </c>
      <c r="W58" s="42">
        <v>186.78559743382928</v>
      </c>
    </row>
    <row r="59" spans="1:23">
      <c r="B59" s="53" t="s">
        <v>56</v>
      </c>
      <c r="C59" s="42">
        <v>393.15401386321048</v>
      </c>
      <c r="D59" s="42">
        <v>364.03389890163334</v>
      </c>
      <c r="E59" s="42">
        <v>349.8155484718414</v>
      </c>
      <c r="F59" s="42">
        <v>314.04662855947834</v>
      </c>
      <c r="G59" s="42">
        <v>281.36214896310088</v>
      </c>
      <c r="H59" s="42">
        <v>264.76541486334128</v>
      </c>
      <c r="I59" s="42">
        <v>221.60599779556648</v>
      </c>
      <c r="J59" s="42">
        <v>184.14564770324404</v>
      </c>
      <c r="K59" s="42">
        <v>161.48608817891409</v>
      </c>
      <c r="L59" s="42">
        <v>153.36752415222338</v>
      </c>
      <c r="M59" s="42">
        <v>151.72119242109528</v>
      </c>
      <c r="N59" s="42">
        <v>146.53309531657277</v>
      </c>
      <c r="O59" s="42">
        <v>142.06741228657583</v>
      </c>
      <c r="P59" s="42">
        <v>136.13168476573301</v>
      </c>
      <c r="Q59" s="42">
        <v>129.71711906016861</v>
      </c>
      <c r="R59" s="42">
        <v>129.68508341303047</v>
      </c>
      <c r="S59" s="42">
        <v>127.76085591283098</v>
      </c>
      <c r="T59" s="42">
        <v>130.67477499579795</v>
      </c>
      <c r="U59" s="42">
        <v>129.20981664163995</v>
      </c>
      <c r="V59" s="42">
        <v>129.98253309371276</v>
      </c>
      <c r="W59" s="42">
        <v>128.08091918944098</v>
      </c>
    </row>
    <row r="60" spans="1:23">
      <c r="B60" s="53" t="s">
        <v>51</v>
      </c>
      <c r="C60" s="42">
        <v>78.988482614617936</v>
      </c>
      <c r="D60" s="42">
        <v>64.827781409426393</v>
      </c>
      <c r="E60" s="42">
        <v>54.036128525111884</v>
      </c>
      <c r="F60" s="42">
        <v>52.628467815269943</v>
      </c>
      <c r="G60" s="42">
        <v>50.73257463673302</v>
      </c>
      <c r="H60" s="42">
        <v>45.684371190600686</v>
      </c>
      <c r="I60" s="42">
        <v>42.478607901884317</v>
      </c>
      <c r="J60" s="42">
        <v>40.453298061042744</v>
      </c>
      <c r="K60" s="42">
        <v>40.969290521768698</v>
      </c>
      <c r="L60" s="42">
        <v>41.323573567802967</v>
      </c>
      <c r="M60" s="42">
        <v>42.141130449072826</v>
      </c>
      <c r="N60" s="42">
        <v>44.044218113556553</v>
      </c>
      <c r="O60" s="42">
        <v>45.425765847880129</v>
      </c>
      <c r="P60" s="42">
        <v>49.090605184524719</v>
      </c>
      <c r="Q60" s="42">
        <v>51.058830476814109</v>
      </c>
      <c r="R60" s="42">
        <v>54.442385274678934</v>
      </c>
      <c r="S60" s="42">
        <v>55.863105977235477</v>
      </c>
      <c r="T60" s="42">
        <v>57.876104282599059</v>
      </c>
      <c r="U60" s="42">
        <v>59.074047458881552</v>
      </c>
      <c r="V60" s="42">
        <v>60.232890557187389</v>
      </c>
      <c r="W60" s="42">
        <v>60.411355220237184</v>
      </c>
    </row>
    <row r="61" spans="1:23">
      <c r="B61" s="53" t="s">
        <v>54</v>
      </c>
      <c r="C61" s="42">
        <v>360.01709881224718</v>
      </c>
      <c r="D61" s="42">
        <v>345.23610503792167</v>
      </c>
      <c r="E61" s="42">
        <v>353.53080643192555</v>
      </c>
      <c r="F61" s="42">
        <v>355.52804847783</v>
      </c>
      <c r="G61" s="42">
        <v>350.4883139471267</v>
      </c>
      <c r="H61" s="42">
        <v>341.79740867616522</v>
      </c>
      <c r="I61" s="42">
        <v>327.72258244117648</v>
      </c>
      <c r="J61" s="42">
        <v>301.89800226290811</v>
      </c>
      <c r="K61" s="42">
        <v>303.75839102669323</v>
      </c>
      <c r="L61" s="42">
        <v>311.22454010821502</v>
      </c>
      <c r="M61" s="42">
        <v>320.3827700344371</v>
      </c>
      <c r="N61" s="42">
        <v>332.30408131493061</v>
      </c>
      <c r="O61" s="42">
        <v>345.21986040138938</v>
      </c>
      <c r="P61" s="42">
        <v>360.14889118475634</v>
      </c>
      <c r="Q61" s="42">
        <v>380.07334575583639</v>
      </c>
      <c r="R61" s="42">
        <v>390.98914875811641</v>
      </c>
      <c r="S61" s="42">
        <v>403.81074487597004</v>
      </c>
      <c r="T61" s="42">
        <v>416.70266848059072</v>
      </c>
      <c r="U61" s="42">
        <v>432.69191977271703</v>
      </c>
      <c r="V61" s="42">
        <v>446.73370452532663</v>
      </c>
      <c r="W61" s="42">
        <v>455.47099306303528</v>
      </c>
    </row>
    <row r="62" spans="1:23">
      <c r="B62" s="53" t="s">
        <v>49</v>
      </c>
      <c r="C62" s="42">
        <v>197.67170049257663</v>
      </c>
      <c r="D62" s="42">
        <v>188.39985326480328</v>
      </c>
      <c r="E62" s="42">
        <v>177.5424717082746</v>
      </c>
      <c r="F62" s="42">
        <v>164.89724905235215</v>
      </c>
      <c r="G62" s="42">
        <v>156.94134005097166</v>
      </c>
      <c r="H62" s="42">
        <v>150.62874409251091</v>
      </c>
      <c r="I62" s="42">
        <v>142.62661994150733</v>
      </c>
      <c r="J62" s="42">
        <v>133.04285752499143</v>
      </c>
      <c r="K62" s="42">
        <v>131.56443713164506</v>
      </c>
      <c r="L62" s="42">
        <v>131.49082099865035</v>
      </c>
      <c r="M62" s="42">
        <v>134.00469622771271</v>
      </c>
      <c r="N62" s="42">
        <v>137.24276781286662</v>
      </c>
      <c r="O62" s="42">
        <v>142.04113624684331</v>
      </c>
      <c r="P62" s="42">
        <v>144.62351690983073</v>
      </c>
      <c r="Q62" s="42">
        <v>146.16074214374535</v>
      </c>
      <c r="R62" s="42">
        <v>149.84554224586111</v>
      </c>
      <c r="S62" s="42">
        <v>151.49528962153204</v>
      </c>
      <c r="T62" s="42">
        <v>158.2886358970687</v>
      </c>
      <c r="U62" s="42">
        <v>162.47058927549926</v>
      </c>
      <c r="V62" s="42">
        <v>168.78057736612081</v>
      </c>
      <c r="W62" s="42">
        <v>175.88373642762815</v>
      </c>
    </row>
    <row r="63" spans="1:23">
      <c r="B63" s="53" t="s">
        <v>59</v>
      </c>
      <c r="C63" s="42">
        <v>460.54997347071384</v>
      </c>
      <c r="D63" s="42">
        <v>458.99951848104371</v>
      </c>
      <c r="E63" s="42">
        <v>467.68343315956906</v>
      </c>
      <c r="F63" s="42">
        <v>467.69785563778987</v>
      </c>
      <c r="G63" s="42">
        <v>464.73874450465644</v>
      </c>
      <c r="H63" s="42">
        <v>463.95991480154578</v>
      </c>
      <c r="I63" s="42">
        <v>462.34326405381574</v>
      </c>
      <c r="J63" s="42">
        <v>455.92014497470979</v>
      </c>
      <c r="K63" s="42">
        <v>469.20094167591566</v>
      </c>
      <c r="L63" s="42">
        <v>468.43903320064493</v>
      </c>
      <c r="M63" s="42">
        <v>468.76444147946887</v>
      </c>
      <c r="N63" s="42">
        <v>467.30548282226999</v>
      </c>
      <c r="O63" s="42">
        <v>465.57378719551417</v>
      </c>
      <c r="P63" s="42">
        <v>464.68575367869386</v>
      </c>
      <c r="Q63" s="42">
        <v>462.35171725370196</v>
      </c>
      <c r="R63" s="42">
        <v>458.93559592341154</v>
      </c>
      <c r="S63" s="42">
        <v>454.16668942640086</v>
      </c>
      <c r="T63" s="42">
        <v>451.55832614938595</v>
      </c>
      <c r="U63" s="42">
        <v>448.5178133955294</v>
      </c>
      <c r="V63" s="42">
        <v>447.04962537864816</v>
      </c>
      <c r="W63" s="42">
        <v>443.9495678970402</v>
      </c>
    </row>
    <row r="64" spans="1:23">
      <c r="B64" s="53" t="s">
        <v>57</v>
      </c>
      <c r="C64" s="42">
        <v>712.69958508712921</v>
      </c>
      <c r="D64" s="42">
        <v>688.69335993172024</v>
      </c>
      <c r="E64" s="42">
        <v>670.64829916749488</v>
      </c>
      <c r="F64" s="42">
        <v>639.61104174855791</v>
      </c>
      <c r="G64" s="42">
        <v>613.56838593638861</v>
      </c>
      <c r="H64" s="42">
        <v>591.06040937539194</v>
      </c>
      <c r="I64" s="42">
        <v>541.76506942461572</v>
      </c>
      <c r="J64" s="42">
        <v>503.06530709705629</v>
      </c>
      <c r="K64" s="42">
        <v>481.19936535469623</v>
      </c>
      <c r="L64" s="42">
        <v>478.94888949937888</v>
      </c>
      <c r="M64" s="42">
        <v>484.94206618327564</v>
      </c>
      <c r="N64" s="42">
        <v>483.95178079640078</v>
      </c>
      <c r="O64" s="42">
        <v>484.49887545224414</v>
      </c>
      <c r="P64" s="42">
        <v>482.15572064648131</v>
      </c>
      <c r="Q64" s="42">
        <v>483.5543158114649</v>
      </c>
      <c r="R64" s="42">
        <v>480.2657115645622</v>
      </c>
      <c r="S64" s="42">
        <v>485.57578275218248</v>
      </c>
      <c r="T64" s="42">
        <v>500.35104906424715</v>
      </c>
      <c r="U64" s="42">
        <v>514.02826376085727</v>
      </c>
      <c r="V64" s="42">
        <v>516.12653389511206</v>
      </c>
      <c r="W64" s="42">
        <v>533.22803321802314</v>
      </c>
    </row>
    <row r="65" spans="1:23">
      <c r="B65" s="53" t="s">
        <v>55</v>
      </c>
      <c r="C65" s="42">
        <v>139.47601497570452</v>
      </c>
      <c r="D65" s="42">
        <v>136.48295120272408</v>
      </c>
      <c r="E65" s="42">
        <v>137.47254903458128</v>
      </c>
      <c r="F65" s="42">
        <v>138.05423286905389</v>
      </c>
      <c r="G65" s="42">
        <v>144.42264561382129</v>
      </c>
      <c r="H65" s="42">
        <v>145.393759632279</v>
      </c>
      <c r="I65" s="42">
        <v>151.84113775130956</v>
      </c>
      <c r="J65" s="42">
        <v>162.79631376056312</v>
      </c>
      <c r="K65" s="42">
        <v>163.183759818715</v>
      </c>
      <c r="L65" s="42">
        <v>161.41496609597067</v>
      </c>
      <c r="M65" s="42">
        <v>160.73751017308356</v>
      </c>
      <c r="N65" s="42">
        <v>161.78811160011577</v>
      </c>
      <c r="O65" s="42">
        <v>161.51172677917918</v>
      </c>
      <c r="P65" s="42">
        <v>167.68817617736806</v>
      </c>
      <c r="Q65" s="42">
        <v>174.17233548840554</v>
      </c>
      <c r="R65" s="42">
        <v>179.54120330944704</v>
      </c>
      <c r="S65" s="42">
        <v>185.04732672480847</v>
      </c>
      <c r="T65" s="42">
        <v>189.30828297389712</v>
      </c>
      <c r="U65" s="42">
        <v>191.42543923681717</v>
      </c>
      <c r="V65" s="42">
        <v>193.98581478681092</v>
      </c>
      <c r="W65" s="42">
        <v>202.33518557867654</v>
      </c>
    </row>
    <row r="66" spans="1:23">
      <c r="B66" s="53" t="s">
        <v>47</v>
      </c>
      <c r="C66" s="42">
        <v>465.61365593779601</v>
      </c>
      <c r="D66" s="42">
        <v>439.83452585300103</v>
      </c>
      <c r="E66" s="42">
        <v>391.35355446263361</v>
      </c>
      <c r="F66" s="42">
        <v>374.64406525369537</v>
      </c>
      <c r="G66" s="42">
        <v>356.16668886833668</v>
      </c>
      <c r="H66" s="42">
        <v>347.34471524280798</v>
      </c>
      <c r="I66" s="42">
        <v>334.70596325728843</v>
      </c>
      <c r="J66" s="42">
        <v>300.41709311997079</v>
      </c>
      <c r="K66" s="42">
        <v>294.38342495952315</v>
      </c>
      <c r="L66" s="42">
        <v>294.54312010050592</v>
      </c>
      <c r="M66" s="42">
        <v>303.65359731251647</v>
      </c>
      <c r="N66" s="42">
        <v>309.70421357855099</v>
      </c>
      <c r="O66" s="42">
        <v>328.06555900802073</v>
      </c>
      <c r="P66" s="42">
        <v>337.69152894748373</v>
      </c>
      <c r="Q66" s="42">
        <v>338.12209532805286</v>
      </c>
      <c r="R66" s="42">
        <v>344.63443450242664</v>
      </c>
      <c r="S66" s="42">
        <v>354.72417798383174</v>
      </c>
      <c r="T66" s="42">
        <v>374.41877707821186</v>
      </c>
      <c r="U66" s="42">
        <v>384.61809999992124</v>
      </c>
      <c r="V66" s="42">
        <v>398.94364104476392</v>
      </c>
      <c r="W66" s="42">
        <v>418.27547883088857</v>
      </c>
    </row>
    <row r="67" spans="1:23">
      <c r="B67" s="53" t="s">
        <v>52</v>
      </c>
      <c r="C67" s="42">
        <v>513.14699197198536</v>
      </c>
      <c r="D67" s="42">
        <v>459.28866657612116</v>
      </c>
      <c r="E67" s="42">
        <v>428.03783282226721</v>
      </c>
      <c r="F67" s="42">
        <v>417.23351329407342</v>
      </c>
      <c r="G67" s="42">
        <v>401.1479865048567</v>
      </c>
      <c r="H67" s="42">
        <v>365.74607694010206</v>
      </c>
      <c r="I67" s="42">
        <v>340.4981161872858</v>
      </c>
      <c r="J67" s="42">
        <v>313.44325496761365</v>
      </c>
      <c r="K67" s="42">
        <v>308.25532830867905</v>
      </c>
      <c r="L67" s="42">
        <v>309.29159943368199</v>
      </c>
      <c r="M67" s="42">
        <v>314.86966998025548</v>
      </c>
      <c r="N67" s="42">
        <v>321.77533511314255</v>
      </c>
      <c r="O67" s="42">
        <v>331.6089816164058</v>
      </c>
      <c r="P67" s="42">
        <v>338.8881276170257</v>
      </c>
      <c r="Q67" s="42">
        <v>350.34464853976095</v>
      </c>
      <c r="R67" s="42">
        <v>359.1544039299306</v>
      </c>
      <c r="S67" s="42">
        <v>379.91618823555262</v>
      </c>
      <c r="T67" s="42">
        <v>393.66567194450573</v>
      </c>
      <c r="U67" s="42">
        <v>396.13707456782726</v>
      </c>
      <c r="V67" s="42">
        <v>410.5640303997601</v>
      </c>
      <c r="W67" s="42">
        <v>412.23394590958065</v>
      </c>
    </row>
    <row r="68" spans="1:23">
      <c r="B68" s="53" t="s">
        <v>53</v>
      </c>
      <c r="C68" s="42">
        <v>103.86665223696437</v>
      </c>
      <c r="D68" s="42">
        <v>93.161101387966724</v>
      </c>
      <c r="E68" s="42">
        <v>81.907592210950014</v>
      </c>
      <c r="F68" s="42">
        <v>73.024849450361728</v>
      </c>
      <c r="G68" s="42">
        <v>69.143094389284528</v>
      </c>
      <c r="H68" s="42">
        <v>68.07854956849819</v>
      </c>
      <c r="I68" s="42">
        <v>59.535766460325846</v>
      </c>
      <c r="J68" s="42">
        <v>53.055963196841006</v>
      </c>
      <c r="K68" s="42">
        <v>49.196061792907152</v>
      </c>
      <c r="L68" s="42">
        <v>49.541960190675212</v>
      </c>
      <c r="M68" s="42">
        <v>52.078061046876023</v>
      </c>
      <c r="N68" s="42">
        <v>57.473929783544712</v>
      </c>
      <c r="O68" s="42">
        <v>62.856939505540169</v>
      </c>
      <c r="P68" s="42">
        <v>66.852239392235589</v>
      </c>
      <c r="Q68" s="42">
        <v>75.2912435363409</v>
      </c>
      <c r="R68" s="42">
        <v>79.717604182184672</v>
      </c>
      <c r="S68" s="42">
        <v>84.088051940607471</v>
      </c>
      <c r="T68" s="42">
        <v>86.692559027960044</v>
      </c>
      <c r="U68" s="42">
        <v>89.721075520505565</v>
      </c>
      <c r="V68" s="42">
        <v>94.187730308807218</v>
      </c>
      <c r="W68" s="42">
        <v>97.14358518515246</v>
      </c>
    </row>
    <row r="69" spans="1:23">
      <c r="B69" s="53" t="s">
        <v>58</v>
      </c>
      <c r="C69" s="42">
        <v>821.73589603056178</v>
      </c>
      <c r="D69" s="42">
        <v>800.0432208317693</v>
      </c>
      <c r="E69" s="42">
        <v>795.94732227282338</v>
      </c>
      <c r="F69" s="42">
        <v>805.26098746340426</v>
      </c>
      <c r="G69" s="42">
        <v>791.51670878022117</v>
      </c>
      <c r="H69" s="42">
        <v>785.23234528355363</v>
      </c>
      <c r="I69" s="42">
        <v>754.70842508134047</v>
      </c>
      <c r="J69" s="42">
        <v>725.56669335604113</v>
      </c>
      <c r="K69" s="42">
        <v>723.82959888592791</v>
      </c>
      <c r="L69" s="42">
        <v>719.65058371879036</v>
      </c>
      <c r="M69" s="42">
        <v>717.72635669569956</v>
      </c>
      <c r="N69" s="42">
        <v>715.60212525746783</v>
      </c>
      <c r="O69" s="42">
        <v>718.06820086441633</v>
      </c>
      <c r="P69" s="42">
        <v>718.20956566569055</v>
      </c>
      <c r="Q69" s="42">
        <v>718.41937209568312</v>
      </c>
      <c r="R69" s="42">
        <v>714.23638406243674</v>
      </c>
      <c r="S69" s="42">
        <v>707.32015104697132</v>
      </c>
      <c r="T69" s="42">
        <v>698.27972407938603</v>
      </c>
      <c r="U69" s="42">
        <v>691.34075142423808</v>
      </c>
      <c r="V69" s="42">
        <v>686.81021581268169</v>
      </c>
      <c r="W69" s="42">
        <v>684.08130692579743</v>
      </c>
    </row>
    <row r="70" spans="1:23">
      <c r="B70" s="53" t="s">
        <v>60</v>
      </c>
      <c r="C70" s="42">
        <v>377.38393905664861</v>
      </c>
      <c r="D70" s="42">
        <v>371.81364356224429</v>
      </c>
      <c r="E70" s="42">
        <v>378.03734378728672</v>
      </c>
      <c r="F70" s="42">
        <v>367.77646836900658</v>
      </c>
      <c r="G70" s="42">
        <v>357.02537925734538</v>
      </c>
      <c r="H70" s="42">
        <v>355.0108519806098</v>
      </c>
      <c r="I70" s="42">
        <v>343.59488902071007</v>
      </c>
      <c r="J70" s="42">
        <v>336.38477208626961</v>
      </c>
      <c r="K70" s="42">
        <v>335.61339952789507</v>
      </c>
      <c r="L70" s="42">
        <v>336.88852333113647</v>
      </c>
      <c r="M70" s="42">
        <v>340.01635499329865</v>
      </c>
      <c r="N70" s="42">
        <v>338.01441688575136</v>
      </c>
      <c r="O70" s="42">
        <v>337.54479399102786</v>
      </c>
      <c r="P70" s="42">
        <v>337.12826021299577</v>
      </c>
      <c r="Q70" s="42">
        <v>334.11640410673789</v>
      </c>
      <c r="R70" s="42">
        <v>332.94290416780547</v>
      </c>
      <c r="S70" s="42">
        <v>329.17217862398275</v>
      </c>
      <c r="T70" s="42">
        <v>327.41390188472047</v>
      </c>
      <c r="U70" s="42">
        <v>324.36228544495088</v>
      </c>
      <c r="V70" s="42">
        <v>324.45069182541567</v>
      </c>
      <c r="W70" s="42">
        <v>320.44610786078795</v>
      </c>
    </row>
    <row r="74" spans="1:23" ht="18">
      <c r="A74" s="18" t="s">
        <v>103</v>
      </c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</row>
    <row r="77" spans="1:23">
      <c r="B77" s="133" t="s">
        <v>75</v>
      </c>
      <c r="C77" s="61">
        <f>SUM(C81:C93)</f>
        <v>6618.5063878671281</v>
      </c>
      <c r="D77" s="61">
        <f t="shared" ref="D77:W77" si="3">SUM(D81:D93)</f>
        <v>6639.4511838576873</v>
      </c>
      <c r="E77" s="61">
        <f t="shared" si="3"/>
        <v>6651.3147938242173</v>
      </c>
      <c r="F77" s="61">
        <f t="shared" si="3"/>
        <v>6672.903373182935</v>
      </c>
      <c r="G77" s="61">
        <f t="shared" si="3"/>
        <v>6671.1869490505096</v>
      </c>
      <c r="H77" s="61">
        <f t="shared" si="3"/>
        <v>6655.0276785702672</v>
      </c>
      <c r="I77" s="61">
        <f t="shared" si="3"/>
        <v>6537.6043400965482</v>
      </c>
      <c r="J77" s="61">
        <f t="shared" si="3"/>
        <v>6309.0894713021471</v>
      </c>
      <c r="K77" s="61">
        <f t="shared" si="3"/>
        <v>6203.4449910541452</v>
      </c>
      <c r="L77" s="68">
        <f t="shared" si="3"/>
        <v>6251.25194385945</v>
      </c>
      <c r="M77" s="68">
        <f t="shared" si="3"/>
        <v>6332.5981473551601</v>
      </c>
      <c r="N77" s="68">
        <f t="shared" si="3"/>
        <v>6415.2791166694396</v>
      </c>
      <c r="O77" s="68">
        <f t="shared" si="3"/>
        <v>6445.4076034436366</v>
      </c>
      <c r="P77" s="68">
        <f t="shared" si="3"/>
        <v>6495.641931290781</v>
      </c>
      <c r="Q77" s="68">
        <f t="shared" si="3"/>
        <v>6517.8814413894552</v>
      </c>
      <c r="R77" s="68">
        <f t="shared" si="3"/>
        <v>6529.0048662520221</v>
      </c>
      <c r="S77" s="68">
        <f t="shared" si="3"/>
        <v>6550.1693016311856</v>
      </c>
      <c r="T77" s="68">
        <f t="shared" si="3"/>
        <v>6666.8828313395197</v>
      </c>
      <c r="U77" s="68">
        <f t="shared" si="3"/>
        <v>6784.3780438566937</v>
      </c>
      <c r="V77" s="68">
        <f t="shared" si="3"/>
        <v>6837.7463869347994</v>
      </c>
      <c r="W77" s="68">
        <f t="shared" si="3"/>
        <v>6898.3997191717262</v>
      </c>
    </row>
    <row r="78" spans="1:23">
      <c r="B78" s="3" t="s">
        <v>66</v>
      </c>
      <c r="C78" s="3"/>
      <c r="D78" s="3"/>
      <c r="E78" s="3"/>
      <c r="F78" s="3"/>
      <c r="G78" s="3"/>
      <c r="H78" s="3"/>
      <c r="I78" s="3"/>
      <c r="J78" s="3"/>
      <c r="K78" s="3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</row>
    <row r="79" spans="1:23">
      <c r="B79" s="94"/>
      <c r="C79" s="60" t="s">
        <v>5</v>
      </c>
      <c r="D79" s="131"/>
      <c r="E79" s="131"/>
      <c r="F79" s="131"/>
      <c r="G79" s="131"/>
      <c r="H79" s="131"/>
      <c r="I79" s="131"/>
      <c r="J79" s="131"/>
      <c r="K79" s="131"/>
      <c r="L79" s="67" t="s">
        <v>76</v>
      </c>
      <c r="M79" s="67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>
      <c r="B80" s="94"/>
      <c r="C80" s="60">
        <v>2008</v>
      </c>
      <c r="D80" s="60">
        <v>2009</v>
      </c>
      <c r="E80" s="60">
        <v>2010</v>
      </c>
      <c r="F80" s="60">
        <v>2011</v>
      </c>
      <c r="G80" s="60">
        <v>2012</v>
      </c>
      <c r="H80" s="60">
        <v>2013</v>
      </c>
      <c r="I80" s="60">
        <v>2014</v>
      </c>
      <c r="J80" s="60">
        <v>2015</v>
      </c>
      <c r="K80" s="60">
        <v>2016</v>
      </c>
      <c r="L80" s="67">
        <v>2017</v>
      </c>
      <c r="M80" s="67">
        <v>2018</v>
      </c>
      <c r="N80" s="67">
        <v>2019</v>
      </c>
      <c r="O80" s="67">
        <v>2020</v>
      </c>
      <c r="P80" s="67">
        <v>2021</v>
      </c>
      <c r="Q80" s="67">
        <v>2022</v>
      </c>
      <c r="R80" s="67">
        <v>2023</v>
      </c>
      <c r="S80" s="67">
        <v>2024</v>
      </c>
      <c r="T80" s="67">
        <v>2025</v>
      </c>
      <c r="U80" s="67">
        <v>2026</v>
      </c>
      <c r="V80" s="67">
        <v>2027</v>
      </c>
      <c r="W80" s="67">
        <v>2028</v>
      </c>
    </row>
    <row r="81" spans="2:23">
      <c r="B81" s="53" t="s">
        <v>50</v>
      </c>
      <c r="C81" s="42">
        <v>330.51941352356289</v>
      </c>
      <c r="D81" s="42">
        <v>320.86259165363521</v>
      </c>
      <c r="E81" s="42">
        <v>316.36617019009395</v>
      </c>
      <c r="F81" s="42">
        <v>323.98930143826283</v>
      </c>
      <c r="G81" s="42">
        <v>325.56730166293926</v>
      </c>
      <c r="H81" s="42">
        <v>322.98730001955823</v>
      </c>
      <c r="I81" s="42">
        <v>308.08992689967783</v>
      </c>
      <c r="J81" s="42">
        <v>302.26798704547747</v>
      </c>
      <c r="K81" s="42">
        <v>293.43711769356264</v>
      </c>
      <c r="L81" s="42">
        <v>301.86614024010493</v>
      </c>
      <c r="M81" s="42">
        <v>317.73235146360327</v>
      </c>
      <c r="N81" s="42">
        <v>329.16316336629831</v>
      </c>
      <c r="O81" s="42">
        <v>335.19556882460188</v>
      </c>
      <c r="P81" s="42">
        <v>345.59760513235648</v>
      </c>
      <c r="Q81" s="42">
        <v>353.73132706554088</v>
      </c>
      <c r="R81" s="42">
        <v>361.21493467513403</v>
      </c>
      <c r="S81" s="42">
        <v>365.45484371042471</v>
      </c>
      <c r="T81" s="42">
        <v>373.90556576579331</v>
      </c>
      <c r="U81" s="42">
        <v>382.08902573155018</v>
      </c>
      <c r="V81" s="42">
        <v>390.41235847378738</v>
      </c>
      <c r="W81" s="42">
        <v>399.06147060562415</v>
      </c>
    </row>
    <row r="82" spans="2:23">
      <c r="B82" s="53" t="s">
        <v>56</v>
      </c>
      <c r="C82" s="42">
        <v>429.95510361312489</v>
      </c>
      <c r="D82" s="42">
        <v>426.76608445591489</v>
      </c>
      <c r="E82" s="42">
        <v>440.09051797146122</v>
      </c>
      <c r="F82" s="42">
        <v>441.39015499413983</v>
      </c>
      <c r="G82" s="42">
        <v>443.46813049364107</v>
      </c>
      <c r="H82" s="42">
        <v>431.98506696253577</v>
      </c>
      <c r="I82" s="42">
        <v>410.12161446639908</v>
      </c>
      <c r="J82" s="42">
        <v>366.21358819164948</v>
      </c>
      <c r="K82" s="42">
        <v>350.45971603232243</v>
      </c>
      <c r="L82" s="42">
        <v>354.80024159503301</v>
      </c>
      <c r="M82" s="42">
        <v>357.92964368826233</v>
      </c>
      <c r="N82" s="42">
        <v>374.25525882789628</v>
      </c>
      <c r="O82" s="42">
        <v>377.98956935299202</v>
      </c>
      <c r="P82" s="42">
        <v>384.55810953650985</v>
      </c>
      <c r="Q82" s="42">
        <v>387.28399842205306</v>
      </c>
      <c r="R82" s="42">
        <v>394.24694102194928</v>
      </c>
      <c r="S82" s="42">
        <v>398.9244359060603</v>
      </c>
      <c r="T82" s="42">
        <v>423.97056442721646</v>
      </c>
      <c r="U82" s="42">
        <v>441.59389217815004</v>
      </c>
      <c r="V82" s="42">
        <v>450.21761742101546</v>
      </c>
      <c r="W82" s="42">
        <v>459.33485957049652</v>
      </c>
    </row>
    <row r="83" spans="2:23">
      <c r="B83" s="53" t="s">
        <v>51</v>
      </c>
      <c r="C83" s="42">
        <v>93.18841493576474</v>
      </c>
      <c r="D83" s="42">
        <v>83.195797549289807</v>
      </c>
      <c r="E83" s="42">
        <v>57.70496738435974</v>
      </c>
      <c r="F83" s="42">
        <v>57.138228674421747</v>
      </c>
      <c r="G83" s="42">
        <v>56.604349177380541</v>
      </c>
      <c r="H83" s="42">
        <v>55.219332423973455</v>
      </c>
      <c r="I83" s="42">
        <v>53.409865624105933</v>
      </c>
      <c r="J83" s="42">
        <v>55.682922107723584</v>
      </c>
      <c r="K83" s="42">
        <v>53.642847800300878</v>
      </c>
      <c r="L83" s="42">
        <v>54.848030786111181</v>
      </c>
      <c r="M83" s="42">
        <v>55.756738012719516</v>
      </c>
      <c r="N83" s="42">
        <v>56.830096475683213</v>
      </c>
      <c r="O83" s="42">
        <v>56.683924224112943</v>
      </c>
      <c r="P83" s="42">
        <v>56.684992012228193</v>
      </c>
      <c r="Q83" s="42">
        <v>56.092885322723291</v>
      </c>
      <c r="R83" s="42">
        <v>55.661810301377457</v>
      </c>
      <c r="S83" s="42">
        <v>56.106382125907039</v>
      </c>
      <c r="T83" s="42">
        <v>56.497825515339429</v>
      </c>
      <c r="U83" s="42">
        <v>57.03951627734601</v>
      </c>
      <c r="V83" s="42">
        <v>57.752948806947614</v>
      </c>
      <c r="W83" s="42">
        <v>58.449495067383367</v>
      </c>
    </row>
    <row r="84" spans="2:23">
      <c r="B84" s="53" t="s">
        <v>54</v>
      </c>
      <c r="C84" s="42">
        <v>437.3108464264746</v>
      </c>
      <c r="D84" s="42">
        <v>450.7480975039411</v>
      </c>
      <c r="E84" s="42">
        <v>456.9286559663604</v>
      </c>
      <c r="F84" s="42">
        <v>451.83235627919908</v>
      </c>
      <c r="G84" s="42">
        <v>450.46074616937642</v>
      </c>
      <c r="H84" s="42">
        <v>446.66514177623179</v>
      </c>
      <c r="I84" s="42">
        <v>441.13528611468791</v>
      </c>
      <c r="J84" s="42">
        <v>388.62440075779188</v>
      </c>
      <c r="K84" s="42">
        <v>368.72195307335392</v>
      </c>
      <c r="L84" s="42">
        <v>367.59738192824386</v>
      </c>
      <c r="M84" s="42">
        <v>367.46910687097318</v>
      </c>
      <c r="N84" s="42">
        <v>367.73174927547143</v>
      </c>
      <c r="O84" s="42">
        <v>368.78881464788253</v>
      </c>
      <c r="P84" s="42">
        <v>371.55290648923443</v>
      </c>
      <c r="Q84" s="42">
        <v>371.08836462112163</v>
      </c>
      <c r="R84" s="42">
        <v>377.04950914427116</v>
      </c>
      <c r="S84" s="42">
        <v>383.04669538167406</v>
      </c>
      <c r="T84" s="42">
        <v>424.48687959965008</v>
      </c>
      <c r="U84" s="42">
        <v>435.61711087725274</v>
      </c>
      <c r="V84" s="42">
        <v>443.83105777864694</v>
      </c>
      <c r="W84" s="42">
        <v>451.95116351896399</v>
      </c>
    </row>
    <row r="85" spans="2:23">
      <c r="B85" s="53" t="s">
        <v>49</v>
      </c>
      <c r="C85" s="42">
        <v>370.15964311506417</v>
      </c>
      <c r="D85" s="42">
        <v>379.86606793790816</v>
      </c>
      <c r="E85" s="42">
        <v>383.9830770763578</v>
      </c>
      <c r="F85" s="42">
        <v>377.03203147299047</v>
      </c>
      <c r="G85" s="42">
        <v>385.1183479776787</v>
      </c>
      <c r="H85" s="42">
        <v>373.71219416148671</v>
      </c>
      <c r="I85" s="42">
        <v>364.16670176546842</v>
      </c>
      <c r="J85" s="42">
        <v>349.49696579023555</v>
      </c>
      <c r="K85" s="42">
        <v>316.04252516272783</v>
      </c>
      <c r="L85" s="42">
        <v>316.12050900194947</v>
      </c>
      <c r="M85" s="42">
        <v>315.86739712648011</v>
      </c>
      <c r="N85" s="42">
        <v>319.1399655475721</v>
      </c>
      <c r="O85" s="42">
        <v>321.00125578146168</v>
      </c>
      <c r="P85" s="42">
        <v>322.8917615182832</v>
      </c>
      <c r="Q85" s="42">
        <v>324.70145692867919</v>
      </c>
      <c r="R85" s="42">
        <v>322.01581111609596</v>
      </c>
      <c r="S85" s="42">
        <v>322.18206752848783</v>
      </c>
      <c r="T85" s="42">
        <v>321.73000126374461</v>
      </c>
      <c r="U85" s="42">
        <v>322.08365853880611</v>
      </c>
      <c r="V85" s="42">
        <v>322.87689692008331</v>
      </c>
      <c r="W85" s="42">
        <v>325.59376058986714</v>
      </c>
    </row>
    <row r="86" spans="2:23">
      <c r="B86" s="53" t="s">
        <v>59</v>
      </c>
      <c r="C86" s="42">
        <v>721.16679229381805</v>
      </c>
      <c r="D86" s="42">
        <v>727.92445900626512</v>
      </c>
      <c r="E86" s="42">
        <v>745.72992337131279</v>
      </c>
      <c r="F86" s="42">
        <v>760.4770083441706</v>
      </c>
      <c r="G86" s="42">
        <v>769.03313862481775</v>
      </c>
      <c r="H86" s="42">
        <v>776.2720997022758</v>
      </c>
      <c r="I86" s="42">
        <v>771.21142607115473</v>
      </c>
      <c r="J86" s="42">
        <v>759.32983528736258</v>
      </c>
      <c r="K86" s="42">
        <v>765.67313376924426</v>
      </c>
      <c r="L86" s="42">
        <v>761.87951906919238</v>
      </c>
      <c r="M86" s="42">
        <v>760.20794666969891</v>
      </c>
      <c r="N86" s="42">
        <v>756.19193987955123</v>
      </c>
      <c r="O86" s="42">
        <v>752.7204385487554</v>
      </c>
      <c r="P86" s="42">
        <v>751.5859081508487</v>
      </c>
      <c r="Q86" s="42">
        <v>746.30588157537932</v>
      </c>
      <c r="R86" s="42">
        <v>740.7666357074811</v>
      </c>
      <c r="S86" s="42">
        <v>735.16867779566928</v>
      </c>
      <c r="T86" s="42">
        <v>727.30487841064485</v>
      </c>
      <c r="U86" s="42">
        <v>717.27725454163226</v>
      </c>
      <c r="V86" s="42">
        <v>708.06910998640478</v>
      </c>
      <c r="W86" s="42">
        <v>698.73116052061414</v>
      </c>
    </row>
    <row r="87" spans="2:23">
      <c r="B87" s="53" t="s">
        <v>57</v>
      </c>
      <c r="C87" s="42">
        <v>944.31315830570327</v>
      </c>
      <c r="D87" s="42">
        <v>962.44618017654318</v>
      </c>
      <c r="E87" s="42">
        <v>961.37800936501208</v>
      </c>
      <c r="F87" s="42">
        <v>962.9986262447602</v>
      </c>
      <c r="G87" s="42">
        <v>955.05132810018461</v>
      </c>
      <c r="H87" s="42">
        <v>964.19925209674943</v>
      </c>
      <c r="I87" s="42">
        <v>952.47081145562879</v>
      </c>
      <c r="J87" s="42">
        <v>917.13510136387902</v>
      </c>
      <c r="K87" s="42">
        <v>906.53486287138549</v>
      </c>
      <c r="L87" s="42">
        <v>928.04863865023333</v>
      </c>
      <c r="M87" s="42">
        <v>948.44854360254237</v>
      </c>
      <c r="N87" s="42">
        <v>966.87383009025689</v>
      </c>
      <c r="O87" s="42">
        <v>974.80646073950379</v>
      </c>
      <c r="P87" s="42">
        <v>976.70113060055394</v>
      </c>
      <c r="Q87" s="42">
        <v>980.0508283568364</v>
      </c>
      <c r="R87" s="42">
        <v>980.50475717109725</v>
      </c>
      <c r="S87" s="42">
        <v>986.3841489527382</v>
      </c>
      <c r="T87" s="42">
        <v>998.47483875710714</v>
      </c>
      <c r="U87" s="42">
        <v>1046.5998985768178</v>
      </c>
      <c r="V87" s="42">
        <v>1058.4363542156123</v>
      </c>
      <c r="W87" s="42">
        <v>1068.1702163632717</v>
      </c>
    </row>
    <row r="88" spans="2:23">
      <c r="B88" s="53" t="s">
        <v>55</v>
      </c>
      <c r="C88" s="42">
        <v>282.83802046325843</v>
      </c>
      <c r="D88" s="42">
        <v>277.45320134947866</v>
      </c>
      <c r="E88" s="42">
        <v>277.36287243118778</v>
      </c>
      <c r="F88" s="42">
        <v>269.6838984644782</v>
      </c>
      <c r="G88" s="42">
        <v>271.56752731176687</v>
      </c>
      <c r="H88" s="42">
        <v>266.33032972414418</v>
      </c>
      <c r="I88" s="42">
        <v>268.38090651498459</v>
      </c>
      <c r="J88" s="42">
        <v>275.30820969705889</v>
      </c>
      <c r="K88" s="42">
        <v>282.67322735232869</v>
      </c>
      <c r="L88" s="42">
        <v>263.31552665760978</v>
      </c>
      <c r="M88" s="42">
        <v>260.52258092717398</v>
      </c>
      <c r="N88" s="42">
        <v>256.30456089586926</v>
      </c>
      <c r="O88" s="42">
        <v>250.97977095488042</v>
      </c>
      <c r="P88" s="42">
        <v>248.04462345337205</v>
      </c>
      <c r="Q88" s="42">
        <v>244.16474276716502</v>
      </c>
      <c r="R88" s="42">
        <v>241.42696478961116</v>
      </c>
      <c r="S88" s="42">
        <v>239.6146475364371</v>
      </c>
      <c r="T88" s="42">
        <v>258.34844817443741</v>
      </c>
      <c r="U88" s="42">
        <v>257.53276742048456</v>
      </c>
      <c r="V88" s="42">
        <v>255.24990206048463</v>
      </c>
      <c r="W88" s="42">
        <v>251.90399010682464</v>
      </c>
    </row>
    <row r="89" spans="2:23">
      <c r="B89" s="53" t="s">
        <v>47</v>
      </c>
      <c r="C89" s="42">
        <v>737.42312693759004</v>
      </c>
      <c r="D89" s="42">
        <v>751.37991068209089</v>
      </c>
      <c r="E89" s="42">
        <v>759.46979195402707</v>
      </c>
      <c r="F89" s="42">
        <v>756.2584077067105</v>
      </c>
      <c r="G89" s="42">
        <v>753.44994970352377</v>
      </c>
      <c r="H89" s="42">
        <v>744.60076963914389</v>
      </c>
      <c r="I89" s="42">
        <v>741.15228701115848</v>
      </c>
      <c r="J89" s="42">
        <v>708.57051129966294</v>
      </c>
      <c r="K89" s="42">
        <v>687.97976693016176</v>
      </c>
      <c r="L89" s="42">
        <v>693.59111643516394</v>
      </c>
      <c r="M89" s="42">
        <v>701.40772378885549</v>
      </c>
      <c r="N89" s="42">
        <v>717.49034636179147</v>
      </c>
      <c r="O89" s="42">
        <v>722.76698447027172</v>
      </c>
      <c r="P89" s="42">
        <v>728.63019724634194</v>
      </c>
      <c r="Q89" s="42">
        <v>735.61177582355049</v>
      </c>
      <c r="R89" s="42">
        <v>737.3167043898676</v>
      </c>
      <c r="S89" s="42">
        <v>742.47549916006778</v>
      </c>
      <c r="T89" s="42">
        <v>745.77543276317533</v>
      </c>
      <c r="U89" s="42">
        <v>749.34702128397214</v>
      </c>
      <c r="V89" s="42">
        <v>752.01037352498986</v>
      </c>
      <c r="W89" s="42">
        <v>758.86706050112662</v>
      </c>
    </row>
    <row r="90" spans="2:23">
      <c r="B90" s="53" t="s">
        <v>52</v>
      </c>
      <c r="C90" s="42">
        <v>776.81045153251296</v>
      </c>
      <c r="D90" s="42">
        <v>758.86399836358385</v>
      </c>
      <c r="E90" s="42">
        <v>755.54395953851781</v>
      </c>
      <c r="F90" s="42">
        <v>744.64270890949967</v>
      </c>
      <c r="G90" s="42">
        <v>723.63941065550557</v>
      </c>
      <c r="H90" s="42">
        <v>691.74271879143134</v>
      </c>
      <c r="I90" s="42">
        <v>663.88264048715337</v>
      </c>
      <c r="J90" s="42">
        <v>627.22629607678266</v>
      </c>
      <c r="K90" s="42">
        <v>598.61324683303485</v>
      </c>
      <c r="L90" s="42">
        <v>608.7531978058413</v>
      </c>
      <c r="M90" s="42">
        <v>633.95693739767682</v>
      </c>
      <c r="N90" s="42">
        <v>648.91342150168657</v>
      </c>
      <c r="O90" s="42">
        <v>654.1002899849716</v>
      </c>
      <c r="P90" s="42">
        <v>665.87712108026824</v>
      </c>
      <c r="Q90" s="42">
        <v>667.48148497401132</v>
      </c>
      <c r="R90" s="42">
        <v>669.09500102454888</v>
      </c>
      <c r="S90" s="42">
        <v>673.16788280793753</v>
      </c>
      <c r="T90" s="42">
        <v>680.01106028697973</v>
      </c>
      <c r="U90" s="42">
        <v>688.04961647729044</v>
      </c>
      <c r="V90" s="42">
        <v>695.41282525778513</v>
      </c>
      <c r="W90" s="42">
        <v>707.75130234626624</v>
      </c>
    </row>
    <row r="91" spans="2:23">
      <c r="B91" s="53" t="s">
        <v>53</v>
      </c>
      <c r="C91" s="42">
        <v>153.99916584995466</v>
      </c>
      <c r="D91" s="42">
        <v>151.92359970133134</v>
      </c>
      <c r="E91" s="42">
        <v>149.03891616082552</v>
      </c>
      <c r="F91" s="42">
        <v>147.67007505953433</v>
      </c>
      <c r="G91" s="42">
        <v>154.72266193821437</v>
      </c>
      <c r="H91" s="42">
        <v>160.93706455927236</v>
      </c>
      <c r="I91" s="42">
        <v>154.61997730150952</v>
      </c>
      <c r="J91" s="42">
        <v>155.00817196768307</v>
      </c>
      <c r="K91" s="42">
        <v>159.12992402727443</v>
      </c>
      <c r="L91" s="42">
        <v>165.76844721089205</v>
      </c>
      <c r="M91" s="42">
        <v>170.04515922316062</v>
      </c>
      <c r="N91" s="42">
        <v>174.00460347150624</v>
      </c>
      <c r="O91" s="42">
        <v>177.31565096325366</v>
      </c>
      <c r="P91" s="42">
        <v>182.89791945543811</v>
      </c>
      <c r="Q91" s="42">
        <v>185.70804100386647</v>
      </c>
      <c r="R91" s="42">
        <v>188.236240968087</v>
      </c>
      <c r="S91" s="42">
        <v>189.66356762107836</v>
      </c>
      <c r="T91" s="42">
        <v>192.82906113529529</v>
      </c>
      <c r="U91" s="42">
        <v>196.48841675149671</v>
      </c>
      <c r="V91" s="42">
        <v>198.18266562933465</v>
      </c>
      <c r="W91" s="42">
        <v>201.14699598321769</v>
      </c>
    </row>
    <row r="92" spans="2:23">
      <c r="B92" s="53" t="s">
        <v>58</v>
      </c>
      <c r="C92" s="42">
        <v>796.1527179497217</v>
      </c>
      <c r="D92" s="42">
        <v>799.69452821757432</v>
      </c>
      <c r="E92" s="42">
        <v>788.74398931139194</v>
      </c>
      <c r="F92" s="42">
        <v>813.20876502758438</v>
      </c>
      <c r="G92" s="42">
        <v>814.10104801567218</v>
      </c>
      <c r="H92" s="42">
        <v>841.6860908216803</v>
      </c>
      <c r="I92" s="42">
        <v>837.6617794833104</v>
      </c>
      <c r="J92" s="42">
        <v>841.60619040610072</v>
      </c>
      <c r="K92" s="42">
        <v>857.5848263333603</v>
      </c>
      <c r="L92" s="42">
        <v>871.40927638410551</v>
      </c>
      <c r="M92" s="42">
        <v>880.98859548884184</v>
      </c>
      <c r="N92" s="42">
        <v>890.25636975123825</v>
      </c>
      <c r="O92" s="42">
        <v>896.66795670224406</v>
      </c>
      <c r="P92" s="42">
        <v>901.50992063145327</v>
      </c>
      <c r="Q92" s="42">
        <v>909.37932587960472</v>
      </c>
      <c r="R92" s="42">
        <v>910.39981547856144</v>
      </c>
      <c r="S92" s="42">
        <v>913.3800814271226</v>
      </c>
      <c r="T92" s="42">
        <v>925.35116438070031</v>
      </c>
      <c r="U92" s="42">
        <v>960.09431270466143</v>
      </c>
      <c r="V92" s="42">
        <v>984.2028020300952</v>
      </c>
      <c r="W92" s="42">
        <v>1002.0051035544114</v>
      </c>
    </row>
    <row r="93" spans="2:23">
      <c r="B93" s="53" t="s">
        <v>60</v>
      </c>
      <c r="C93" s="42">
        <v>544.66953292057804</v>
      </c>
      <c r="D93" s="42">
        <v>548.32666726013099</v>
      </c>
      <c r="E93" s="42">
        <v>558.97394310330969</v>
      </c>
      <c r="F93" s="42">
        <v>566.58181056718297</v>
      </c>
      <c r="G93" s="42">
        <v>568.40300921980929</v>
      </c>
      <c r="H93" s="42">
        <v>578.69031789178348</v>
      </c>
      <c r="I93" s="42">
        <v>571.30111690130855</v>
      </c>
      <c r="J93" s="42">
        <v>562.61929131073953</v>
      </c>
      <c r="K93" s="42">
        <v>562.95184317508722</v>
      </c>
      <c r="L93" s="42">
        <v>563.25391809497</v>
      </c>
      <c r="M93" s="42">
        <v>562.26542309517254</v>
      </c>
      <c r="N93" s="42">
        <v>558.12381122461818</v>
      </c>
      <c r="O93" s="42">
        <v>556.39091824870616</v>
      </c>
      <c r="P93" s="42">
        <v>559.10973598389239</v>
      </c>
      <c r="Q93" s="42">
        <v>556.28132864892302</v>
      </c>
      <c r="R93" s="42">
        <v>551.06974046393987</v>
      </c>
      <c r="S93" s="42">
        <v>544.60037167758117</v>
      </c>
      <c r="T93" s="42">
        <v>538.1971108594355</v>
      </c>
      <c r="U93" s="42">
        <v>530.56555249723306</v>
      </c>
      <c r="V93" s="42">
        <v>521.0914748296135</v>
      </c>
      <c r="W93" s="42">
        <v>515.43314044365889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70AD49"/>
  </sheetPr>
  <dimension ref="A3:AB261"/>
  <sheetViews>
    <sheetView zoomScale="70" zoomScaleNormal="70" workbookViewId="0">
      <pane xSplit="1" ySplit="6" topLeftCell="B88" activePane="bottomRight" state="frozen"/>
      <selection pane="topRight" activeCell="B1" sqref="B1"/>
      <selection pane="bottomLeft" activeCell="A7" sqref="A7"/>
      <selection pane="bottomRight" activeCell="J85" sqref="J85"/>
    </sheetView>
  </sheetViews>
  <sheetFormatPr defaultRowHeight="15"/>
  <cols>
    <col min="1" max="1" width="14.140625" customWidth="1"/>
    <col min="2" max="2" width="22.85546875" bestFit="1" customWidth="1"/>
    <col min="3" max="3" width="20.42578125" customWidth="1"/>
    <col min="4" max="5" width="12" customWidth="1"/>
    <col min="6" max="6" width="10.42578125" bestFit="1" customWidth="1"/>
    <col min="7" max="7" width="22.5703125" customWidth="1"/>
    <col min="8" max="8" width="22.5703125" style="94" customWidth="1"/>
    <col min="11" max="11" width="10.85546875" bestFit="1" customWidth="1"/>
  </cols>
  <sheetData>
    <row r="3" spans="1:28" s="3" customFormat="1" ht="27.75" customHeight="1">
      <c r="A3" s="37" t="s">
        <v>92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5" spans="1:28">
      <c r="H5" s="95" t="s">
        <v>151</v>
      </c>
      <c r="J5" s="95" t="s">
        <v>155</v>
      </c>
    </row>
    <row r="6" spans="1:28">
      <c r="A6" s="1"/>
      <c r="B6" s="58" t="s">
        <v>79</v>
      </c>
      <c r="G6" s="58" t="s">
        <v>4</v>
      </c>
      <c r="H6" s="103">
        <v>0.2</v>
      </c>
      <c r="J6" s="58" t="s">
        <v>90</v>
      </c>
      <c r="M6" s="94"/>
      <c r="N6" s="94"/>
      <c r="O6" s="94"/>
      <c r="P6" s="94"/>
      <c r="Q6" s="94"/>
    </row>
    <row r="7" spans="1:28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8" s="94" customFormat="1" ht="18">
      <c r="A8" s="18"/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8">
      <c r="M9" s="94"/>
      <c r="N9" s="94"/>
      <c r="O9" s="94"/>
      <c r="P9" s="94"/>
      <c r="Q9" s="94"/>
      <c r="AB9" s="44" t="s">
        <v>170</v>
      </c>
    </row>
    <row r="10" spans="1:28" s="94" customFormat="1"/>
    <row r="11" spans="1:28">
      <c r="A11" s="95"/>
      <c r="B11" s="58" t="s">
        <v>79</v>
      </c>
      <c r="C11" s="58"/>
      <c r="G11" s="58" t="s">
        <v>4</v>
      </c>
      <c r="H11" s="58"/>
      <c r="J11" s="58" t="s">
        <v>90</v>
      </c>
      <c r="M11" s="94"/>
      <c r="N11" s="94"/>
      <c r="O11" s="94"/>
      <c r="P11" s="94"/>
      <c r="Q11" s="94"/>
    </row>
    <row r="12" spans="1:28">
      <c r="A12" s="95" t="s">
        <v>3</v>
      </c>
      <c r="B12" s="60" t="s">
        <v>146</v>
      </c>
      <c r="C12" s="1"/>
      <c r="G12" s="60" t="s">
        <v>210</v>
      </c>
      <c r="H12" s="60">
        <f>$H$6</f>
        <v>0.2</v>
      </c>
      <c r="J12" s="60" t="s">
        <v>207</v>
      </c>
      <c r="M12" s="94"/>
      <c r="N12" s="94"/>
      <c r="O12" s="94"/>
      <c r="P12" s="94"/>
      <c r="Q12" s="94"/>
    </row>
    <row r="13" spans="1:28">
      <c r="A13" s="95" t="s">
        <v>89</v>
      </c>
      <c r="B13" s="95" t="s">
        <v>64</v>
      </c>
      <c r="C13" s="95" t="s">
        <v>146</v>
      </c>
      <c r="D13" s="1"/>
      <c r="E13" s="1"/>
      <c r="F13" s="1"/>
      <c r="G13" s="1" t="s">
        <v>62</v>
      </c>
      <c r="H13" s="95" t="s">
        <v>151</v>
      </c>
      <c r="J13" s="1" t="s">
        <v>154</v>
      </c>
      <c r="K13" s="1"/>
      <c r="M13" s="94"/>
      <c r="N13" s="94"/>
      <c r="O13" s="94"/>
      <c r="P13" s="94"/>
      <c r="Q13" s="94"/>
    </row>
    <row r="14" spans="1:28">
      <c r="A14" s="94"/>
      <c r="B14" s="94" t="s">
        <v>50</v>
      </c>
      <c r="C14" s="101">
        <v>1.1137332579447348E-3</v>
      </c>
      <c r="D14" s="66"/>
      <c r="E14" s="100"/>
      <c r="F14" s="43"/>
      <c r="G14" s="42">
        <f>SUMPRODUCT('Analysis Fault Information'!C14:K14,'Historical Fault Information'!O14:W14)/SUM('Analysis Fault Information'!C14:K14)</f>
        <v>177.93479815643175</v>
      </c>
      <c r="H14" s="41">
        <f t="shared" ref="H14:H22" si="0">$H$12</f>
        <v>0.2</v>
      </c>
      <c r="J14" s="42">
        <f>SUMPRODUCT('Analysis Fault Information'!C14:K14,'Historical Fault Information'!AA14:AI14)/SUM('Analysis Fault Information'!C14:K14)</f>
        <v>238.11761795197987</v>
      </c>
      <c r="K14" s="75"/>
      <c r="M14" s="94"/>
      <c r="N14" s="94"/>
      <c r="O14" s="94"/>
      <c r="P14" s="94"/>
      <c r="Q14" s="94"/>
    </row>
    <row r="15" spans="1:28">
      <c r="A15" s="94"/>
      <c r="B15" s="94" t="s">
        <v>56</v>
      </c>
      <c r="C15" s="101">
        <v>3.2212808147444975E-3</v>
      </c>
      <c r="D15" s="66"/>
      <c r="E15" s="100"/>
      <c r="F15" s="43"/>
      <c r="G15" s="201">
        <f>SUMPRODUCT('Analysis Fault Information'!C15:K15,'Historical Fault Information'!O15:W15)/SUM('Analysis Fault Information'!C15:K15)</f>
        <v>120.51153261748976</v>
      </c>
      <c r="H15" s="41">
        <f t="shared" si="0"/>
        <v>0.2</v>
      </c>
      <c r="J15" s="201">
        <f>SUMPRODUCT('Analysis Fault Information'!C15:K15,'Historical Fault Information'!AA15:AI15)/SUM('Analysis Fault Information'!C15:K15)</f>
        <v>100.73684071928716</v>
      </c>
      <c r="K15" s="75"/>
      <c r="M15" s="94"/>
      <c r="N15" s="94"/>
      <c r="O15" s="94"/>
      <c r="P15" s="94"/>
      <c r="Q15" s="94"/>
    </row>
    <row r="16" spans="1:28">
      <c r="A16" s="94"/>
      <c r="B16" s="94" t="s">
        <v>51</v>
      </c>
      <c r="C16" s="101">
        <v>1.1137332579447348E-3</v>
      </c>
      <c r="D16" s="66"/>
      <c r="E16" s="100"/>
      <c r="F16" s="43"/>
      <c r="G16" s="201">
        <f>SUMPRODUCT('Analysis Fault Information'!C16:K16,'Historical Fault Information'!O16:W16)/SUM('Analysis Fault Information'!C16:K16)</f>
        <v>76.376502002670208</v>
      </c>
      <c r="H16" s="41">
        <f t="shared" si="0"/>
        <v>0.2</v>
      </c>
      <c r="J16" s="201">
        <f>SUMPRODUCT('Analysis Fault Information'!C16:K16,'Historical Fault Information'!AA16:AI16)/SUM('Analysis Fault Information'!C16:K16)</f>
        <v>374.50000000000017</v>
      </c>
      <c r="K16" s="75"/>
      <c r="M16" s="94"/>
      <c r="N16" s="94"/>
      <c r="O16" s="94"/>
      <c r="P16" s="94"/>
      <c r="Q16" s="94"/>
    </row>
    <row r="17" spans="1:26">
      <c r="A17" s="94"/>
      <c r="B17" s="94" t="s">
        <v>54</v>
      </c>
      <c r="C17" s="101">
        <v>1.1137332579447348E-3</v>
      </c>
      <c r="D17" s="66"/>
      <c r="E17" s="100"/>
      <c r="F17" s="43"/>
      <c r="G17" s="201">
        <f>SUMPRODUCT('Analysis Fault Information'!C17:K17,'Historical Fault Information'!O17:W17)/SUM('Analysis Fault Information'!C17:K17)</f>
        <v>158.32461615440661</v>
      </c>
      <c r="H17" s="41">
        <f t="shared" si="0"/>
        <v>0.2</v>
      </c>
      <c r="J17" s="201">
        <f>SUMPRODUCT('Analysis Fault Information'!C17:K17,'Historical Fault Information'!AA17:AI17)/SUM('Analysis Fault Information'!C17:K17)</f>
        <v>436.77232504825514</v>
      </c>
      <c r="K17" s="75"/>
      <c r="M17" s="94"/>
      <c r="N17" s="94"/>
      <c r="O17" s="94"/>
      <c r="P17" s="94"/>
      <c r="Q17" s="94"/>
    </row>
    <row r="18" spans="1:26">
      <c r="A18" s="94"/>
      <c r="B18" s="94" t="s">
        <v>49</v>
      </c>
      <c r="C18" s="101">
        <v>1.1137332579447348E-3</v>
      </c>
      <c r="D18" s="66"/>
      <c r="E18" s="100"/>
      <c r="F18" s="43"/>
      <c r="G18" s="201">
        <f>SUMPRODUCT('Analysis Fault Information'!C18:K18,'Historical Fault Information'!O18:W18)/SUM('Analysis Fault Information'!C18:K18)</f>
        <v>148.13423941535359</v>
      </c>
      <c r="H18" s="41">
        <f t="shared" si="0"/>
        <v>0.2</v>
      </c>
      <c r="J18" s="201">
        <f>SUMPRODUCT('Analysis Fault Information'!C18:K18,'Historical Fault Information'!AA18:AI18)/SUM('Analysis Fault Information'!C18:K18)</f>
        <v>211.62293801783761</v>
      </c>
      <c r="K18" s="75"/>
      <c r="M18" s="94"/>
      <c r="N18" s="94"/>
      <c r="O18" s="94"/>
      <c r="P18" s="94"/>
      <c r="Q18" s="94"/>
    </row>
    <row r="19" spans="1:26">
      <c r="A19" s="94"/>
      <c r="B19" s="94" t="s">
        <v>59</v>
      </c>
      <c r="C19" s="101">
        <v>1.1137332579447348E-3</v>
      </c>
      <c r="D19" s="66"/>
      <c r="E19" s="100"/>
      <c r="F19" s="43"/>
      <c r="G19" s="201">
        <f>SUMPRODUCT('Analysis Fault Information'!C19:K19,'Historical Fault Information'!O19:W19)/SUM('Analysis Fault Information'!C19:K19)</f>
        <v>391.36796388755272</v>
      </c>
      <c r="H19" s="41">
        <f t="shared" si="0"/>
        <v>0.2</v>
      </c>
      <c r="J19" s="201">
        <f>SUMPRODUCT('Analysis Fault Information'!C19:K19,'Historical Fault Information'!AA19:AI19)/SUM('Analysis Fault Information'!C19:K19)</f>
        <v>89.763673884202134</v>
      </c>
      <c r="K19" s="75"/>
      <c r="M19" s="94"/>
      <c r="N19" s="94"/>
      <c r="O19" s="94"/>
      <c r="P19" s="94"/>
      <c r="Q19" s="94"/>
    </row>
    <row r="20" spans="1:26">
      <c r="A20" s="94"/>
      <c r="B20" s="94" t="s">
        <v>57</v>
      </c>
      <c r="C20" s="101">
        <v>1.1137332579447348E-3</v>
      </c>
      <c r="D20" s="66"/>
      <c r="E20" s="100"/>
      <c r="F20" s="43"/>
      <c r="G20" s="201">
        <f>SUMPRODUCT('Analysis Fault Information'!C20:K20,'Historical Fault Information'!O20:W20)/SUM('Analysis Fault Information'!C20:K20)</f>
        <v>274.88770472506508</v>
      </c>
      <c r="H20" s="41">
        <f t="shared" si="0"/>
        <v>0.2</v>
      </c>
      <c r="J20" s="201">
        <f>SUMPRODUCT('Analysis Fault Information'!C20:K20,'Historical Fault Information'!AA20:AI20)/SUM('Analysis Fault Information'!C20:K20)</f>
        <v>123.46624244125955</v>
      </c>
      <c r="K20" s="75"/>
      <c r="M20" s="94"/>
      <c r="N20" s="94"/>
      <c r="O20" s="94"/>
      <c r="P20" s="94"/>
      <c r="Q20" s="94"/>
    </row>
    <row r="21" spans="1:26">
      <c r="A21" s="94"/>
      <c r="B21" s="94" t="s">
        <v>55</v>
      </c>
      <c r="C21" s="101">
        <v>3.2212808147444975E-3</v>
      </c>
      <c r="D21" s="66"/>
      <c r="E21" s="100"/>
      <c r="F21" s="43"/>
      <c r="G21" s="201">
        <f>SUMPRODUCT('Analysis Fault Information'!C21:K21,'Historical Fault Information'!O21:W21)/SUM('Analysis Fault Information'!C21:K21)</f>
        <v>98.49546599670721</v>
      </c>
      <c r="H21" s="41">
        <f t="shared" si="0"/>
        <v>0.2</v>
      </c>
      <c r="J21" s="201">
        <f>SUMPRODUCT('Analysis Fault Information'!C21:K21,'Historical Fault Information'!AA21:AI21)/SUM('Analysis Fault Information'!C21:K21)</f>
        <v>65.051301264808757</v>
      </c>
      <c r="K21" s="75"/>
      <c r="M21" s="94"/>
      <c r="N21" s="94"/>
      <c r="O21" s="94"/>
      <c r="P21" s="94"/>
      <c r="Q21" s="94"/>
    </row>
    <row r="22" spans="1:26">
      <c r="A22" s="94"/>
      <c r="B22" s="94" t="s">
        <v>47</v>
      </c>
      <c r="C22" s="101">
        <v>1.1137332579447348E-3</v>
      </c>
      <c r="D22" s="66"/>
      <c r="E22" s="100"/>
      <c r="F22" s="43"/>
      <c r="G22" s="201">
        <f>SUMPRODUCT('Analysis Fault Information'!C22:K22,'Historical Fault Information'!O22:W22)/SUM('Analysis Fault Information'!C22:K22)</f>
        <v>250.56016431998484</v>
      </c>
      <c r="H22" s="41">
        <f t="shared" si="0"/>
        <v>0.2</v>
      </c>
      <c r="J22" s="201">
        <f>SUMPRODUCT('Analysis Fault Information'!C22:K22,'Historical Fault Information'!AA22:AI22)/SUM('Analysis Fault Information'!C22:K22)</f>
        <v>364.72338775752877</v>
      </c>
      <c r="K22" s="75"/>
      <c r="M22" s="94"/>
      <c r="N22" s="94"/>
      <c r="O22" s="94"/>
      <c r="P22" s="94"/>
      <c r="Q22" s="94"/>
    </row>
    <row r="23" spans="1:26">
      <c r="A23" s="94"/>
      <c r="B23" s="94" t="s">
        <v>52</v>
      </c>
      <c r="C23" s="101">
        <v>1.1137332579447348E-3</v>
      </c>
      <c r="D23" s="66"/>
      <c r="E23" s="100"/>
      <c r="F23" s="43"/>
      <c r="G23" s="201">
        <f>SUMPRODUCT('Analysis Fault Information'!C23:K23,'Historical Fault Information'!O23:W23)/SUM('Analysis Fault Information'!C23:K23)</f>
        <v>176.80084856936926</v>
      </c>
      <c r="H23" s="41">
        <f>$H$12</f>
        <v>0.2</v>
      </c>
      <c r="J23" s="201">
        <f>SUMPRODUCT('Analysis Fault Information'!C23:K23,'Historical Fault Information'!AA23:AI23)/SUM('Analysis Fault Information'!C23:K23)</f>
        <v>161.05829092228109</v>
      </c>
      <c r="K23" s="75"/>
      <c r="M23" s="94"/>
      <c r="N23" s="94"/>
      <c r="O23" s="94"/>
      <c r="P23" s="94"/>
      <c r="Q23" s="94"/>
    </row>
    <row r="24" spans="1:26">
      <c r="A24" s="94"/>
      <c r="B24" s="94" t="s">
        <v>53</v>
      </c>
      <c r="C24" s="101">
        <v>1.1137332579447348E-3</v>
      </c>
      <c r="D24" s="66"/>
      <c r="E24" s="100"/>
      <c r="F24" s="43"/>
      <c r="G24" s="201">
        <f>SUMPRODUCT('Analysis Fault Information'!C24:K24,'Historical Fault Information'!O24:W24)/SUM('Analysis Fault Information'!C24:K24)</f>
        <v>376.24896148266436</v>
      </c>
      <c r="H24" s="41">
        <f>$H$12</f>
        <v>0.2</v>
      </c>
      <c r="J24" s="201">
        <f>SUMPRODUCT('Analysis Fault Information'!C24:K24,'Historical Fault Information'!AA24:AI24)/SUM('Analysis Fault Information'!C24:K24)</f>
        <v>242.79999999999981</v>
      </c>
      <c r="K24" s="75"/>
      <c r="M24" s="94"/>
      <c r="N24" s="94"/>
      <c r="O24" s="94"/>
      <c r="P24" s="94"/>
      <c r="Q24" s="94"/>
    </row>
    <row r="25" spans="1:26">
      <c r="A25" s="94"/>
      <c r="B25" s="94" t="s">
        <v>58</v>
      </c>
      <c r="C25" s="101">
        <v>3.2212808147444975E-3</v>
      </c>
      <c r="D25" s="66"/>
      <c r="E25" s="70"/>
      <c r="F25" s="43"/>
      <c r="G25" s="201">
        <f>SUMPRODUCT('Analysis Fault Information'!C25:K25,'Historical Fault Information'!O25:W25)/SUM('Analysis Fault Information'!C25:K25)</f>
        <v>214.74590267057056</v>
      </c>
      <c r="H25" s="41">
        <f>$H$12</f>
        <v>0.2</v>
      </c>
      <c r="J25" s="201">
        <f>SUMPRODUCT('Analysis Fault Information'!C25:K25,'Historical Fault Information'!AA25:AI25)/SUM('Analysis Fault Information'!C25:K25)</f>
        <v>93.182782300035583</v>
      </c>
      <c r="K25" s="75"/>
      <c r="M25" s="94"/>
      <c r="N25" s="94"/>
      <c r="O25" s="94"/>
      <c r="P25" s="94"/>
      <c r="Q25" s="94"/>
    </row>
    <row r="26" spans="1:26">
      <c r="A26" s="94"/>
      <c r="B26" s="94" t="s">
        <v>60</v>
      </c>
      <c r="C26" s="101">
        <v>1.1137332579447348E-3</v>
      </c>
      <c r="D26" s="66"/>
      <c r="E26" s="66"/>
      <c r="F26" s="43"/>
      <c r="G26" s="201">
        <f>SUMPRODUCT('Analysis Fault Information'!C26:K26,'Historical Fault Information'!O26:W26)/SUM('Analysis Fault Information'!C26:K26)</f>
        <v>304.69722353363187</v>
      </c>
      <c r="H26" s="41">
        <f>$H$12</f>
        <v>0.2</v>
      </c>
      <c r="J26" s="201">
        <f>SUMPRODUCT('Analysis Fault Information'!C26:K26,'Historical Fault Information'!AA26:AI26)/SUM('Analysis Fault Information'!C26:K26)</f>
        <v>60.999998946658209</v>
      </c>
      <c r="K26" s="75"/>
      <c r="M26" s="94"/>
      <c r="N26" s="94"/>
      <c r="O26" s="94"/>
      <c r="P26" s="94"/>
      <c r="Q26" s="94"/>
    </row>
    <row r="27" spans="1:26">
      <c r="C27" s="43"/>
      <c r="D27" s="43"/>
      <c r="E27" s="43"/>
      <c r="F27" s="43"/>
      <c r="M27" s="94"/>
      <c r="N27" s="94"/>
      <c r="O27" s="94"/>
      <c r="P27" s="94"/>
      <c r="Q27" s="94"/>
    </row>
    <row r="28" spans="1:26" s="94" customFormat="1">
      <c r="C28" s="43"/>
      <c r="D28" s="43"/>
      <c r="E28" s="43"/>
      <c r="F28" s="43"/>
    </row>
    <row r="29" spans="1:26">
      <c r="M29" s="94"/>
      <c r="N29" s="94"/>
      <c r="O29" s="94"/>
      <c r="P29" s="94"/>
      <c r="Q29" s="94"/>
    </row>
    <row r="30" spans="1:26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>
      <c r="M31" s="94"/>
      <c r="N31" s="94"/>
      <c r="O31" s="94"/>
      <c r="P31" s="94"/>
      <c r="Q31" s="94"/>
    </row>
    <row r="32" spans="1:26" s="94" customFormat="1"/>
    <row r="33" spans="1:17" s="94" customFormat="1"/>
    <row r="34" spans="1:17">
      <c r="A34" s="1"/>
      <c r="B34" s="58" t="s">
        <v>79</v>
      </c>
      <c r="C34" s="58"/>
      <c r="G34" s="58" t="s">
        <v>4</v>
      </c>
      <c r="H34" s="58"/>
      <c r="J34" s="58" t="s">
        <v>90</v>
      </c>
      <c r="M34" s="94"/>
      <c r="N34" s="94"/>
      <c r="O34" s="94"/>
      <c r="P34" s="94"/>
      <c r="Q34" s="94"/>
    </row>
    <row r="35" spans="1:17">
      <c r="A35" s="1" t="s">
        <v>3</v>
      </c>
      <c r="B35" s="60" t="s">
        <v>146</v>
      </c>
      <c r="C35" s="1"/>
      <c r="G35" s="60" t="s">
        <v>210</v>
      </c>
      <c r="H35" s="60">
        <f>$H$6</f>
        <v>0.2</v>
      </c>
      <c r="I35" s="199"/>
      <c r="J35" s="60" t="s">
        <v>207</v>
      </c>
      <c r="M35" s="94"/>
      <c r="N35" s="94"/>
      <c r="O35" s="94"/>
      <c r="P35" s="94"/>
      <c r="Q35" s="94"/>
    </row>
    <row r="36" spans="1:17">
      <c r="A36" s="1" t="s">
        <v>89</v>
      </c>
      <c r="B36" s="1" t="s">
        <v>64</v>
      </c>
      <c r="C36" s="1" t="s">
        <v>146</v>
      </c>
      <c r="D36" s="1"/>
      <c r="E36" s="1"/>
      <c r="F36" s="1"/>
      <c r="G36" s="200" t="s">
        <v>62</v>
      </c>
      <c r="H36" s="200" t="s">
        <v>151</v>
      </c>
      <c r="I36" s="199"/>
      <c r="J36" s="200" t="s">
        <v>154</v>
      </c>
      <c r="K36" s="1"/>
      <c r="M36" s="94"/>
      <c r="N36" s="94"/>
      <c r="O36" s="94"/>
      <c r="P36" s="94"/>
      <c r="Q36" s="94"/>
    </row>
    <row r="37" spans="1:17">
      <c r="B37" t="s">
        <v>50</v>
      </c>
      <c r="C37" s="43">
        <v>6.6108104526448712E-3</v>
      </c>
      <c r="D37" s="43"/>
      <c r="E37" s="43"/>
      <c r="F37" s="43"/>
      <c r="G37" s="201">
        <f>SUMPRODUCT('Analysis Fault Information'!C37:K37,'Historical Fault Information'!O37:W37)/SUM('Analysis Fault Information'!C37:K37)</f>
        <v>76.406430545266701</v>
      </c>
      <c r="H37" s="41">
        <f t="shared" ref="H37:H45" si="1">$H$12</f>
        <v>0.2</v>
      </c>
      <c r="I37" s="199"/>
      <c r="J37" s="201">
        <f>SUMPRODUCT('Analysis Fault Information'!C37:K37,'Historical Fault Information'!AA37:AI37)/SUM('Analysis Fault Information'!C37:K37)</f>
        <v>206.84638245034614</v>
      </c>
      <c r="K37" s="75"/>
      <c r="M37" s="94"/>
      <c r="N37" s="94"/>
      <c r="O37" s="94"/>
      <c r="P37" s="94"/>
      <c r="Q37" s="94"/>
    </row>
    <row r="38" spans="1:17">
      <c r="B38" t="s">
        <v>56</v>
      </c>
      <c r="C38" s="43">
        <v>1.1181113500027106E-2</v>
      </c>
      <c r="D38" s="43"/>
      <c r="E38" s="43"/>
      <c r="F38" s="43"/>
      <c r="G38" s="201">
        <f>SUMPRODUCT('Analysis Fault Information'!C38:K38,'Historical Fault Information'!O38:W38)/SUM('Analysis Fault Information'!C38:K38)</f>
        <v>106.91806260068692</v>
      </c>
      <c r="H38" s="41">
        <f t="shared" si="1"/>
        <v>0.2</v>
      </c>
      <c r="I38" s="199"/>
      <c r="J38" s="201">
        <f>SUMPRODUCT('Analysis Fault Information'!C38:K38,'Historical Fault Information'!AA38:AI38)/SUM('Analysis Fault Information'!C38:K38)</f>
        <v>128.42813087343291</v>
      </c>
      <c r="K38" s="75"/>
      <c r="M38" s="94"/>
      <c r="N38" s="94"/>
      <c r="O38" s="94"/>
      <c r="P38" s="94"/>
      <c r="Q38" s="94"/>
    </row>
    <row r="39" spans="1:17">
      <c r="B39" t="s">
        <v>51</v>
      </c>
      <c r="C39" s="43">
        <v>6.6108104526448712E-3</v>
      </c>
      <c r="D39" s="43"/>
      <c r="E39" s="43"/>
      <c r="F39" s="43"/>
      <c r="G39" s="201">
        <f>SUMPRODUCT('Analysis Fault Information'!C39:K39,'Historical Fault Information'!O39:W39)/SUM('Analysis Fault Information'!C39:K39)</f>
        <v>137.6698676487126</v>
      </c>
      <c r="H39" s="41">
        <f t="shared" si="1"/>
        <v>0.2</v>
      </c>
      <c r="I39" s="199"/>
      <c r="J39" s="201">
        <f>SUMPRODUCT('Analysis Fault Information'!C39:K39,'Historical Fault Information'!AA39:AI39)/SUM('Analysis Fault Information'!C39:K39)</f>
        <v>66.874337700828846</v>
      </c>
      <c r="K39" s="75"/>
      <c r="M39" s="94"/>
      <c r="N39" s="94"/>
      <c r="O39" s="94"/>
      <c r="P39" s="94"/>
      <c r="Q39" s="94"/>
    </row>
    <row r="40" spans="1:17">
      <c r="B40" t="s">
        <v>54</v>
      </c>
      <c r="C40" s="43">
        <v>6.6108104526448712E-3</v>
      </c>
      <c r="D40" s="43"/>
      <c r="E40" s="43"/>
      <c r="F40" s="43"/>
      <c r="G40" s="201">
        <f>SUMPRODUCT('Analysis Fault Information'!C40:K40,'Historical Fault Information'!O40:W40)/SUM('Analysis Fault Information'!C40:K40)</f>
        <v>81.227086300346073</v>
      </c>
      <c r="H40" s="41">
        <f t="shared" si="1"/>
        <v>0.2</v>
      </c>
      <c r="I40" s="199"/>
      <c r="J40" s="201">
        <f>SUMPRODUCT('Analysis Fault Information'!C40:K40,'Historical Fault Information'!AA40:AI40)/SUM('Analysis Fault Information'!C40:K40)</f>
        <v>222.72700637737825</v>
      </c>
      <c r="K40" s="75"/>
      <c r="M40" s="94"/>
      <c r="N40" s="94"/>
      <c r="O40" s="94"/>
      <c r="P40" s="94"/>
      <c r="Q40" s="94"/>
    </row>
    <row r="41" spans="1:17">
      <c r="B41" t="s">
        <v>49</v>
      </c>
      <c r="C41" s="43">
        <v>1.1181113500027106E-2</v>
      </c>
      <c r="D41" s="43"/>
      <c r="E41" s="43"/>
      <c r="F41" s="43"/>
      <c r="G41" s="201">
        <f>SUMPRODUCT('Analysis Fault Information'!C41:K41,'Historical Fault Information'!O41:W41)/SUM('Analysis Fault Information'!C41:K41)</f>
        <v>76.901397566511079</v>
      </c>
      <c r="H41" s="41">
        <f t="shared" si="1"/>
        <v>0.2</v>
      </c>
      <c r="I41" s="199"/>
      <c r="J41" s="201">
        <f>SUMPRODUCT('Analysis Fault Information'!C41:K41,'Historical Fault Information'!AA41:AI41)/SUM('Analysis Fault Information'!C41:K41)</f>
        <v>136.85318594912977</v>
      </c>
      <c r="K41" s="75"/>
      <c r="M41" s="94"/>
      <c r="N41" s="94"/>
      <c r="O41" s="94"/>
      <c r="P41" s="94"/>
      <c r="Q41" s="94"/>
    </row>
    <row r="42" spans="1:17">
      <c r="B42" t="s">
        <v>59</v>
      </c>
      <c r="C42" s="43">
        <v>6.6108104526448712E-3</v>
      </c>
      <c r="D42" s="43"/>
      <c r="E42" s="43"/>
      <c r="F42" s="43"/>
      <c r="G42" s="201">
        <f>SUMPRODUCT('Analysis Fault Information'!C42:K42,'Historical Fault Information'!O42:W42)/SUM('Analysis Fault Information'!C42:K42)</f>
        <v>130.14851248899083</v>
      </c>
      <c r="H42" s="41">
        <f t="shared" si="1"/>
        <v>0.2</v>
      </c>
      <c r="I42" s="199"/>
      <c r="J42" s="201">
        <f>SUMPRODUCT('Analysis Fault Information'!C42:K42,'Historical Fault Information'!AA42:AI42)/SUM('Analysis Fault Information'!C42:K42)</f>
        <v>158.39323844862</v>
      </c>
      <c r="K42" s="75"/>
      <c r="M42" s="94"/>
      <c r="N42" s="94"/>
      <c r="O42" s="94"/>
      <c r="P42" s="94"/>
      <c r="Q42" s="94"/>
    </row>
    <row r="43" spans="1:17">
      <c r="B43" t="s">
        <v>57</v>
      </c>
      <c r="C43" s="43">
        <v>6.6108104526448712E-3</v>
      </c>
      <c r="D43" s="43"/>
      <c r="E43" s="43"/>
      <c r="F43" s="43"/>
      <c r="G43" s="201">
        <f>SUMPRODUCT('Analysis Fault Information'!C43:K43,'Historical Fault Information'!O43:W43)/SUM('Analysis Fault Information'!C43:K43)</f>
        <v>91.68863562696778</v>
      </c>
      <c r="H43" s="41">
        <f t="shared" si="1"/>
        <v>0.2</v>
      </c>
      <c r="I43" s="199"/>
      <c r="J43" s="201">
        <f>SUMPRODUCT('Analysis Fault Information'!C43:K43,'Historical Fault Information'!AA43:AI43)/SUM('Analysis Fault Information'!C43:K43)</f>
        <v>216.58075990997563</v>
      </c>
      <c r="K43" s="75"/>
      <c r="M43" s="94"/>
      <c r="N43" s="94"/>
      <c r="O43" s="94"/>
      <c r="P43" s="94"/>
      <c r="Q43" s="94"/>
    </row>
    <row r="44" spans="1:17">
      <c r="B44" t="s">
        <v>55</v>
      </c>
      <c r="C44" s="43">
        <v>1.9715283201782906E-2</v>
      </c>
      <c r="D44" s="43"/>
      <c r="E44" s="43"/>
      <c r="F44" s="43"/>
      <c r="G44" s="201">
        <f>SUMPRODUCT('Analysis Fault Information'!C44:K44,'Historical Fault Information'!O44:W44)/SUM('Analysis Fault Information'!C44:K44)</f>
        <v>126.48119597616032</v>
      </c>
      <c r="H44" s="41">
        <f t="shared" si="1"/>
        <v>0.2</v>
      </c>
      <c r="I44" s="199"/>
      <c r="J44" s="201">
        <f>SUMPRODUCT('Analysis Fault Information'!C44:K44,'Historical Fault Information'!AA44:AI44)/SUM('Analysis Fault Information'!C44:K44)</f>
        <v>89.255463909547927</v>
      </c>
      <c r="K44" s="75"/>
      <c r="M44" s="94"/>
      <c r="N44" s="94"/>
      <c r="O44" s="94"/>
      <c r="P44" s="94"/>
      <c r="Q44" s="94"/>
    </row>
    <row r="45" spans="1:17">
      <c r="B45" t="s">
        <v>47</v>
      </c>
      <c r="C45" s="43">
        <v>1.1181113500027106E-2</v>
      </c>
      <c r="D45" s="43"/>
      <c r="E45" s="43"/>
      <c r="F45" s="43"/>
      <c r="G45" s="201">
        <f>SUMPRODUCT('Analysis Fault Information'!C45:K45,'Historical Fault Information'!O45:W45)/SUM('Analysis Fault Information'!C45:K45)</f>
        <v>71.578951756270328</v>
      </c>
      <c r="H45" s="41">
        <f t="shared" si="1"/>
        <v>0.2</v>
      </c>
      <c r="I45" s="199"/>
      <c r="J45" s="201">
        <f>SUMPRODUCT('Analysis Fault Information'!C45:K45,'Historical Fault Information'!AA45:AI45)/SUM('Analysis Fault Information'!C45:K45)</f>
        <v>241.33129059377444</v>
      </c>
      <c r="K45" s="75"/>
      <c r="M45" s="94"/>
      <c r="N45" s="94"/>
      <c r="O45" s="94"/>
      <c r="P45" s="94"/>
      <c r="Q45" s="94"/>
    </row>
    <row r="46" spans="1:17">
      <c r="B46" t="s">
        <v>52</v>
      </c>
      <c r="C46" s="43">
        <v>6.6108104526448712E-3</v>
      </c>
      <c r="D46" s="43"/>
      <c r="E46" s="43"/>
      <c r="F46" s="43"/>
      <c r="G46" s="201">
        <f>SUMPRODUCT('Analysis Fault Information'!C46:K46,'Historical Fault Information'!O46:W46)/SUM('Analysis Fault Information'!C46:K46)</f>
        <v>74.874968611317826</v>
      </c>
      <c r="H46" s="41">
        <f>$H$12</f>
        <v>0.2</v>
      </c>
      <c r="I46" s="199"/>
      <c r="J46" s="201">
        <f>SUMPRODUCT('Analysis Fault Information'!C46:K46,'Historical Fault Information'!AA46:AI46)/SUM('Analysis Fault Information'!C46:K46)</f>
        <v>147.52596693537117</v>
      </c>
      <c r="K46" s="75"/>
      <c r="M46" s="94"/>
      <c r="N46" s="94"/>
      <c r="O46" s="94"/>
      <c r="P46" s="94"/>
      <c r="Q46" s="94"/>
    </row>
    <row r="47" spans="1:17">
      <c r="B47" t="s">
        <v>53</v>
      </c>
      <c r="C47" s="43">
        <v>6.6108104526448712E-3</v>
      </c>
      <c r="D47" s="43"/>
      <c r="E47" s="43"/>
      <c r="F47" s="43"/>
      <c r="G47" s="201">
        <f>SUMPRODUCT('Analysis Fault Information'!C47:K47,'Historical Fault Information'!O47:W47)/SUM('Analysis Fault Information'!C47:K47)</f>
        <v>79.038949733013609</v>
      </c>
      <c r="H47" s="41">
        <f>$H$12</f>
        <v>0.2</v>
      </c>
      <c r="I47" s="199"/>
      <c r="J47" s="201">
        <f>SUMPRODUCT('Analysis Fault Information'!C47:K47,'Historical Fault Information'!AA47:AI47)/SUM('Analysis Fault Information'!C47:K47)</f>
        <v>298.27690929683303</v>
      </c>
      <c r="K47" s="75"/>
      <c r="M47" s="94"/>
      <c r="N47" s="94"/>
      <c r="O47" s="94"/>
      <c r="P47" s="94"/>
      <c r="Q47" s="94"/>
    </row>
    <row r="48" spans="1:17">
      <c r="B48" t="s">
        <v>58</v>
      </c>
      <c r="C48" s="43">
        <v>6.6108104526448712E-3</v>
      </c>
      <c r="D48" s="43"/>
      <c r="E48" s="43"/>
      <c r="F48" s="43"/>
      <c r="G48" s="201">
        <f>SUMPRODUCT('Analysis Fault Information'!C48:K48,'Historical Fault Information'!O48:W48)/SUM('Analysis Fault Information'!C48:K48)</f>
        <v>100.15594796178118</v>
      </c>
      <c r="H48" s="41">
        <f>$H$12</f>
        <v>0.2</v>
      </c>
      <c r="I48" s="199"/>
      <c r="J48" s="201">
        <f>SUMPRODUCT('Analysis Fault Information'!C48:K48,'Historical Fault Information'!AA48:AI48)/SUM('Analysis Fault Information'!C48:K48)</f>
        <v>96.349400916776176</v>
      </c>
      <c r="K48" s="75"/>
      <c r="M48" s="94"/>
      <c r="N48" s="94"/>
      <c r="O48" s="94"/>
      <c r="P48" s="94"/>
      <c r="Q48" s="94"/>
    </row>
    <row r="49" spans="1:26">
      <c r="B49" t="s">
        <v>60</v>
      </c>
      <c r="C49" s="43">
        <v>6.6108104526448712E-3</v>
      </c>
      <c r="D49" s="43"/>
      <c r="E49" s="43"/>
      <c r="F49" s="43"/>
      <c r="G49" s="201">
        <f>SUMPRODUCT('Analysis Fault Information'!C49:K49,'Historical Fault Information'!O49:W49)/SUM('Analysis Fault Information'!C49:K49)</f>
        <v>85.24489997730501</v>
      </c>
      <c r="H49" s="41">
        <f>$H$12</f>
        <v>0.2</v>
      </c>
      <c r="I49" s="199"/>
      <c r="J49" s="201">
        <f>SUMPRODUCT('Analysis Fault Information'!C49:K49,'Historical Fault Information'!AA49:AI49)/SUM('Analysis Fault Information'!C49:K49)</f>
        <v>239.72018110118137</v>
      </c>
      <c r="K49" s="75"/>
      <c r="M49" s="94"/>
      <c r="N49" s="94"/>
      <c r="O49" s="94"/>
      <c r="P49" s="94"/>
      <c r="Q49" s="94"/>
    </row>
    <row r="50" spans="1:26">
      <c r="C50" s="43"/>
      <c r="D50" s="43"/>
      <c r="E50" s="43"/>
      <c r="F50" s="43"/>
      <c r="M50" s="94"/>
      <c r="N50" s="94"/>
      <c r="O50" s="94"/>
      <c r="P50" s="94"/>
      <c r="Q50" s="94"/>
    </row>
    <row r="51" spans="1:26" s="94" customFormat="1">
      <c r="C51" s="43"/>
      <c r="D51" s="43"/>
      <c r="E51" s="43"/>
      <c r="F51" s="43"/>
    </row>
    <row r="52" spans="1:26">
      <c r="M52" s="94"/>
      <c r="N52" s="94"/>
      <c r="O52" s="94"/>
      <c r="P52" s="94"/>
      <c r="Q52" s="94"/>
    </row>
    <row r="53" spans="1:26" ht="18">
      <c r="A53" s="18" t="s">
        <v>68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>
      <c r="M54" s="94"/>
      <c r="N54" s="94"/>
      <c r="O54" s="94"/>
      <c r="P54" s="94"/>
      <c r="Q54" s="94"/>
    </row>
    <row r="55" spans="1:26" s="94" customFormat="1"/>
    <row r="56" spans="1:26" s="94" customFormat="1"/>
    <row r="57" spans="1:26">
      <c r="A57" s="1"/>
      <c r="B57" s="58" t="s">
        <v>79</v>
      </c>
      <c r="C57" s="58"/>
      <c r="G57" s="58" t="s">
        <v>4</v>
      </c>
      <c r="H57" s="58"/>
      <c r="J57" s="58" t="s">
        <v>90</v>
      </c>
      <c r="M57" s="94"/>
      <c r="N57" s="94"/>
      <c r="O57" s="94"/>
      <c r="P57" s="94"/>
      <c r="Q57" s="94"/>
    </row>
    <row r="58" spans="1:26">
      <c r="A58" s="1" t="s">
        <v>3</v>
      </c>
      <c r="B58" s="60" t="s">
        <v>138</v>
      </c>
      <c r="C58" s="1"/>
      <c r="G58" s="60" t="s">
        <v>210</v>
      </c>
      <c r="H58" s="60">
        <f>$H$6</f>
        <v>0.2</v>
      </c>
      <c r="I58" s="199"/>
      <c r="J58" s="60" t="s">
        <v>207</v>
      </c>
      <c r="M58" s="94"/>
      <c r="N58" s="94"/>
      <c r="O58" s="94"/>
      <c r="P58" s="94"/>
      <c r="Q58" s="94"/>
    </row>
    <row r="59" spans="1:26">
      <c r="A59" s="1" t="s">
        <v>89</v>
      </c>
      <c r="B59" s="1" t="s">
        <v>64</v>
      </c>
      <c r="C59" s="1" t="s">
        <v>62</v>
      </c>
      <c r="D59" s="1"/>
      <c r="E59" s="1"/>
      <c r="F59" s="1"/>
      <c r="G59" s="200" t="s">
        <v>62</v>
      </c>
      <c r="H59" s="200" t="s">
        <v>151</v>
      </c>
      <c r="I59" s="199"/>
      <c r="J59" s="200" t="s">
        <v>154</v>
      </c>
      <c r="K59" s="1"/>
      <c r="M59" s="94"/>
      <c r="N59" s="94"/>
      <c r="O59" s="94"/>
      <c r="P59" s="94"/>
      <c r="Q59" s="94"/>
    </row>
    <row r="60" spans="1:26">
      <c r="B60" s="53" t="s">
        <v>50</v>
      </c>
      <c r="C60" s="43">
        <f>AVERAGE('Analysis Fault Information'!D60:K60)</f>
        <v>11.875</v>
      </c>
      <c r="D60" s="43"/>
      <c r="E60" s="43"/>
      <c r="F60" s="43"/>
      <c r="G60" s="201">
        <f>SUMPRODUCT('Analysis Fault Information'!C60:K60,'Historical Fault Information'!O60:W60)/SUM('Analysis Fault Information'!C60:K60)</f>
        <v>147.00890291246108</v>
      </c>
      <c r="H60" s="41">
        <f t="shared" ref="H60:H68" si="2">$H$12</f>
        <v>0.2</v>
      </c>
      <c r="I60" s="199"/>
      <c r="J60" s="201">
        <f>SUMPRODUCT('Analysis Fault Information'!C60:K60,'Historical Fault Information'!AA60:AI60)/SUM('Analysis Fault Information'!C60:K60)</f>
        <v>302.08448629378381</v>
      </c>
      <c r="K60" s="75"/>
      <c r="M60" s="94"/>
      <c r="N60" s="94"/>
      <c r="O60" s="94"/>
      <c r="P60" s="94"/>
      <c r="Q60" s="94"/>
    </row>
    <row r="61" spans="1:26">
      <c r="B61" s="53" t="s">
        <v>56</v>
      </c>
      <c r="C61" s="43">
        <f>AVERAGE('Analysis Fault Information'!D61:K61)</f>
        <v>38.375</v>
      </c>
      <c r="D61" s="43"/>
      <c r="E61" s="43"/>
      <c r="F61" s="43"/>
      <c r="G61" s="201">
        <f>SUMPRODUCT('Analysis Fault Information'!C61:K61,'Historical Fault Information'!O61:W61)/SUM('Analysis Fault Information'!C61:K61)</f>
        <v>154.17988272025724</v>
      </c>
      <c r="H61" s="41">
        <f t="shared" si="2"/>
        <v>0.2</v>
      </c>
      <c r="I61" s="199"/>
      <c r="J61" s="201">
        <f>SUMPRODUCT('Analysis Fault Information'!C61:K61,'Historical Fault Information'!AA61:AI61)/SUM('Analysis Fault Information'!C61:K61)</f>
        <v>141.94894705519968</v>
      </c>
      <c r="K61" s="75"/>
      <c r="M61" s="94"/>
      <c r="N61" s="94"/>
      <c r="O61" s="94"/>
      <c r="P61" s="94"/>
      <c r="Q61" s="94"/>
    </row>
    <row r="62" spans="1:26">
      <c r="B62" s="53" t="s">
        <v>51</v>
      </c>
      <c r="C62" s="43">
        <f>AVERAGE('Analysis Fault Information'!D62:K62)</f>
        <v>1.625</v>
      </c>
      <c r="D62" s="43"/>
      <c r="E62" s="43"/>
      <c r="F62" s="43"/>
      <c r="G62" s="201">
        <f>SUMPRODUCT('Analysis Fault Information'!C62:K62,'Historical Fault Information'!O62:W62)/SUM('Analysis Fault Information'!C62:K62)</f>
        <v>131.96543047105993</v>
      </c>
      <c r="H62" s="41">
        <f t="shared" si="2"/>
        <v>0.2</v>
      </c>
      <c r="I62" s="199"/>
      <c r="J62" s="201">
        <f>SUMPRODUCT('Analysis Fault Information'!C62:K62,'Historical Fault Information'!AA62:AI62)/SUM('Analysis Fault Information'!C62:K62)</f>
        <v>178.5941940170172</v>
      </c>
      <c r="K62" s="75"/>
      <c r="M62" s="94"/>
      <c r="N62" s="94"/>
      <c r="O62" s="94"/>
      <c r="P62" s="94"/>
      <c r="Q62" s="94"/>
    </row>
    <row r="63" spans="1:26">
      <c r="B63" s="53" t="s">
        <v>54</v>
      </c>
      <c r="C63" s="43">
        <f>AVERAGE('Analysis Fault Information'!D63:K63)</f>
        <v>21.375</v>
      </c>
      <c r="D63" s="43"/>
      <c r="E63" s="43"/>
      <c r="F63" s="43"/>
      <c r="G63" s="201">
        <f>SUMPRODUCT('Analysis Fault Information'!C63:K63,'Historical Fault Information'!O63:W63)/SUM('Analysis Fault Information'!C63:K63)</f>
        <v>81.614691020414227</v>
      </c>
      <c r="H63" s="41">
        <f t="shared" si="2"/>
        <v>0.2</v>
      </c>
      <c r="I63" s="199"/>
      <c r="J63" s="201">
        <f>SUMPRODUCT('Analysis Fault Information'!C63:K63,'Historical Fault Information'!AA63:AI63)/SUM('Analysis Fault Information'!C63:K63)</f>
        <v>380.22006686594284</v>
      </c>
      <c r="K63" s="75"/>
      <c r="M63" s="94"/>
      <c r="N63" s="94"/>
      <c r="O63" s="94"/>
      <c r="P63" s="94"/>
      <c r="Q63" s="94"/>
    </row>
    <row r="64" spans="1:26">
      <c r="B64" s="53" t="s">
        <v>49</v>
      </c>
      <c r="C64" s="43">
        <f>AVERAGE('Analysis Fault Information'!D64:K64)</f>
        <v>17.875</v>
      </c>
      <c r="D64" s="43"/>
      <c r="E64" s="43"/>
      <c r="F64" s="43"/>
      <c r="G64" s="201">
        <f>SUMPRODUCT('Analysis Fault Information'!C64:K64,'Historical Fault Information'!O64:W64)/SUM('Analysis Fault Information'!C64:K64)</f>
        <v>134.54508710080714</v>
      </c>
      <c r="H64" s="41">
        <f t="shared" si="2"/>
        <v>0.2</v>
      </c>
      <c r="I64" s="199"/>
      <c r="J64" s="201">
        <f>SUMPRODUCT('Analysis Fault Information'!C64:K64,'Historical Fault Information'!AA64:AI64)/SUM('Analysis Fault Information'!C64:K64)</f>
        <v>232.89493380268576</v>
      </c>
      <c r="K64" s="75"/>
      <c r="M64" s="94"/>
      <c r="N64" s="94"/>
      <c r="O64" s="94"/>
      <c r="P64" s="94"/>
      <c r="Q64" s="94"/>
    </row>
    <row r="65" spans="1:26">
      <c r="B65" s="53" t="s">
        <v>59</v>
      </c>
      <c r="C65" s="43">
        <f>AVERAGE('Analysis Fault Information'!D65:K65)</f>
        <v>17.875</v>
      </c>
      <c r="D65" s="43"/>
      <c r="E65" s="43"/>
      <c r="F65" s="43"/>
      <c r="G65" s="201">
        <f>SUMPRODUCT('Analysis Fault Information'!C65:K65,'Historical Fault Information'!O65:W65)/SUM('Analysis Fault Information'!C65:K65)</f>
        <v>175.70666731956612</v>
      </c>
      <c r="H65" s="41">
        <f t="shared" si="2"/>
        <v>0.2</v>
      </c>
      <c r="I65" s="199"/>
      <c r="J65" s="201">
        <f>SUMPRODUCT('Analysis Fault Information'!C65:K65,'Historical Fault Information'!AA65:AI65)/SUM('Analysis Fault Information'!C65:K65)</f>
        <v>150.71580379773269</v>
      </c>
      <c r="K65" s="75"/>
      <c r="M65" s="94"/>
      <c r="N65" s="94"/>
      <c r="O65" s="94"/>
      <c r="P65" s="94"/>
      <c r="Q65" s="94"/>
    </row>
    <row r="66" spans="1:26">
      <c r="B66" s="53" t="s">
        <v>57</v>
      </c>
      <c r="C66" s="43">
        <f>AVERAGE('Analysis Fault Information'!D66:K66)</f>
        <v>34.625</v>
      </c>
      <c r="D66" s="43"/>
      <c r="E66" s="43"/>
      <c r="F66" s="43"/>
      <c r="G66" s="201">
        <f>SUMPRODUCT('Analysis Fault Information'!C66:K66,'Historical Fault Information'!O66:W66)/SUM('Analysis Fault Information'!C66:K66)</f>
        <v>191.18810939157052</v>
      </c>
      <c r="H66" s="41">
        <f t="shared" si="2"/>
        <v>0.2</v>
      </c>
      <c r="I66" s="199"/>
      <c r="J66" s="201">
        <f>SUMPRODUCT('Analysis Fault Information'!C66:K66,'Historical Fault Information'!AA66:AI66)/SUM('Analysis Fault Information'!C66:K66)</f>
        <v>225.9849871444037</v>
      </c>
      <c r="K66" s="75"/>
      <c r="M66" s="94"/>
      <c r="N66" s="94"/>
      <c r="O66" s="94"/>
      <c r="P66" s="94"/>
      <c r="Q66" s="94"/>
    </row>
    <row r="67" spans="1:26">
      <c r="B67" s="53" t="s">
        <v>55</v>
      </c>
      <c r="C67" s="43">
        <f>AVERAGE('Analysis Fault Information'!D67:K67)</f>
        <v>16.5</v>
      </c>
      <c r="D67" s="43"/>
      <c r="E67" s="43"/>
      <c r="F67" s="43"/>
      <c r="G67" s="201">
        <f>SUMPRODUCT('Analysis Fault Information'!C67:K67,'Historical Fault Information'!O67:W67)/SUM('Analysis Fault Information'!C67:K67)</f>
        <v>246.70872475723672</v>
      </c>
      <c r="H67" s="41">
        <f t="shared" si="2"/>
        <v>0.2</v>
      </c>
      <c r="I67" s="199"/>
      <c r="J67" s="201">
        <f>SUMPRODUCT('Analysis Fault Information'!C67:K67,'Historical Fault Information'!AA67:AI67)/SUM('Analysis Fault Information'!C67:K67)</f>
        <v>96.523312270435923</v>
      </c>
      <c r="K67" s="75"/>
      <c r="M67" s="94"/>
      <c r="N67" s="94"/>
      <c r="O67" s="94"/>
      <c r="P67" s="94"/>
      <c r="Q67" s="94"/>
    </row>
    <row r="68" spans="1:26">
      <c r="B68" s="53" t="s">
        <v>47</v>
      </c>
      <c r="C68" s="43">
        <f>AVERAGE('Analysis Fault Information'!D68:K68)</f>
        <v>17.875</v>
      </c>
      <c r="D68" s="43"/>
      <c r="E68" s="43"/>
      <c r="F68" s="43"/>
      <c r="G68" s="201">
        <f>SUMPRODUCT('Analysis Fault Information'!C68:K68,'Historical Fault Information'!O68:W68)/SUM('Analysis Fault Information'!C68:K68)</f>
        <v>106.45546516937243</v>
      </c>
      <c r="H68" s="41">
        <f t="shared" si="2"/>
        <v>0.2</v>
      </c>
      <c r="I68" s="199"/>
      <c r="J68" s="201">
        <f>SUMPRODUCT('Analysis Fault Information'!C68:K68,'Historical Fault Information'!AA68:AI68)/SUM('Analysis Fault Information'!C68:K68)</f>
        <v>419.80594898274353</v>
      </c>
      <c r="K68" s="75"/>
      <c r="M68" s="94"/>
      <c r="N68" s="94"/>
      <c r="O68" s="94"/>
      <c r="P68" s="94"/>
      <c r="Q68" s="94"/>
    </row>
    <row r="69" spans="1:26">
      <c r="B69" s="53" t="s">
        <v>52</v>
      </c>
      <c r="C69" s="43">
        <f>AVERAGE('Analysis Fault Information'!D69:K69)</f>
        <v>11.25</v>
      </c>
      <c r="D69" s="43"/>
      <c r="E69" s="43"/>
      <c r="F69" s="43"/>
      <c r="G69" s="201">
        <f>SUMPRODUCT('Analysis Fault Information'!C69:K69,'Historical Fault Information'!O69:W69)/SUM('Analysis Fault Information'!C69:K69)</f>
        <v>102.33541167490637</v>
      </c>
      <c r="H69" s="41">
        <f>$H$12</f>
        <v>0.2</v>
      </c>
      <c r="I69" s="199"/>
      <c r="J69" s="201">
        <f>SUMPRODUCT('Analysis Fault Information'!C69:K69,'Historical Fault Information'!AA69:AI69)/SUM('Analysis Fault Information'!C69:K69)</f>
        <v>246.25067193233758</v>
      </c>
      <c r="K69" s="75"/>
      <c r="M69" s="94"/>
      <c r="N69" s="94"/>
      <c r="O69" s="94"/>
      <c r="P69" s="94"/>
      <c r="Q69" s="94"/>
    </row>
    <row r="70" spans="1:26">
      <c r="B70" s="53" t="s">
        <v>53</v>
      </c>
      <c r="C70" s="43">
        <f>AVERAGE('Analysis Fault Information'!D70:K70)</f>
        <v>6.5</v>
      </c>
      <c r="D70" s="43"/>
      <c r="E70" s="43"/>
      <c r="F70" s="43"/>
      <c r="G70" s="201">
        <f>SUMPRODUCT('Analysis Fault Information'!C70:K70,'Historical Fault Information'!O70:W70)/SUM('Analysis Fault Information'!C70:K70)</f>
        <v>121.7777727161333</v>
      </c>
      <c r="H70" s="41">
        <f>$H$12</f>
        <v>0.2</v>
      </c>
      <c r="I70" s="199"/>
      <c r="J70" s="201">
        <f>SUMPRODUCT('Analysis Fault Information'!C70:K70,'Historical Fault Information'!AA70:AI70)/SUM('Analysis Fault Information'!C70:K70)</f>
        <v>389.88636929131701</v>
      </c>
      <c r="K70" s="75"/>
      <c r="M70" s="94"/>
      <c r="N70" s="94"/>
      <c r="O70" s="94"/>
      <c r="P70" s="94"/>
      <c r="Q70" s="94"/>
    </row>
    <row r="71" spans="1:26">
      <c r="B71" s="53" t="s">
        <v>58</v>
      </c>
      <c r="C71" s="43">
        <f>AVERAGE('Analysis Fault Information'!D71:K71)</f>
        <v>29.75</v>
      </c>
      <c r="D71" s="43"/>
      <c r="E71" s="43"/>
      <c r="F71" s="43"/>
      <c r="G71" s="201">
        <f>SUMPRODUCT('Analysis Fault Information'!C71:K71,'Historical Fault Information'!O71:W71)/SUM('Analysis Fault Information'!C71:K71)</f>
        <v>190.13096733769785</v>
      </c>
      <c r="H71" s="41">
        <f>$H$12</f>
        <v>0.2</v>
      </c>
      <c r="I71" s="199"/>
      <c r="J71" s="201">
        <f>SUMPRODUCT('Analysis Fault Information'!C71:K71,'Historical Fault Information'!AA71:AI71)/SUM('Analysis Fault Information'!C71:K71)</f>
        <v>139.18183715239371</v>
      </c>
      <c r="K71" s="75"/>
      <c r="M71" s="94"/>
      <c r="N71" s="94"/>
      <c r="O71" s="94"/>
      <c r="P71" s="94"/>
      <c r="Q71" s="94"/>
    </row>
    <row r="72" spans="1:26">
      <c r="B72" s="53" t="s">
        <v>60</v>
      </c>
      <c r="C72" s="43">
        <f>AVERAGE('Analysis Fault Information'!D72:K72)</f>
        <v>17.875</v>
      </c>
      <c r="D72" s="43"/>
      <c r="G72" s="201">
        <f>SUMPRODUCT('Analysis Fault Information'!C72:K72,'Historical Fault Information'!O72:W72)/SUM('Analysis Fault Information'!C72:K72)</f>
        <v>229.36589635784935</v>
      </c>
      <c r="H72" s="41">
        <f>$H$12</f>
        <v>0.2</v>
      </c>
      <c r="I72" s="199"/>
      <c r="J72" s="201">
        <f>SUMPRODUCT('Analysis Fault Information'!C72:K72,'Historical Fault Information'!AA72:AI72)/SUM('Analysis Fault Information'!C72:K72)</f>
        <v>196.80195627294961</v>
      </c>
      <c r="K72" s="75"/>
      <c r="M72" s="94"/>
      <c r="N72" s="94"/>
      <c r="O72" s="94"/>
      <c r="P72" s="94"/>
      <c r="Q72" s="94"/>
    </row>
    <row r="73" spans="1:26">
      <c r="M73" s="94"/>
      <c r="N73" s="94"/>
      <c r="O73" s="94"/>
      <c r="P73" s="94"/>
      <c r="Q73" s="94"/>
    </row>
    <row r="74" spans="1:26" s="94" customFormat="1"/>
    <row r="75" spans="1:26">
      <c r="M75" s="94"/>
      <c r="N75" s="94"/>
      <c r="O75" s="94"/>
      <c r="P75" s="94"/>
      <c r="Q75" s="94"/>
    </row>
    <row r="76" spans="1:26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 s="94" customFormat="1"/>
    <row r="78" spans="1:26" s="94" customFormat="1"/>
    <row r="79" spans="1:26" s="94" customFormat="1"/>
    <row r="80" spans="1:26">
      <c r="A80" s="95"/>
      <c r="B80" s="58" t="s">
        <v>79</v>
      </c>
      <c r="C80" s="58"/>
      <c r="G80" s="58" t="s">
        <v>4</v>
      </c>
      <c r="H80" s="58"/>
      <c r="J80" s="58" t="s">
        <v>90</v>
      </c>
      <c r="M80" s="94"/>
      <c r="N80" s="94"/>
      <c r="O80" s="94"/>
      <c r="P80" s="94"/>
      <c r="Q80" s="94"/>
    </row>
    <row r="81" spans="1:17">
      <c r="A81" s="95" t="s">
        <v>3</v>
      </c>
      <c r="B81" s="60" t="s">
        <v>146</v>
      </c>
      <c r="C81" s="95"/>
      <c r="G81" s="60" t="s">
        <v>210</v>
      </c>
      <c r="H81" s="60">
        <f>$H$6</f>
        <v>0.2</v>
      </c>
      <c r="I81" s="199"/>
      <c r="J81" s="60" t="s">
        <v>207</v>
      </c>
      <c r="M81" s="94"/>
      <c r="N81" s="94"/>
      <c r="O81" s="94"/>
      <c r="P81" s="94"/>
      <c r="Q81" s="94"/>
    </row>
    <row r="82" spans="1:17">
      <c r="A82" s="95" t="s">
        <v>89</v>
      </c>
      <c r="B82" s="95" t="s">
        <v>64</v>
      </c>
      <c r="C82" s="95" t="s">
        <v>146</v>
      </c>
      <c r="D82" s="1"/>
      <c r="E82" s="1"/>
      <c r="F82" s="1"/>
      <c r="G82" s="200" t="s">
        <v>62</v>
      </c>
      <c r="H82" s="200" t="s">
        <v>151</v>
      </c>
      <c r="I82" s="199"/>
      <c r="J82" s="200" t="s">
        <v>62</v>
      </c>
      <c r="K82" s="200" t="s">
        <v>154</v>
      </c>
      <c r="M82" s="94"/>
      <c r="N82" s="94"/>
      <c r="O82" s="94"/>
      <c r="P82" s="94"/>
      <c r="Q82" s="94"/>
    </row>
    <row r="83" spans="1:17">
      <c r="A83" s="94"/>
      <c r="B83" s="94" t="s">
        <v>50</v>
      </c>
      <c r="C83" s="43">
        <v>0.12311480319401032</v>
      </c>
      <c r="D83" s="43"/>
      <c r="E83" s="1"/>
      <c r="G83" s="201">
        <f>AVERAGE('Historical Fault Information'!O83:W83)</f>
        <v>196.28603267176425</v>
      </c>
      <c r="H83" s="41">
        <f t="shared" ref="H83:H91" si="3">$H$12</f>
        <v>0.2</v>
      </c>
      <c r="I83" s="223"/>
      <c r="J83" s="201">
        <f>SUMPRODUCT('Analysis Fault Information'!C83:K83,'Historical Fault Information'!AA83:AI83)/SUM('Analysis Fault Information'!C83:K83)</f>
        <v>79.485470333078865</v>
      </c>
      <c r="K83" s="201"/>
      <c r="M83" s="94"/>
      <c r="N83" s="94"/>
      <c r="O83" s="94"/>
      <c r="P83" s="94"/>
      <c r="Q83" s="94"/>
    </row>
    <row r="84" spans="1:17">
      <c r="A84" s="94"/>
      <c r="B84" s="94" t="s">
        <v>56</v>
      </c>
      <c r="C84" s="43">
        <v>0.12311480319401032</v>
      </c>
      <c r="D84" s="43"/>
      <c r="E84" s="43"/>
      <c r="G84" s="201">
        <f>AVERAGE('Historical Fault Information'!O84:W84)</f>
        <v>81.079420032450528</v>
      </c>
      <c r="H84" s="41">
        <f t="shared" si="3"/>
        <v>0.2</v>
      </c>
      <c r="I84" s="223"/>
      <c r="J84" s="201">
        <f>SUMPRODUCT('Analysis Fault Information'!C84:K84,'Historical Fault Information'!AA84:AI84)/SUM('Analysis Fault Information'!C84:K84)</f>
        <v>61.714064343158093</v>
      </c>
      <c r="K84" s="201"/>
      <c r="M84" s="94"/>
      <c r="N84" s="94"/>
      <c r="O84" s="94"/>
      <c r="P84" s="94"/>
      <c r="Q84" s="94"/>
    </row>
    <row r="85" spans="1:17">
      <c r="A85" s="94"/>
      <c r="B85" s="94" t="s">
        <v>51</v>
      </c>
      <c r="C85" s="43">
        <v>5.6090475349598719E-2</v>
      </c>
      <c r="D85" s="43"/>
      <c r="E85" s="43"/>
      <c r="G85" s="201">
        <f>AVERAGE('Historical Fault Information'!O85:W85)</f>
        <v>74.899847666642458</v>
      </c>
      <c r="H85" s="41">
        <f t="shared" si="3"/>
        <v>0.2</v>
      </c>
      <c r="I85" s="223"/>
      <c r="J85" s="201">
        <f>SUMPRODUCT('Analysis Fault Information'!C85:K85,'Historical Fault Information'!AA85:AI85)/SUM('Analysis Fault Information'!C85:K85)</f>
        <v>159.06628982944525</v>
      </c>
      <c r="K85" s="201"/>
      <c r="M85" s="94"/>
      <c r="N85" s="94"/>
      <c r="O85" s="94"/>
      <c r="P85" s="94"/>
      <c r="Q85" s="94"/>
    </row>
    <row r="86" spans="1:17">
      <c r="A86" s="94"/>
      <c r="B86" s="94" t="s">
        <v>54</v>
      </c>
      <c r="C86" s="43">
        <v>5.6090475349598719E-2</v>
      </c>
      <c r="D86" s="43"/>
      <c r="E86" s="43"/>
      <c r="G86" s="201">
        <f>AVERAGE('Historical Fault Information'!O86:W86)</f>
        <v>317.12277145489384</v>
      </c>
      <c r="H86" s="41">
        <f t="shared" si="3"/>
        <v>0.2</v>
      </c>
      <c r="I86" s="223"/>
      <c r="J86" s="201">
        <f>SUMPRODUCT('Analysis Fault Information'!C86:K86,'Historical Fault Information'!AA86:AI86)/SUM('Analysis Fault Information'!C86:K86)</f>
        <v>79.144440435284722</v>
      </c>
      <c r="K86" s="201"/>
      <c r="M86" s="94"/>
      <c r="N86" s="94"/>
      <c r="O86" s="94"/>
      <c r="P86" s="94"/>
      <c r="Q86" s="94"/>
    </row>
    <row r="87" spans="1:17">
      <c r="A87" s="94"/>
      <c r="B87" s="94" t="s">
        <v>49</v>
      </c>
      <c r="C87" s="43">
        <v>5.6090475349598719E-2</v>
      </c>
      <c r="D87" s="43"/>
      <c r="E87" s="43"/>
      <c r="G87" s="201">
        <f>AVERAGE('Historical Fault Information'!O87:W87)</f>
        <v>243.31023771343345</v>
      </c>
      <c r="H87" s="41">
        <f t="shared" si="3"/>
        <v>0.2</v>
      </c>
      <c r="I87" s="223"/>
      <c r="J87" s="201">
        <f>SUMPRODUCT('Analysis Fault Information'!C87:K87,'Historical Fault Information'!AA87:AI87)/SUM('Analysis Fault Information'!C87:K87)</f>
        <v>36.470534577185916</v>
      </c>
      <c r="K87" s="201"/>
      <c r="M87" s="94"/>
      <c r="N87" s="94"/>
      <c r="O87" s="94"/>
      <c r="P87" s="94"/>
      <c r="Q87" s="94"/>
    </row>
    <row r="88" spans="1:17">
      <c r="A88" s="94"/>
      <c r="B88" s="94" t="s">
        <v>59</v>
      </c>
      <c r="C88" s="43">
        <v>1.5951765745951859E-2</v>
      </c>
      <c r="D88" s="43"/>
      <c r="E88" s="43"/>
      <c r="G88" s="201">
        <f>AVERAGE('Historical Fault Information'!O88:W88)</f>
        <v>293.4239127843577</v>
      </c>
      <c r="H88" s="41">
        <f t="shared" si="3"/>
        <v>0.2</v>
      </c>
      <c r="I88" s="223"/>
      <c r="J88" s="201">
        <f>SUMPRODUCT('Analysis Fault Information'!C88:K88,'Historical Fault Information'!AA88:AI88)/SUM('Analysis Fault Information'!C88:K88)</f>
        <v>69.229009935967341</v>
      </c>
      <c r="K88" s="201"/>
      <c r="M88" s="94"/>
      <c r="N88" s="94"/>
      <c r="O88" s="94"/>
      <c r="P88" s="94"/>
      <c r="Q88" s="94"/>
    </row>
    <row r="89" spans="1:17">
      <c r="A89" s="94"/>
      <c r="B89" s="94" t="s">
        <v>57</v>
      </c>
      <c r="C89" s="43">
        <v>1.5951765745951859E-2</v>
      </c>
      <c r="D89" s="43"/>
      <c r="E89" s="43"/>
      <c r="G89" s="201">
        <f>AVERAGE('Historical Fault Information'!O89:W89)</f>
        <v>118.97471633637821</v>
      </c>
      <c r="H89" s="41">
        <f t="shared" si="3"/>
        <v>0.2</v>
      </c>
      <c r="I89" s="223"/>
      <c r="J89" s="201">
        <f>SUMPRODUCT('Analysis Fault Information'!C89:K89,'Historical Fault Information'!AA89:AI89)/SUM('Analysis Fault Information'!C89:K89)</f>
        <v>45.54558499757993</v>
      </c>
      <c r="K89" s="201"/>
      <c r="M89" s="94"/>
      <c r="N89" s="94"/>
      <c r="O89" s="94"/>
      <c r="P89" s="94"/>
      <c r="Q89" s="94"/>
    </row>
    <row r="90" spans="1:17">
      <c r="A90" s="94"/>
      <c r="B90" s="94" t="s">
        <v>55</v>
      </c>
      <c r="C90" s="43">
        <v>5.6090475349598719E-2</v>
      </c>
      <c r="D90" s="43"/>
      <c r="E90" s="43"/>
      <c r="G90" s="201">
        <f>AVERAGE('Historical Fault Information'!O90:W90)</f>
        <v>114.9444538152716</v>
      </c>
      <c r="H90" s="41">
        <f t="shared" si="3"/>
        <v>0.2</v>
      </c>
      <c r="I90" s="223"/>
      <c r="J90" s="201">
        <f>SUMPRODUCT('Analysis Fault Information'!C90:K90,'Historical Fault Information'!AA90:AI90)/SUM('Analysis Fault Information'!C90:K90)</f>
        <v>30.812848370351873</v>
      </c>
      <c r="K90" s="201"/>
      <c r="M90" s="94"/>
      <c r="N90" s="94"/>
      <c r="O90" s="94"/>
      <c r="P90" s="94"/>
      <c r="Q90" s="94"/>
    </row>
    <row r="91" spans="1:17">
      <c r="A91" s="94"/>
      <c r="B91" s="94" t="s">
        <v>47</v>
      </c>
      <c r="C91" s="43">
        <v>5.6090475349598719E-2</v>
      </c>
      <c r="D91" s="43"/>
      <c r="E91" s="43"/>
      <c r="G91" s="201">
        <f>AVERAGE('Historical Fault Information'!O91:W91)</f>
        <v>308.87166355883261</v>
      </c>
      <c r="H91" s="41">
        <f t="shared" si="3"/>
        <v>0.2</v>
      </c>
      <c r="I91" s="223"/>
      <c r="J91" s="201">
        <f>SUMPRODUCT('Analysis Fault Information'!C91:K91,'Historical Fault Information'!AA91:AI91)/SUM('Analysis Fault Information'!C91:K91)</f>
        <v>65.435279088478623</v>
      </c>
      <c r="K91" s="201"/>
      <c r="M91" s="94"/>
      <c r="N91" s="94"/>
      <c r="O91" s="94"/>
      <c r="P91" s="94"/>
      <c r="Q91" s="94"/>
    </row>
    <row r="92" spans="1:17">
      <c r="A92" s="94"/>
      <c r="B92" s="94" t="s">
        <v>52</v>
      </c>
      <c r="C92" s="43">
        <v>5.6090475349598719E-2</v>
      </c>
      <c r="D92" s="43"/>
      <c r="E92" s="43"/>
      <c r="G92" s="201">
        <f>AVERAGE('Historical Fault Information'!O92:W92)</f>
        <v>341.06799436779073</v>
      </c>
      <c r="H92" s="41">
        <f>$H$12</f>
        <v>0.2</v>
      </c>
      <c r="I92" s="223"/>
      <c r="J92" s="201">
        <f>SUMPRODUCT('Analysis Fault Information'!C92:K92,'Historical Fault Information'!AA92:AI92)/SUM('Analysis Fault Information'!C92:K92)</f>
        <v>61.413955887323716</v>
      </c>
      <c r="K92" s="201"/>
      <c r="M92" s="94"/>
      <c r="N92" s="94"/>
      <c r="O92" s="94"/>
      <c r="P92" s="94"/>
      <c r="Q92" s="94"/>
    </row>
    <row r="93" spans="1:17">
      <c r="A93" s="94"/>
      <c r="B93" s="94" t="s">
        <v>53</v>
      </c>
      <c r="C93" s="43">
        <v>0.12311480319401032</v>
      </c>
      <c r="D93" s="43"/>
      <c r="E93" s="43"/>
      <c r="G93" s="201">
        <f>AVERAGE('Historical Fault Information'!O93:W93)</f>
        <v>177.60256334023697</v>
      </c>
      <c r="H93" s="41">
        <f>$H$12</f>
        <v>0.2</v>
      </c>
      <c r="I93" s="223"/>
      <c r="J93" s="201">
        <f>SUMPRODUCT('Analysis Fault Information'!C93:K93,'Historical Fault Information'!AA93:AI93)/SUM('Analysis Fault Information'!C93:K93)</f>
        <v>41.083272168385349</v>
      </c>
      <c r="K93" s="201"/>
      <c r="M93" s="94"/>
      <c r="N93" s="94"/>
      <c r="O93" s="94"/>
      <c r="P93" s="94"/>
      <c r="Q93" s="94"/>
    </row>
    <row r="94" spans="1:17">
      <c r="A94" s="94"/>
      <c r="B94" s="94" t="s">
        <v>58</v>
      </c>
      <c r="C94" s="43">
        <v>1.5951765745951859E-2</v>
      </c>
      <c r="D94" s="43"/>
      <c r="E94" s="43"/>
      <c r="G94" s="201">
        <f>AVERAGE('Historical Fault Information'!O94:W94)</f>
        <v>173.08635686644953</v>
      </c>
      <c r="H94" s="41">
        <f>$H$12</f>
        <v>0.2</v>
      </c>
      <c r="I94" s="223"/>
      <c r="J94" s="201">
        <f>SUMPRODUCT('Analysis Fault Information'!C94:K94,'Historical Fault Information'!AA94:AI94)/SUM('Analysis Fault Information'!C94:K94)</f>
        <v>71.722017456484878</v>
      </c>
      <c r="K94" s="201"/>
      <c r="M94" s="94"/>
      <c r="N94" s="94"/>
      <c r="O94" s="94"/>
      <c r="P94" s="94"/>
      <c r="Q94" s="94"/>
    </row>
    <row r="95" spans="1:17">
      <c r="A95" s="94"/>
      <c r="B95" s="94" t="s">
        <v>60</v>
      </c>
      <c r="C95" s="43">
        <v>1.5951765745951859E-2</v>
      </c>
      <c r="D95" s="43"/>
      <c r="E95" s="43"/>
      <c r="G95" s="201">
        <f>AVERAGE('Historical Fault Information'!O95:W95)</f>
        <v>115.62659559383496</v>
      </c>
      <c r="H95" s="41">
        <f>$H$12</f>
        <v>0.2</v>
      </c>
      <c r="I95" s="223"/>
      <c r="J95" s="201">
        <f>SUMPRODUCT('Analysis Fault Information'!C95:K95,'Historical Fault Information'!AA95:AI95)/SUM('Analysis Fault Information'!C95:K95)</f>
        <v>112.7456357360582</v>
      </c>
      <c r="K95" s="201"/>
      <c r="M95" s="94"/>
      <c r="N95" s="94"/>
      <c r="O95" s="94"/>
      <c r="P95" s="94"/>
      <c r="Q95" s="94"/>
    </row>
    <row r="96" spans="1:17">
      <c r="M96" s="94"/>
      <c r="N96" s="94"/>
      <c r="O96" s="94"/>
      <c r="P96" s="94"/>
      <c r="Q96" s="94"/>
    </row>
    <row r="97" spans="1:26">
      <c r="A97" s="53"/>
      <c r="M97" s="94"/>
      <c r="N97" s="94"/>
      <c r="O97" s="94"/>
      <c r="P97" s="94"/>
      <c r="Q97" s="94"/>
    </row>
    <row r="98" spans="1:26">
      <c r="M98" s="94"/>
      <c r="N98" s="94"/>
      <c r="O98" s="94"/>
      <c r="P98" s="94"/>
      <c r="Q98" s="94"/>
    </row>
    <row r="99" spans="1:26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>
      <c r="M100" s="94"/>
      <c r="N100" s="94"/>
      <c r="O100" s="94"/>
      <c r="P100" s="94"/>
      <c r="Q100" s="94"/>
    </row>
    <row r="101" spans="1:26" s="94" customFormat="1"/>
    <row r="102" spans="1:26" s="94" customFormat="1"/>
    <row r="103" spans="1:26">
      <c r="A103" s="95"/>
      <c r="B103" s="58" t="s">
        <v>79</v>
      </c>
      <c r="C103" s="58"/>
      <c r="G103" s="58" t="s">
        <v>4</v>
      </c>
      <c r="H103" s="58"/>
      <c r="J103" s="58" t="s">
        <v>90</v>
      </c>
      <c r="M103" s="94"/>
      <c r="N103" s="94"/>
      <c r="O103" s="94"/>
      <c r="P103" s="94"/>
      <c r="Q103" s="94"/>
    </row>
    <row r="104" spans="1:26">
      <c r="A104" s="95" t="s">
        <v>3</v>
      </c>
      <c r="B104" s="60" t="s">
        <v>146</v>
      </c>
      <c r="C104" s="95"/>
      <c r="G104" s="60" t="s">
        <v>215</v>
      </c>
      <c r="H104" s="60">
        <f>$H$6</f>
        <v>0.2</v>
      </c>
      <c r="I104" s="199"/>
      <c r="J104" s="60" t="s">
        <v>207</v>
      </c>
      <c r="M104" s="94"/>
      <c r="N104" s="94"/>
      <c r="O104" s="94"/>
      <c r="P104" s="94"/>
      <c r="Q104" s="94"/>
    </row>
    <row r="105" spans="1:26">
      <c r="A105" s="95" t="s">
        <v>89</v>
      </c>
      <c r="B105" s="95" t="s">
        <v>64</v>
      </c>
      <c r="C105" s="95" t="s">
        <v>146</v>
      </c>
      <c r="D105" s="1"/>
      <c r="E105" s="1"/>
      <c r="F105" s="1"/>
      <c r="G105" s="200" t="s">
        <v>62</v>
      </c>
      <c r="H105" s="200" t="s">
        <v>151</v>
      </c>
      <c r="I105" s="199"/>
      <c r="J105" s="200" t="s">
        <v>154</v>
      </c>
      <c r="K105" s="1"/>
      <c r="M105" s="94"/>
      <c r="N105" s="94"/>
      <c r="O105" s="94"/>
      <c r="P105" s="94"/>
      <c r="Q105" s="94"/>
    </row>
    <row r="106" spans="1:26">
      <c r="A106" s="94"/>
      <c r="B106" s="94" t="s">
        <v>50</v>
      </c>
      <c r="C106" s="43">
        <v>0.18261723634442162</v>
      </c>
      <c r="D106" s="43"/>
      <c r="G106" s="201">
        <f>AVERAGE('Historical Fault Information'!O106:W106)</f>
        <v>88.585436820080631</v>
      </c>
      <c r="H106" s="41">
        <f t="shared" ref="H106:H114" si="4">$H$12</f>
        <v>0.2</v>
      </c>
      <c r="I106" s="199"/>
      <c r="J106" s="201">
        <f>SUMPRODUCT('Analysis Fault Information'!C106:K106,'Historical Fault Information'!AA106:AI106)/SUM('Analysis Fault Information'!C106:K106)</f>
        <v>45.662079429352538</v>
      </c>
      <c r="K106" s="75"/>
      <c r="M106" s="94"/>
      <c r="N106" s="94"/>
      <c r="O106" s="94"/>
      <c r="P106" s="94"/>
      <c r="Q106" s="94"/>
    </row>
    <row r="107" spans="1:26">
      <c r="A107" s="94"/>
      <c r="B107" s="94" t="s">
        <v>56</v>
      </c>
      <c r="C107" s="43">
        <v>0.18261723634442162</v>
      </c>
      <c r="D107" s="43"/>
      <c r="G107" s="201">
        <f>AVERAGE('Historical Fault Information'!O107:W107)</f>
        <v>80.387228092676168</v>
      </c>
      <c r="H107" s="41">
        <f t="shared" si="4"/>
        <v>0.2</v>
      </c>
      <c r="I107" s="199"/>
      <c r="J107" s="201">
        <f>SUMPRODUCT('Analysis Fault Information'!C107:K107,'Historical Fault Information'!AA107:AI107)/SUM('Analysis Fault Information'!C107:K107)</f>
        <v>36.844518225439778</v>
      </c>
      <c r="K107" s="75"/>
      <c r="M107" s="94"/>
      <c r="N107" s="94"/>
      <c r="O107" s="94"/>
      <c r="P107" s="94"/>
      <c r="Q107" s="94"/>
    </row>
    <row r="108" spans="1:26">
      <c r="A108" s="94"/>
      <c r="B108" s="94" t="s">
        <v>51</v>
      </c>
      <c r="C108" s="43">
        <v>9.1160911377344334E-2</v>
      </c>
      <c r="D108" s="43"/>
      <c r="G108" s="201">
        <f>AVERAGE('Historical Fault Information'!O108:W108)</f>
        <v>49.375662766556189</v>
      </c>
      <c r="H108" s="41">
        <f t="shared" si="4"/>
        <v>0.2</v>
      </c>
      <c r="I108" s="199"/>
      <c r="J108" s="201">
        <f>SUMPRODUCT('Analysis Fault Information'!C108:K108,'Historical Fault Information'!AA108:AI108)/SUM('Analysis Fault Information'!C108:K108)</f>
        <v>57.332732308833236</v>
      </c>
      <c r="K108" s="75"/>
      <c r="M108" s="94"/>
      <c r="N108" s="94"/>
      <c r="O108" s="94"/>
      <c r="P108" s="94"/>
      <c r="Q108" s="94"/>
    </row>
    <row r="109" spans="1:26">
      <c r="A109" s="94"/>
      <c r="B109" s="94" t="s">
        <v>54</v>
      </c>
      <c r="C109" s="43">
        <v>9.1160911377344334E-2</v>
      </c>
      <c r="D109" s="43"/>
      <c r="G109" s="201">
        <f>AVERAGE('Historical Fault Information'!O109:W109)</f>
        <v>81.728700821031225</v>
      </c>
      <c r="H109" s="41">
        <f t="shared" si="4"/>
        <v>0.2</v>
      </c>
      <c r="I109" s="199"/>
      <c r="J109" s="201">
        <f>SUMPRODUCT('Analysis Fault Information'!C109:K109,'Historical Fault Information'!AA109:AI109)/SUM('Analysis Fault Information'!C109:K109)</f>
        <v>60.462737821200228</v>
      </c>
      <c r="K109" s="75"/>
      <c r="M109" s="94"/>
      <c r="N109" s="94"/>
      <c r="O109" s="94"/>
      <c r="P109" s="94"/>
      <c r="Q109" s="94"/>
    </row>
    <row r="110" spans="1:26">
      <c r="A110" s="94"/>
      <c r="B110" s="94" t="s">
        <v>49</v>
      </c>
      <c r="C110" s="43">
        <v>9.1160911377344334E-2</v>
      </c>
      <c r="D110" s="43"/>
      <c r="G110" s="201">
        <f>AVERAGE('Historical Fault Information'!O110:W110)</f>
        <v>44.712826288543383</v>
      </c>
      <c r="H110" s="41">
        <f t="shared" si="4"/>
        <v>0.2</v>
      </c>
      <c r="I110" s="199"/>
      <c r="J110" s="201">
        <f>SUMPRODUCT('Analysis Fault Information'!C110:K110,'Historical Fault Information'!AA110:AI110)/SUM('Analysis Fault Information'!C110:K110)</f>
        <v>26.749998886809305</v>
      </c>
      <c r="K110" s="75"/>
      <c r="M110" s="94"/>
      <c r="N110" s="94"/>
      <c r="O110" s="94"/>
      <c r="P110" s="94"/>
      <c r="Q110" s="94"/>
    </row>
    <row r="111" spans="1:26">
      <c r="A111" s="94"/>
      <c r="B111" s="94" t="s">
        <v>59</v>
      </c>
      <c r="C111" s="43">
        <v>9.1160911377344334E-2</v>
      </c>
      <c r="D111" s="43"/>
      <c r="G111" s="201">
        <f>AVERAGE('Historical Fault Information'!O111:W111)</f>
        <v>108.83267809215884</v>
      </c>
      <c r="H111" s="41">
        <f t="shared" si="4"/>
        <v>0.2</v>
      </c>
      <c r="I111" s="199"/>
      <c r="J111" s="201">
        <f>SUMPRODUCT('Analysis Fault Information'!C111:K111,'Historical Fault Information'!AA111:AI111)/SUM('Analysis Fault Information'!C111:K111)</f>
        <v>25.196874881899365</v>
      </c>
      <c r="K111" s="75"/>
      <c r="M111" s="94"/>
      <c r="N111" s="94"/>
      <c r="O111" s="94"/>
      <c r="P111" s="94"/>
      <c r="Q111" s="94"/>
    </row>
    <row r="112" spans="1:26">
      <c r="A112" s="94"/>
      <c r="B112" s="94" t="s">
        <v>57</v>
      </c>
      <c r="C112" s="43">
        <v>9.1160911377344334E-2</v>
      </c>
      <c r="D112" s="43"/>
      <c r="G112" s="201">
        <f>AVERAGE('Historical Fault Information'!O112:W112)</f>
        <v>94.922869511848091</v>
      </c>
      <c r="H112" s="41">
        <f t="shared" si="4"/>
        <v>0.2</v>
      </c>
      <c r="I112" s="199"/>
      <c r="J112" s="201">
        <f>SUMPRODUCT('Analysis Fault Information'!C112:K112,'Historical Fault Information'!AA112:AI112)/SUM('Analysis Fault Information'!C112:K112)</f>
        <v>43.692635935844187</v>
      </c>
      <c r="K112" s="75"/>
      <c r="M112" s="94"/>
      <c r="N112" s="94"/>
      <c r="O112" s="94"/>
      <c r="P112" s="94"/>
      <c r="Q112" s="94"/>
    </row>
    <row r="113" spans="1:26">
      <c r="A113" s="94"/>
      <c r="B113" s="94" t="s">
        <v>55</v>
      </c>
      <c r="C113" s="43">
        <v>9.1160911377344334E-2</v>
      </c>
      <c r="D113" s="43"/>
      <c r="G113" s="201">
        <f>AVERAGE('Historical Fault Information'!O113:W113)</f>
        <v>79.253354168771807</v>
      </c>
      <c r="H113" s="41">
        <f t="shared" si="4"/>
        <v>0.2</v>
      </c>
      <c r="I113" s="199"/>
      <c r="J113" s="201">
        <f>SUMPRODUCT('Analysis Fault Information'!C113:K113,'Historical Fault Information'!AA113:AI113)/SUM('Analysis Fault Information'!C113:K113)</f>
        <v>22.122950590504516</v>
      </c>
      <c r="K113" s="75"/>
      <c r="M113" s="94"/>
      <c r="N113" s="94"/>
      <c r="O113" s="94"/>
      <c r="P113" s="94"/>
      <c r="Q113" s="94"/>
    </row>
    <row r="114" spans="1:26">
      <c r="A114" s="94"/>
      <c r="B114" s="94" t="s">
        <v>47</v>
      </c>
      <c r="C114" s="43">
        <v>1.3038897896321575E-2</v>
      </c>
      <c r="D114" s="43"/>
      <c r="G114" s="201">
        <f>AVERAGE('Historical Fault Information'!O114:W114)</f>
        <v>52.606461394010644</v>
      </c>
      <c r="H114" s="41">
        <f t="shared" si="4"/>
        <v>0.2</v>
      </c>
      <c r="I114" s="199"/>
      <c r="J114" s="201">
        <f>SUMPRODUCT('Analysis Fault Information'!C114:K114,'Historical Fault Information'!AA114:AI114)/SUM('Analysis Fault Information'!C114:K114)</f>
        <v>65.39918966297931</v>
      </c>
      <c r="K114" s="75"/>
      <c r="M114" s="94"/>
      <c r="N114" s="94"/>
      <c r="O114" s="94"/>
      <c r="P114" s="94"/>
      <c r="Q114" s="94"/>
    </row>
    <row r="115" spans="1:26">
      <c r="A115" s="94"/>
      <c r="B115" s="94" t="s">
        <v>52</v>
      </c>
      <c r="C115" s="43">
        <v>1.3038897896321575E-2</v>
      </c>
      <c r="D115" s="43"/>
      <c r="G115" s="201">
        <f>AVERAGE('Historical Fault Information'!O115:W115)</f>
        <v>65.418723087898286</v>
      </c>
      <c r="H115" s="41">
        <f>$H$12</f>
        <v>0.2</v>
      </c>
      <c r="I115" s="199"/>
      <c r="J115" s="201">
        <f>SUMPRODUCT('Analysis Fault Information'!C115:K115,'Historical Fault Information'!AA115:AI115)/SUM('Analysis Fault Information'!C115:K115)</f>
        <v>27.757660440963701</v>
      </c>
      <c r="K115" s="75"/>
      <c r="M115" s="94"/>
      <c r="N115" s="94"/>
      <c r="O115" s="94"/>
      <c r="P115" s="94"/>
      <c r="Q115" s="94"/>
    </row>
    <row r="116" spans="1:26">
      <c r="A116" s="94"/>
      <c r="B116" s="94" t="s">
        <v>53</v>
      </c>
      <c r="C116" s="43">
        <v>9.1160911377344334E-2</v>
      </c>
      <c r="D116" s="43"/>
      <c r="G116" s="201">
        <f>AVERAGE('Historical Fault Information'!O116:W116)</f>
        <v>152.01555318250431</v>
      </c>
      <c r="H116" s="41">
        <f>$H$12</f>
        <v>0.2</v>
      </c>
      <c r="I116" s="199"/>
      <c r="J116" s="201">
        <f>SUMPRODUCT('Analysis Fault Information'!C116:K116,'Historical Fault Information'!AA116:AI116)/SUM('Analysis Fault Information'!C116:K116)</f>
        <v>40.499761227640988</v>
      </c>
      <c r="K116" s="75"/>
      <c r="M116" s="94"/>
      <c r="N116" s="94"/>
      <c r="O116" s="94"/>
      <c r="P116" s="94"/>
      <c r="Q116" s="94"/>
    </row>
    <row r="117" spans="1:26">
      <c r="A117" s="94"/>
      <c r="B117" s="94" t="s">
        <v>58</v>
      </c>
      <c r="C117" s="43">
        <v>9.1160911377344334E-2</v>
      </c>
      <c r="D117" s="43"/>
      <c r="G117" s="201">
        <f>AVERAGE('Historical Fault Information'!O117:W117)</f>
        <v>69.450274531374589</v>
      </c>
      <c r="H117" s="41">
        <f>$H$12</f>
        <v>0.2</v>
      </c>
      <c r="I117" s="199"/>
      <c r="J117" s="201">
        <f>SUMPRODUCT('Analysis Fault Information'!C117:K117,'Historical Fault Information'!AA117:AI117)/SUM('Analysis Fault Information'!C117:K117)</f>
        <v>39.03600739397487</v>
      </c>
      <c r="K117" s="75"/>
      <c r="M117" s="94"/>
      <c r="N117" s="94"/>
      <c r="O117" s="94"/>
      <c r="P117" s="94"/>
      <c r="Q117" s="94"/>
    </row>
    <row r="118" spans="1:26">
      <c r="A118" s="94"/>
      <c r="B118" s="94" t="s">
        <v>60</v>
      </c>
      <c r="C118" s="43">
        <v>9.1160911377344334E-2</v>
      </c>
      <c r="D118" s="43"/>
      <c r="G118" s="201">
        <f>AVERAGE('Historical Fault Information'!O118:W118)</f>
        <v>181.02739063357612</v>
      </c>
      <c r="H118" s="41">
        <f>$H$12</f>
        <v>0.2</v>
      </c>
      <c r="I118" s="199"/>
      <c r="J118" s="201">
        <f>SUMPRODUCT('Analysis Fault Information'!C118:K118,'Historical Fault Information'!AA118:AI118)/SUM('Analysis Fault Information'!C118:K118)</f>
        <v>17.453019229855542</v>
      </c>
      <c r="K118" s="75"/>
      <c r="M118" s="94"/>
      <c r="N118" s="94"/>
      <c r="O118" s="94"/>
      <c r="P118" s="94"/>
      <c r="Q118" s="94"/>
    </row>
    <row r="119" spans="1:26">
      <c r="B119" s="53"/>
      <c r="C119" s="43"/>
      <c r="D119" s="43"/>
      <c r="J119" s="42"/>
      <c r="M119" s="94"/>
      <c r="N119" s="94"/>
      <c r="O119" s="94"/>
      <c r="P119" s="94"/>
      <c r="Q119" s="94"/>
    </row>
    <row r="120" spans="1:26">
      <c r="A120" s="53"/>
      <c r="M120" s="94"/>
      <c r="N120" s="94"/>
      <c r="O120" s="94"/>
      <c r="P120" s="94"/>
      <c r="Q120" s="94"/>
    </row>
    <row r="121" spans="1:26">
      <c r="A121" s="53"/>
      <c r="M121" s="94"/>
      <c r="N121" s="94"/>
      <c r="O121" s="94"/>
      <c r="P121" s="94"/>
      <c r="Q121" s="94"/>
    </row>
    <row r="122" spans="1:26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>
      <c r="M123" s="94"/>
      <c r="N123" s="94"/>
      <c r="O123" s="94"/>
      <c r="P123" s="94"/>
      <c r="Q123" s="94"/>
    </row>
    <row r="124" spans="1:26" s="94" customFormat="1"/>
    <row r="125" spans="1:26" s="94" customFormat="1"/>
    <row r="126" spans="1:26">
      <c r="A126" s="1"/>
      <c r="B126" s="58" t="s">
        <v>79</v>
      </c>
      <c r="C126" s="58"/>
      <c r="G126" s="58" t="s">
        <v>4</v>
      </c>
      <c r="H126" s="58"/>
      <c r="J126" s="58" t="s">
        <v>90</v>
      </c>
      <c r="M126" s="94"/>
      <c r="N126" s="94"/>
      <c r="O126" s="94"/>
      <c r="P126" s="94"/>
      <c r="Q126" s="94"/>
    </row>
    <row r="127" spans="1:26">
      <c r="A127" s="1" t="s">
        <v>3</v>
      </c>
      <c r="B127" s="60" t="s">
        <v>93</v>
      </c>
      <c r="C127" s="1"/>
      <c r="G127" s="60" t="s">
        <v>210</v>
      </c>
      <c r="H127" s="60">
        <f>$H$6</f>
        <v>0.2</v>
      </c>
      <c r="I127" s="199"/>
      <c r="J127" s="60" t="s">
        <v>207</v>
      </c>
      <c r="M127" s="94"/>
      <c r="N127" s="94"/>
      <c r="O127" s="94"/>
      <c r="P127" s="94"/>
      <c r="Q127" s="94"/>
    </row>
    <row r="128" spans="1:26">
      <c r="A128" s="1" t="s">
        <v>89</v>
      </c>
      <c r="B128" s="1" t="s">
        <v>64</v>
      </c>
      <c r="C128" s="1" t="s">
        <v>62</v>
      </c>
      <c r="D128" s="1"/>
      <c r="E128" s="1"/>
      <c r="F128" s="1"/>
      <c r="G128" s="200" t="s">
        <v>62</v>
      </c>
      <c r="H128" s="200" t="s">
        <v>151</v>
      </c>
      <c r="I128" s="199"/>
      <c r="J128" s="200" t="s">
        <v>62</v>
      </c>
      <c r="K128" s="200" t="s">
        <v>154</v>
      </c>
      <c r="M128" s="94"/>
      <c r="N128" s="94"/>
      <c r="O128" s="94"/>
      <c r="P128" s="94"/>
      <c r="Q128" s="94"/>
    </row>
    <row r="129" spans="1:17">
      <c r="A129" s="1"/>
      <c r="B129" t="s">
        <v>50</v>
      </c>
      <c r="C129" s="41">
        <f>AVERAGE('Analysis Fault Information'!B129:K129)</f>
        <v>2.6</v>
      </c>
      <c r="G129" s="201">
        <f>SUMPRODUCT('Analysis Fault Information'!C129:K129,'Historical Fault Information'!O129:W129)/SUM('Analysis Fault Information'!C129:K129)</f>
        <v>91.948031993950963</v>
      </c>
      <c r="H129" s="41">
        <f t="shared" ref="H129:H137" si="5">$H$12</f>
        <v>0.2</v>
      </c>
      <c r="I129" s="199"/>
      <c r="J129" s="201">
        <f>AVERAGE('Historical Fault Information'!Z129:AI129)</f>
        <v>2628.0928370901265</v>
      </c>
      <c r="K129" s="201">
        <f>SUMPRODUCT('Analysis Fault Information'!C129:K129,'Historical Fault Information'!AA129:AI129)/SUM('Analysis Fault Information'!C129:K129)</f>
        <v>4384.1337314133234</v>
      </c>
      <c r="M129" s="94"/>
      <c r="N129" s="94"/>
      <c r="O129" s="94"/>
      <c r="P129" s="94"/>
      <c r="Q129" s="94"/>
    </row>
    <row r="130" spans="1:17">
      <c r="B130" t="s">
        <v>56</v>
      </c>
      <c r="C130" s="41">
        <f>AVERAGE('Analysis Fault Information'!B130:K130)</f>
        <v>1.1000000000000001</v>
      </c>
      <c r="G130" s="201">
        <f>SUMPRODUCT('Analysis Fault Information'!C130:K130,'Historical Fault Information'!O130:W130)/SUM('Analysis Fault Information'!C130:K130)</f>
        <v>120.75885463280649</v>
      </c>
      <c r="H130" s="41">
        <f t="shared" si="5"/>
        <v>0.2</v>
      </c>
      <c r="I130" s="199"/>
      <c r="J130" s="201">
        <f>AVERAGE('Historical Fault Information'!Z130:AI130)</f>
        <v>951.8932964418716</v>
      </c>
      <c r="K130" s="201">
        <f>SUMPRODUCT('Analysis Fault Information'!C130:K130,'Historical Fault Information'!AA130:AI130)/SUM('Analysis Fault Information'!C130:K130)</f>
        <v>1195.7932193635893</v>
      </c>
      <c r="M130" s="94"/>
      <c r="N130" s="94"/>
      <c r="O130" s="94"/>
      <c r="P130" s="94"/>
      <c r="Q130" s="94"/>
    </row>
    <row r="131" spans="1:17">
      <c r="B131" t="s">
        <v>51</v>
      </c>
      <c r="C131" s="41">
        <f>AVERAGE('Analysis Fault Information'!B131:K131)</f>
        <v>0.5</v>
      </c>
      <c r="G131" s="201">
        <f>SUMPRODUCT('Analysis Fault Information'!C131:K131,'Historical Fault Information'!O131:W131)/SUM('Analysis Fault Information'!C131:K131)</f>
        <v>119.05811410991745</v>
      </c>
      <c r="H131" s="41">
        <f t="shared" si="5"/>
        <v>0.2</v>
      </c>
      <c r="I131" s="199"/>
      <c r="J131" s="201">
        <f>AVERAGE('Historical Fault Information'!Z131:AI131)</f>
        <v>954.50000000000125</v>
      </c>
      <c r="K131" s="201">
        <f>SUMPRODUCT('Analysis Fault Information'!C131:K131,'Historical Fault Information'!AA131:AI131)/SUM('Analysis Fault Information'!C131:K131)</f>
        <v>3260.6000000000049</v>
      </c>
      <c r="M131" s="94"/>
      <c r="N131" s="94"/>
      <c r="O131" s="94"/>
      <c r="P131" s="94"/>
      <c r="Q131" s="94"/>
    </row>
    <row r="132" spans="1:17">
      <c r="B132" t="s">
        <v>54</v>
      </c>
      <c r="C132" s="41">
        <f>AVERAGE('Analysis Fault Information'!B132:K132)</f>
        <v>2.2999999999999998</v>
      </c>
      <c r="G132" s="201">
        <f>SUMPRODUCT('Analysis Fault Information'!C132:K132,'Historical Fault Information'!O132:W132)/SUM('Analysis Fault Information'!C132:K132)</f>
        <v>102.18527366115862</v>
      </c>
      <c r="H132" s="41">
        <f t="shared" si="5"/>
        <v>0.2</v>
      </c>
      <c r="I132" s="199"/>
      <c r="J132" s="201">
        <f>AVERAGE('Historical Fault Information'!Z132:AI132)</f>
        <v>2012.360357324472</v>
      </c>
      <c r="K132" s="201">
        <f>SUMPRODUCT('Analysis Fault Information'!C132:K132,'Historical Fault Information'!AA132:AI132)/SUM('Analysis Fault Information'!C132:K132)</f>
        <v>1969.9670240174714</v>
      </c>
      <c r="M132" s="94"/>
      <c r="N132" s="94"/>
      <c r="O132" s="94"/>
      <c r="P132" s="94"/>
      <c r="Q132" s="94"/>
    </row>
    <row r="133" spans="1:17">
      <c r="B133" t="s">
        <v>49</v>
      </c>
      <c r="C133" s="41">
        <f>AVERAGE('Analysis Fault Information'!B133:K133)</f>
        <v>1.7</v>
      </c>
      <c r="G133" s="201">
        <f>SUMPRODUCT('Analysis Fault Information'!C133:K133,'Historical Fault Information'!O133:W133)/SUM('Analysis Fault Information'!C133:K133)</f>
        <v>128.49621232895808</v>
      </c>
      <c r="H133" s="41">
        <f t="shared" si="5"/>
        <v>0.2</v>
      </c>
      <c r="I133" s="199"/>
      <c r="J133" s="201">
        <f>AVERAGE('Historical Fault Information'!Z133:AI133)</f>
        <v>1840.8106640018136</v>
      </c>
      <c r="K133" s="201">
        <f>SUMPRODUCT('Analysis Fault Information'!C133:K133,'Historical Fault Information'!AA133:AI133)/SUM('Analysis Fault Information'!C133:K133)</f>
        <v>1656.4373742902474</v>
      </c>
      <c r="M133" s="94"/>
      <c r="N133" s="94"/>
      <c r="O133" s="94"/>
      <c r="P133" s="94"/>
      <c r="Q133" s="94"/>
    </row>
    <row r="134" spans="1:17">
      <c r="B134" t="s">
        <v>59</v>
      </c>
      <c r="C134" s="41">
        <f>AVERAGE('Analysis Fault Information'!B134:K134)</f>
        <v>1.7</v>
      </c>
      <c r="G134" s="201">
        <f>SUMPRODUCT('Analysis Fault Information'!C134:K134,'Historical Fault Information'!O134:W134)/SUM('Analysis Fault Information'!C134:K134)</f>
        <v>105.29407646173966</v>
      </c>
      <c r="H134" s="41">
        <f t="shared" si="5"/>
        <v>0.2</v>
      </c>
      <c r="I134" s="199"/>
      <c r="J134" s="201">
        <f>AVERAGE('Historical Fault Information'!Z134:AI134)</f>
        <v>942.42712022255114</v>
      </c>
      <c r="K134" s="201">
        <f>SUMPRODUCT('Analysis Fault Information'!C134:K134,'Historical Fault Information'!AA134:AI134)/SUM('Analysis Fault Information'!C134:K134)</f>
        <v>1239.8348387811782</v>
      </c>
      <c r="M134" s="94"/>
      <c r="N134" s="94"/>
      <c r="O134" s="94"/>
      <c r="P134" s="94"/>
      <c r="Q134" s="94"/>
    </row>
    <row r="135" spans="1:17">
      <c r="B135" t="s">
        <v>57</v>
      </c>
      <c r="C135" s="41">
        <f>AVERAGE('Analysis Fault Information'!B135:K135)</f>
        <v>3.2</v>
      </c>
      <c r="G135" s="201">
        <f>SUMPRODUCT('Analysis Fault Information'!C135:K135,'Historical Fault Information'!O135:W135)/SUM('Analysis Fault Information'!C135:K135)</f>
        <v>70.100706976163238</v>
      </c>
      <c r="H135" s="41">
        <f t="shared" si="5"/>
        <v>0.2</v>
      </c>
      <c r="I135" s="199"/>
      <c r="J135" s="201">
        <f>AVERAGE('Historical Fault Information'!Z135:AI135)</f>
        <v>913.56949648514478</v>
      </c>
      <c r="K135" s="201">
        <f>SUMPRODUCT('Analysis Fault Information'!C135:K135,'Historical Fault Information'!AA135:AI135)/SUM('Analysis Fault Information'!C135:K135)</f>
        <v>937.27964997634797</v>
      </c>
      <c r="M135" s="94"/>
      <c r="N135" s="94"/>
      <c r="O135" s="94"/>
      <c r="P135" s="94"/>
      <c r="Q135" s="94"/>
    </row>
    <row r="136" spans="1:17">
      <c r="B136" t="s">
        <v>55</v>
      </c>
      <c r="C136" s="41">
        <f>AVERAGE('Analysis Fault Information'!B136:K136)</f>
        <v>2.4</v>
      </c>
      <c r="G136" s="201">
        <f>SUMPRODUCT('Analysis Fault Information'!C136:K136,'Historical Fault Information'!O136:W136)/SUM('Analysis Fault Information'!C136:K136)</f>
        <v>73.908559678432724</v>
      </c>
      <c r="H136" s="41">
        <f t="shared" si="5"/>
        <v>0.2</v>
      </c>
      <c r="I136" s="199"/>
      <c r="J136" s="201">
        <f>AVERAGE('Historical Fault Information'!Z136:AI136)</f>
        <v>700.29122664046486</v>
      </c>
      <c r="K136" s="201">
        <f>SUMPRODUCT('Analysis Fault Information'!C136:K136,'Historical Fault Information'!AA136:AI136)/SUM('Analysis Fault Information'!C136:K136)</f>
        <v>593.10148781119312</v>
      </c>
      <c r="M136" s="94"/>
      <c r="N136" s="94"/>
      <c r="O136" s="94"/>
      <c r="P136" s="94"/>
      <c r="Q136" s="94"/>
    </row>
    <row r="137" spans="1:17">
      <c r="B137" t="s">
        <v>47</v>
      </c>
      <c r="C137" s="41">
        <f>AVERAGE('Analysis Fault Information'!B137:K137)</f>
        <v>1</v>
      </c>
      <c r="G137" s="201">
        <f>SUMPRODUCT('Analysis Fault Information'!C137:K137,'Historical Fault Information'!O137:W137)/SUM('Analysis Fault Information'!C137:K137)</f>
        <v>49.249074059636676</v>
      </c>
      <c r="H137" s="41">
        <f t="shared" si="5"/>
        <v>0.2</v>
      </c>
      <c r="I137" s="199"/>
      <c r="J137" s="201">
        <f>AVERAGE('Historical Fault Information'!Z137:AI137)</f>
        <v>2239.746478541852</v>
      </c>
      <c r="K137" s="201">
        <f>SUMPRODUCT('Analysis Fault Information'!C137:K137,'Historical Fault Information'!AA137:AI137)/SUM('Analysis Fault Information'!C137:K137)</f>
        <v>4426.7729570837055</v>
      </c>
      <c r="M137" s="94"/>
      <c r="N137" s="94"/>
      <c r="O137" s="94"/>
      <c r="P137" s="94"/>
      <c r="Q137" s="94"/>
    </row>
    <row r="138" spans="1:17">
      <c r="B138" t="s">
        <v>52</v>
      </c>
      <c r="C138" s="41">
        <f>AVERAGE('Analysis Fault Information'!B138:K138)</f>
        <v>1.3</v>
      </c>
      <c r="G138" s="201">
        <f>SUMPRODUCT('Analysis Fault Information'!C138:K138,'Historical Fault Information'!O138:W138)/SUM('Analysis Fault Information'!C138:K138)</f>
        <v>26.063217849124019</v>
      </c>
      <c r="H138" s="41">
        <f>$H$12</f>
        <v>0.2</v>
      </c>
      <c r="I138" s="199"/>
      <c r="J138" s="201">
        <f>AVERAGE('Historical Fault Information'!Z138:AI138)</f>
        <v>1011.1452504851077</v>
      </c>
      <c r="K138" s="201">
        <f>SUMPRODUCT('Analysis Fault Information'!C138:K138,'Historical Fault Information'!AA138:AI138)/SUM('Analysis Fault Information'!C138:K138)</f>
        <v>1279.2723602534629</v>
      </c>
      <c r="M138" s="94"/>
      <c r="N138" s="94"/>
      <c r="O138" s="94"/>
      <c r="P138" s="94"/>
      <c r="Q138" s="94"/>
    </row>
    <row r="139" spans="1:17">
      <c r="B139" t="s">
        <v>53</v>
      </c>
      <c r="C139" s="41">
        <f>AVERAGE('Analysis Fault Information'!B139:K139)</f>
        <v>1.3</v>
      </c>
      <c r="G139" s="201">
        <f>SUMPRODUCT('Analysis Fault Information'!C139:K139,'Historical Fault Information'!O139:W139)/SUM('Analysis Fault Information'!C139:K139)</f>
        <v>109.25103203663615</v>
      </c>
      <c r="H139" s="41">
        <f>$H$12</f>
        <v>0.2</v>
      </c>
      <c r="I139" s="199"/>
      <c r="J139" s="201">
        <f>AVERAGE('Historical Fault Information'!Z139:AI139)</f>
        <v>2679.3571428571458</v>
      </c>
      <c r="K139" s="201">
        <f>SUMPRODUCT('Analysis Fault Information'!C139:K139,'Historical Fault Information'!AA139:AI139)/SUM('Analysis Fault Information'!C139:K139)</f>
        <v>5427.4166666666715</v>
      </c>
      <c r="M139" s="94"/>
      <c r="N139" s="94"/>
      <c r="O139" s="94"/>
      <c r="P139" s="94"/>
      <c r="Q139" s="94"/>
    </row>
    <row r="140" spans="1:17">
      <c r="B140" t="s">
        <v>58</v>
      </c>
      <c r="C140" s="41">
        <f>AVERAGE('Analysis Fault Information'!B140:K140)</f>
        <v>3.4</v>
      </c>
      <c r="G140" s="201">
        <f>SUMPRODUCT('Analysis Fault Information'!C140:K140,'Historical Fault Information'!O140:W140)/SUM('Analysis Fault Information'!C140:K140)</f>
        <v>81.168783538725378</v>
      </c>
      <c r="H140" s="41">
        <f>$H$12</f>
        <v>0.2</v>
      </c>
      <c r="I140" s="199"/>
      <c r="J140" s="201">
        <f>AVERAGE('Historical Fault Information'!Z140:AI140)</f>
        <v>1402.1221207018298</v>
      </c>
      <c r="K140" s="201">
        <f>SUMPRODUCT('Analysis Fault Information'!C140:K140,'Historical Fault Information'!AA140:AI140)/SUM('Analysis Fault Information'!C140:K140)</f>
        <v>1380.5378639709097</v>
      </c>
      <c r="M140" s="94"/>
      <c r="N140" s="94"/>
      <c r="O140" s="94"/>
      <c r="P140" s="94"/>
      <c r="Q140" s="94"/>
    </row>
    <row r="141" spans="1:17">
      <c r="B141" t="s">
        <v>60</v>
      </c>
      <c r="C141" s="41">
        <f>AVERAGE('Analysis Fault Information'!B141:K141)</f>
        <v>1.2</v>
      </c>
      <c r="G141" s="201">
        <f>SUMPRODUCT('Analysis Fault Information'!C141:K141,'Historical Fault Information'!O141:W141)/SUM('Analysis Fault Information'!C141:K141)</f>
        <v>61.701730118451472</v>
      </c>
      <c r="H141" s="41">
        <f>$H$12</f>
        <v>0.2</v>
      </c>
      <c r="I141" s="199"/>
      <c r="J141" s="201">
        <f>AVERAGE('Historical Fault Information'!Z141:AI141)</f>
        <v>1424.7211787633414</v>
      </c>
      <c r="K141" s="201">
        <f>SUMPRODUCT('Analysis Fault Information'!C141:K141,'Historical Fault Information'!AA141:AI141)/SUM('Analysis Fault Information'!C141:K141)</f>
        <v>1548.8270946054972</v>
      </c>
      <c r="M141" s="94"/>
      <c r="N141" s="94"/>
      <c r="O141" s="94"/>
      <c r="P141" s="94"/>
      <c r="Q141" s="94"/>
    </row>
    <row r="142" spans="1:17">
      <c r="A142" s="53"/>
      <c r="M142" s="94"/>
      <c r="N142" s="94"/>
      <c r="O142" s="94"/>
      <c r="P142" s="94"/>
      <c r="Q142" s="94"/>
    </row>
    <row r="143" spans="1:17">
      <c r="A143" s="53"/>
      <c r="M143" s="94"/>
      <c r="N143" s="94"/>
      <c r="O143" s="94"/>
      <c r="P143" s="94"/>
      <c r="Q143" s="94"/>
    </row>
    <row r="144" spans="1:17">
      <c r="A144" s="53"/>
      <c r="M144" s="94"/>
      <c r="N144" s="94"/>
      <c r="O144" s="94"/>
      <c r="P144" s="94"/>
      <c r="Q144" s="94"/>
    </row>
    <row r="145" spans="1:26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>
      <c r="M146" s="94"/>
      <c r="N146" s="94"/>
      <c r="O146" s="94"/>
      <c r="P146" s="94"/>
      <c r="Q146" s="94"/>
    </row>
    <row r="147" spans="1:26" s="94" customFormat="1"/>
    <row r="148" spans="1:26" s="94" customFormat="1"/>
    <row r="149" spans="1:26">
      <c r="A149" s="1"/>
      <c r="B149" s="58" t="s">
        <v>79</v>
      </c>
      <c r="C149" s="58"/>
      <c r="G149" s="58" t="s">
        <v>4</v>
      </c>
      <c r="H149" s="58"/>
      <c r="J149" s="58" t="s">
        <v>90</v>
      </c>
      <c r="M149" s="94"/>
      <c r="N149" s="94"/>
      <c r="O149" s="94"/>
      <c r="P149" s="94"/>
      <c r="Q149" s="94"/>
    </row>
    <row r="150" spans="1:26">
      <c r="A150" s="1" t="s">
        <v>3</v>
      </c>
      <c r="B150" s="60" t="s">
        <v>93</v>
      </c>
      <c r="C150" s="1"/>
      <c r="G150" s="60" t="s">
        <v>210</v>
      </c>
      <c r="H150" s="60">
        <f>$H$6</f>
        <v>0.2</v>
      </c>
      <c r="I150" s="199"/>
      <c r="J150" s="60" t="s">
        <v>207</v>
      </c>
      <c r="M150" s="94"/>
      <c r="N150" s="94"/>
      <c r="O150" s="94"/>
      <c r="P150" s="94"/>
      <c r="Q150" s="94"/>
    </row>
    <row r="151" spans="1:26">
      <c r="A151" s="1" t="s">
        <v>89</v>
      </c>
      <c r="B151" s="1" t="s">
        <v>64</v>
      </c>
      <c r="C151" s="1" t="s">
        <v>34</v>
      </c>
      <c r="D151" s="1"/>
      <c r="E151" s="1"/>
      <c r="F151" s="1"/>
      <c r="G151" s="200" t="s">
        <v>62</v>
      </c>
      <c r="H151" s="200" t="s">
        <v>151</v>
      </c>
      <c r="I151" s="199"/>
      <c r="J151" s="200" t="s">
        <v>154</v>
      </c>
      <c r="K151" s="1"/>
      <c r="M151" s="94"/>
      <c r="N151" s="94"/>
      <c r="O151" s="94"/>
      <c r="P151" s="94"/>
      <c r="Q151" s="94"/>
    </row>
    <row r="152" spans="1:26">
      <c r="A152" s="1"/>
      <c r="B152" s="53" t="s">
        <v>50</v>
      </c>
      <c r="C152" s="41">
        <f>AVERAGE('Analysis Fault Information'!B152:K152)</f>
        <v>7.4</v>
      </c>
      <c r="D152" s="43"/>
      <c r="G152" s="201">
        <f>SUMPRODUCT('Analysis Fault Information'!C152:K152,'Historical Fault Information'!O152:W152)/SUM('Analysis Fault Information'!C152:K152)</f>
        <v>103.32650790233694</v>
      </c>
      <c r="H152" s="41">
        <f t="shared" ref="H152:H160" si="6">$H$12</f>
        <v>0.2</v>
      </c>
      <c r="I152" s="199"/>
      <c r="J152" s="201">
        <f>SUMPRODUCT('Analysis Fault Information'!C152:K152,'Historical Fault Information'!AA152:AI152)/SUM('Analysis Fault Information'!C152:K152)</f>
        <v>633.71507210361062</v>
      </c>
      <c r="K152" s="75"/>
      <c r="M152" s="94"/>
      <c r="N152" s="94"/>
      <c r="O152" s="94"/>
      <c r="P152" s="94"/>
      <c r="Q152" s="94"/>
    </row>
    <row r="153" spans="1:26">
      <c r="B153" s="53" t="s">
        <v>56</v>
      </c>
      <c r="C153" s="41">
        <f>AVERAGE('Analysis Fault Information'!B153:K153)</f>
        <v>7.5</v>
      </c>
      <c r="D153" s="43"/>
      <c r="G153" s="201">
        <f>SUMPRODUCT('Analysis Fault Information'!C153:K153,'Historical Fault Information'!O153:W153)/SUM('Analysis Fault Information'!C153:K153)</f>
        <v>92.68714098529891</v>
      </c>
      <c r="H153" s="41">
        <f t="shared" si="6"/>
        <v>0.2</v>
      </c>
      <c r="I153" s="199"/>
      <c r="J153" s="201">
        <f>SUMPRODUCT('Analysis Fault Information'!C153:K153,'Historical Fault Information'!AA153:AI153)/SUM('Analysis Fault Information'!C153:K153)</f>
        <v>321.06005837915501</v>
      </c>
      <c r="K153" s="75"/>
      <c r="M153" s="94"/>
      <c r="N153" s="94"/>
      <c r="O153" s="94"/>
      <c r="P153" s="94"/>
      <c r="Q153" s="94"/>
    </row>
    <row r="154" spans="1:26">
      <c r="B154" s="53" t="s">
        <v>51</v>
      </c>
      <c r="C154" s="41">
        <f>AVERAGE('Analysis Fault Information'!B154:K154)</f>
        <v>3.3</v>
      </c>
      <c r="D154" s="43"/>
      <c r="G154" s="201">
        <f>SUMPRODUCT('Analysis Fault Information'!C154:K154,'Historical Fault Information'!O154:W154)/SUM('Analysis Fault Information'!C154:K154)</f>
        <v>89.178735960294475</v>
      </c>
      <c r="H154" s="41">
        <f t="shared" si="6"/>
        <v>0.2</v>
      </c>
      <c r="I154" s="199"/>
      <c r="J154" s="201">
        <f>SUMPRODUCT('Analysis Fault Information'!C154:K154,'Historical Fault Information'!AA154:AI154)/SUM('Analysis Fault Information'!C154:K154)</f>
        <v>567.62314242566902</v>
      </c>
      <c r="K154" s="75"/>
      <c r="M154" s="94"/>
      <c r="N154" s="94"/>
      <c r="O154" s="94"/>
      <c r="P154" s="94"/>
      <c r="Q154" s="94"/>
    </row>
    <row r="155" spans="1:26">
      <c r="B155" s="53" t="s">
        <v>54</v>
      </c>
      <c r="C155" s="41">
        <f>AVERAGE('Analysis Fault Information'!B155:K155)</f>
        <v>20.6</v>
      </c>
      <c r="D155" s="43"/>
      <c r="G155" s="201">
        <f>SUMPRODUCT('Analysis Fault Information'!C155:K155,'Historical Fault Information'!O155:W155)/SUM('Analysis Fault Information'!C155:K155)</f>
        <v>70.766958564304602</v>
      </c>
      <c r="H155" s="41">
        <f t="shared" si="6"/>
        <v>0.2</v>
      </c>
      <c r="I155" s="199"/>
      <c r="J155" s="201">
        <f>SUMPRODUCT('Analysis Fault Information'!C155:K155,'Historical Fault Information'!AA155:AI155)/SUM('Analysis Fault Information'!C155:K155)</f>
        <v>769.57700250109281</v>
      </c>
      <c r="K155" s="75"/>
      <c r="M155" s="94"/>
      <c r="N155" s="94"/>
      <c r="O155" s="94"/>
      <c r="P155" s="94"/>
      <c r="Q155" s="94"/>
    </row>
    <row r="156" spans="1:26">
      <c r="B156" s="53" t="s">
        <v>49</v>
      </c>
      <c r="C156" s="41">
        <f>AVERAGE('Analysis Fault Information'!B156:K156)</f>
        <v>6.8</v>
      </c>
      <c r="D156" s="43"/>
      <c r="G156" s="201">
        <f>SUMPRODUCT('Analysis Fault Information'!C156:K156,'Historical Fault Information'!O156:W156)/SUM('Analysis Fault Information'!C156:K156)</f>
        <v>179.56286233064989</v>
      </c>
      <c r="H156" s="41">
        <f t="shared" si="6"/>
        <v>0.2</v>
      </c>
      <c r="I156" s="199"/>
      <c r="J156" s="201">
        <f>SUMPRODUCT('Analysis Fault Information'!C156:K156,'Historical Fault Information'!AA156:AI156)/SUM('Analysis Fault Information'!C156:K156)</f>
        <v>183.31001131303145</v>
      </c>
      <c r="K156" s="75"/>
      <c r="M156" s="94"/>
      <c r="N156" s="94"/>
      <c r="O156" s="94"/>
      <c r="P156" s="94"/>
      <c r="Q156" s="94"/>
    </row>
    <row r="157" spans="1:26">
      <c r="B157" s="53" t="s">
        <v>59</v>
      </c>
      <c r="C157" s="41">
        <f>AVERAGE('Analysis Fault Information'!B157:K157)</f>
        <v>3.2</v>
      </c>
      <c r="D157" s="43"/>
      <c r="G157" s="201">
        <f>SUMPRODUCT('Analysis Fault Information'!C157:K157,'Historical Fault Information'!O157:W157)/SUM('Analysis Fault Information'!C157:K157)</f>
        <v>118.83564286164845</v>
      </c>
      <c r="H157" s="41">
        <f t="shared" si="6"/>
        <v>0.2</v>
      </c>
      <c r="I157" s="199"/>
      <c r="J157" s="201">
        <f>SUMPRODUCT('Analysis Fault Information'!C157:K157,'Historical Fault Information'!AA157:AI157)/SUM('Analysis Fault Information'!C157:K157)</f>
        <v>375.38323514823975</v>
      </c>
      <c r="K157" s="75"/>
      <c r="M157" s="94"/>
      <c r="N157" s="94"/>
      <c r="O157" s="94"/>
      <c r="P157" s="94"/>
      <c r="Q157" s="94"/>
    </row>
    <row r="158" spans="1:26">
      <c r="B158" s="53" t="s">
        <v>57</v>
      </c>
      <c r="C158" s="41">
        <f>AVERAGE('Analysis Fault Information'!B158:K158)</f>
        <v>12.4</v>
      </c>
      <c r="D158" s="43"/>
      <c r="G158" s="201">
        <f>SUMPRODUCT('Analysis Fault Information'!C158:K158,'Historical Fault Information'!O158:W158)/SUM('Analysis Fault Information'!C158:K158)</f>
        <v>69.793965745177999</v>
      </c>
      <c r="H158" s="41">
        <f t="shared" si="6"/>
        <v>0.2</v>
      </c>
      <c r="I158" s="199"/>
      <c r="J158" s="201">
        <f>SUMPRODUCT('Analysis Fault Information'!C158:K158,'Historical Fault Information'!AA158:AI158)/SUM('Analysis Fault Information'!C158:K158)</f>
        <v>334.26297259647953</v>
      </c>
      <c r="K158" s="75"/>
      <c r="M158" s="94"/>
      <c r="N158" s="94"/>
      <c r="O158" s="94"/>
      <c r="P158" s="94"/>
      <c r="Q158" s="94"/>
    </row>
    <row r="159" spans="1:26">
      <c r="B159" s="53" t="s">
        <v>55</v>
      </c>
      <c r="C159" s="41">
        <f>AVERAGE('Analysis Fault Information'!B159:K159)</f>
        <v>1.3</v>
      </c>
      <c r="D159" s="43"/>
      <c r="G159" s="201">
        <f>SUMPRODUCT('Analysis Fault Information'!C159:K159,'Historical Fault Information'!O159:W159)/SUM('Analysis Fault Information'!C159:K159)</f>
        <v>137.46029423894757</v>
      </c>
      <c r="H159" s="41">
        <f t="shared" si="6"/>
        <v>0.2</v>
      </c>
      <c r="I159" s="199"/>
      <c r="J159" s="201">
        <f>SUMPRODUCT('Analysis Fault Information'!C159:K159,'Historical Fault Information'!AA159:AI159)/SUM('Analysis Fault Information'!C159:K159)</f>
        <v>84.483850664276005</v>
      </c>
      <c r="K159" s="75"/>
      <c r="M159" s="94"/>
      <c r="N159" s="94"/>
      <c r="O159" s="94"/>
      <c r="P159" s="94"/>
      <c r="Q159" s="94"/>
    </row>
    <row r="160" spans="1:26">
      <c r="B160" s="53" t="s">
        <v>47</v>
      </c>
      <c r="C160" s="41">
        <f>AVERAGE('Analysis Fault Information'!B160:K160)</f>
        <v>18.899999999999999</v>
      </c>
      <c r="D160" s="43"/>
      <c r="G160" s="201">
        <f>SUMPRODUCT('Analysis Fault Information'!C160:K160,'Historical Fault Information'!O160:W160)/SUM('Analysis Fault Information'!C160:K160)</f>
        <v>80.616563604570118</v>
      </c>
      <c r="H160" s="41">
        <f t="shared" si="6"/>
        <v>0.2</v>
      </c>
      <c r="I160" s="199"/>
      <c r="J160" s="201">
        <f>SUMPRODUCT('Analysis Fault Information'!C160:K160,'Historical Fault Information'!AA160:AI160)/SUM('Analysis Fault Information'!C160:K160)</f>
        <v>440.36623504997368</v>
      </c>
      <c r="K160" s="75"/>
      <c r="M160" s="94"/>
      <c r="N160" s="94"/>
      <c r="O160" s="94"/>
      <c r="P160" s="94"/>
      <c r="Q160" s="94"/>
    </row>
    <row r="161" spans="1:26">
      <c r="B161" s="53" t="s">
        <v>52</v>
      </c>
      <c r="C161" s="41">
        <f>AVERAGE('Analysis Fault Information'!B161:K161)</f>
        <v>7.2</v>
      </c>
      <c r="D161" s="43"/>
      <c r="G161" s="201">
        <f>SUMPRODUCT('Analysis Fault Information'!C161:K161,'Historical Fault Information'!O161:W161)/SUM('Analysis Fault Information'!C161:K161)</f>
        <v>75.167738804983557</v>
      </c>
      <c r="H161" s="41">
        <f>$H$12</f>
        <v>0.2</v>
      </c>
      <c r="I161" s="199"/>
      <c r="J161" s="201">
        <f>SUMPRODUCT('Analysis Fault Information'!C161:K161,'Historical Fault Information'!AA161:AI161)/SUM('Analysis Fault Information'!C161:K161)</f>
        <v>423.63333749226706</v>
      </c>
      <c r="K161" s="75"/>
      <c r="M161" s="94"/>
      <c r="N161" s="94"/>
      <c r="O161" s="94"/>
      <c r="P161" s="94"/>
      <c r="Q161" s="94"/>
    </row>
    <row r="162" spans="1:26">
      <c r="B162" s="53" t="s">
        <v>53</v>
      </c>
      <c r="C162" s="41">
        <f>AVERAGE('Analysis Fault Information'!B162:K162)</f>
        <v>4.8</v>
      </c>
      <c r="D162" s="43"/>
      <c r="G162" s="201">
        <f>SUMPRODUCT('Analysis Fault Information'!C162:K162,'Historical Fault Information'!O162:W162)/SUM('Analysis Fault Information'!C162:K162)</f>
        <v>82.567229469108568</v>
      </c>
      <c r="H162" s="41">
        <f>$H$12</f>
        <v>0.2</v>
      </c>
      <c r="I162" s="199"/>
      <c r="J162" s="201">
        <f>SUMPRODUCT('Analysis Fault Information'!C162:K162,'Historical Fault Information'!AA162:AI162)/SUM('Analysis Fault Information'!C162:K162)</f>
        <v>979.34406343120702</v>
      </c>
      <c r="K162" s="75"/>
      <c r="M162" s="94"/>
      <c r="N162" s="94"/>
      <c r="O162" s="94"/>
      <c r="P162" s="94"/>
      <c r="Q162" s="94"/>
    </row>
    <row r="163" spans="1:26">
      <c r="B163" s="53" t="s">
        <v>58</v>
      </c>
      <c r="C163" s="41">
        <f>AVERAGE('Analysis Fault Information'!B163:K163)</f>
        <v>7.1</v>
      </c>
      <c r="D163" s="43"/>
      <c r="G163" s="201">
        <f>SUMPRODUCT('Analysis Fault Information'!C163:K163,'Historical Fault Information'!O163:W163)/SUM('Analysis Fault Information'!C163:K163)</f>
        <v>81.558443496147817</v>
      </c>
      <c r="H163" s="41">
        <f>$H$12</f>
        <v>0.2</v>
      </c>
      <c r="I163" s="199"/>
      <c r="J163" s="201">
        <f>SUMPRODUCT('Analysis Fault Information'!C163:K163,'Historical Fault Information'!AA163:AI163)/SUM('Analysis Fault Information'!C163:K163)</f>
        <v>259.25861410101203</v>
      </c>
      <c r="K163" s="75"/>
      <c r="M163" s="94"/>
      <c r="N163" s="94"/>
      <c r="O163" s="94"/>
      <c r="P163" s="94"/>
      <c r="Q163" s="94"/>
    </row>
    <row r="164" spans="1:26">
      <c r="B164" s="53" t="s">
        <v>60</v>
      </c>
      <c r="C164" s="41">
        <f>AVERAGE('Analysis Fault Information'!B164:K164)</f>
        <v>5.2</v>
      </c>
      <c r="D164" s="43"/>
      <c r="G164" s="201">
        <f>SUMPRODUCT('Analysis Fault Information'!C164:K164,'Historical Fault Information'!O164:W164)/SUM('Analysis Fault Information'!C164:K164)</f>
        <v>88.20932951991206</v>
      </c>
      <c r="H164" s="41">
        <f>$H$12</f>
        <v>0.2</v>
      </c>
      <c r="I164" s="199"/>
      <c r="J164" s="201">
        <f>SUMPRODUCT('Analysis Fault Information'!C164:K164,'Historical Fault Information'!AA164:AI164)/SUM('Analysis Fault Information'!C164:K164)</f>
        <v>405.69268318258014</v>
      </c>
      <c r="K164" s="75"/>
      <c r="M164" s="94"/>
      <c r="N164" s="94"/>
      <c r="O164" s="94"/>
      <c r="P164" s="94"/>
      <c r="Q164" s="94"/>
    </row>
    <row r="165" spans="1:26">
      <c r="A165" s="53"/>
      <c r="M165" s="94"/>
      <c r="N165" s="94"/>
      <c r="O165" s="94"/>
      <c r="P165" s="94"/>
      <c r="Q165" s="94"/>
    </row>
    <row r="166" spans="1:26">
      <c r="A166" s="53"/>
      <c r="M166" s="94"/>
      <c r="N166" s="94"/>
      <c r="O166" s="94"/>
      <c r="P166" s="94"/>
      <c r="Q166" s="94"/>
    </row>
    <row r="167" spans="1:26">
      <c r="A167" s="53"/>
      <c r="M167" s="94"/>
      <c r="N167" s="94"/>
      <c r="O167" s="94"/>
      <c r="P167" s="94"/>
      <c r="Q167" s="94"/>
    </row>
    <row r="168" spans="1:26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>
      <c r="M169" s="94"/>
      <c r="N169" s="94"/>
      <c r="O169" s="94"/>
      <c r="P169" s="94"/>
      <c r="Q169" s="94"/>
    </row>
    <row r="170" spans="1:26" s="94" customFormat="1">
      <c r="A170" s="94" t="s">
        <v>157</v>
      </c>
      <c r="B170" s="104">
        <v>0.9</v>
      </c>
    </row>
    <row r="171" spans="1:26" s="94" customFormat="1"/>
    <row r="172" spans="1:26">
      <c r="A172" s="1" t="s">
        <v>35</v>
      </c>
      <c r="B172" s="58" t="s">
        <v>79</v>
      </c>
      <c r="C172" s="58"/>
      <c r="G172" s="58" t="s">
        <v>4</v>
      </c>
      <c r="H172" s="58"/>
      <c r="J172" s="58" t="s">
        <v>90</v>
      </c>
      <c r="M172" s="94"/>
      <c r="N172" s="94"/>
      <c r="O172" s="94"/>
      <c r="P172" s="94"/>
      <c r="Q172" s="94"/>
    </row>
    <row r="173" spans="1:26">
      <c r="A173" s="1" t="s">
        <v>3</v>
      </c>
      <c r="B173" s="60" t="s">
        <v>123</v>
      </c>
      <c r="C173" s="1"/>
      <c r="G173" s="60" t="s">
        <v>210</v>
      </c>
      <c r="H173" s="60">
        <f>$H$6</f>
        <v>0.2</v>
      </c>
      <c r="I173" s="199"/>
      <c r="J173" s="60" t="s">
        <v>207</v>
      </c>
      <c r="M173" s="94"/>
      <c r="N173" s="94"/>
      <c r="O173" s="94"/>
      <c r="P173" s="94"/>
      <c r="Q173" s="94"/>
    </row>
    <row r="174" spans="1:26">
      <c r="A174" s="1" t="s">
        <v>89</v>
      </c>
      <c r="B174" s="1" t="s">
        <v>64</v>
      </c>
      <c r="C174" s="1" t="s">
        <v>34</v>
      </c>
      <c r="D174" s="1"/>
      <c r="E174" s="1"/>
      <c r="F174" s="1"/>
      <c r="G174" s="200" t="s">
        <v>62</v>
      </c>
      <c r="H174" s="200" t="s">
        <v>151</v>
      </c>
      <c r="I174" s="199"/>
      <c r="J174" s="200" t="s">
        <v>154</v>
      </c>
      <c r="K174" s="1"/>
      <c r="M174" s="94"/>
      <c r="N174" s="94"/>
      <c r="O174" s="94"/>
      <c r="P174" s="94"/>
      <c r="Q174" s="94"/>
    </row>
    <row r="175" spans="1:26">
      <c r="B175" s="53" t="s">
        <v>50</v>
      </c>
      <c r="C175" s="41">
        <f>AVERAGE('Analysis Fault Information'!B175:J175)</f>
        <v>16.222222222222221</v>
      </c>
      <c r="D175" s="43"/>
      <c r="E175" s="43"/>
      <c r="G175" s="201">
        <f>SUMPRODUCT('Analysis Fault Information'!C175:K175,'Historical Fault Information'!O175:W175)/SUM('Analysis Fault Information'!C175:K175)</f>
        <v>110.37816490061658</v>
      </c>
      <c r="H175" s="41">
        <f t="shared" ref="H175:H183" si="7">$H$12</f>
        <v>0.2</v>
      </c>
      <c r="I175" s="199"/>
      <c r="J175" s="201">
        <f>SUMPRODUCT('Analysis Fault Information'!C175:K175,'Historical Fault Information'!AA175:AI175)/SUM('Analysis Fault Information'!C175:K175)</f>
        <v>635.04261339421009</v>
      </c>
      <c r="K175" s="75"/>
      <c r="M175" s="94"/>
      <c r="N175" s="94"/>
      <c r="O175" s="94"/>
      <c r="P175" s="94"/>
      <c r="Q175" s="94"/>
    </row>
    <row r="176" spans="1:26">
      <c r="B176" s="53" t="s">
        <v>56</v>
      </c>
      <c r="C176" s="41">
        <f>AVERAGE('Analysis Fault Information'!B176:J176)</f>
        <v>10.888888888888889</v>
      </c>
      <c r="D176" s="43"/>
      <c r="E176" s="43"/>
      <c r="G176" s="201">
        <f>SUMPRODUCT('Analysis Fault Information'!C176:K176,'Historical Fault Information'!O176:W176)/SUM('Analysis Fault Information'!C176:K176)</f>
        <v>249.9287358862357</v>
      </c>
      <c r="H176" s="41">
        <f t="shared" si="7"/>
        <v>0.2</v>
      </c>
      <c r="I176" s="199"/>
      <c r="J176" s="201">
        <f>SUMPRODUCT('Analysis Fault Information'!C176:K176,'Historical Fault Information'!AA176:AI176)/SUM('Analysis Fault Information'!C176:K176)</f>
        <v>228.80165907464752</v>
      </c>
      <c r="K176" s="75"/>
      <c r="M176" s="94"/>
      <c r="N176" s="94"/>
      <c r="O176" s="94"/>
      <c r="P176" s="94"/>
      <c r="Q176" s="94"/>
    </row>
    <row r="177" spans="1:26">
      <c r="B177" s="53" t="s">
        <v>51</v>
      </c>
      <c r="C177" s="41">
        <f>AVERAGE('Analysis Fault Information'!B177:J177)</f>
        <v>2.5555555555555554</v>
      </c>
      <c r="D177" s="43"/>
      <c r="E177" s="43"/>
      <c r="G177" s="201">
        <f>SUMPRODUCT('Analysis Fault Information'!C177:K177,'Historical Fault Information'!O177:W177)/SUM('Analysis Fault Information'!C177:K177)</f>
        <v>100.37963094029018</v>
      </c>
      <c r="H177" s="41">
        <f t="shared" si="7"/>
        <v>0.2</v>
      </c>
      <c r="I177" s="199"/>
      <c r="J177" s="201">
        <f>SUMPRODUCT('Analysis Fault Information'!C177:K177,'Historical Fault Information'!AA177:AI177)/SUM('Analysis Fault Information'!C177:K177)</f>
        <v>258.11171558374105</v>
      </c>
      <c r="K177" s="75"/>
      <c r="M177" s="94"/>
      <c r="N177" s="94"/>
      <c r="O177" s="94"/>
      <c r="P177" s="94"/>
      <c r="Q177" s="94"/>
    </row>
    <row r="178" spans="1:26">
      <c r="B178" s="53" t="s">
        <v>54</v>
      </c>
      <c r="C178" s="41">
        <f>AVERAGE('Analysis Fault Information'!B178:J178)</f>
        <v>16.777777777777779</v>
      </c>
      <c r="D178" s="43"/>
      <c r="E178" s="43"/>
      <c r="G178" s="201">
        <f>SUMPRODUCT('Analysis Fault Information'!C178:K178,'Historical Fault Information'!O178:W178)/SUM('Analysis Fault Information'!C178:K178)</f>
        <v>77.668247835177979</v>
      </c>
      <c r="H178" s="41">
        <f t="shared" si="7"/>
        <v>0.2</v>
      </c>
      <c r="I178" s="199"/>
      <c r="J178" s="201">
        <f>SUMPRODUCT('Analysis Fault Information'!C178:K178,'Historical Fault Information'!AA178:AI178)/SUM('Analysis Fault Information'!C178:K178)</f>
        <v>468.30392251810815</v>
      </c>
      <c r="K178" s="75"/>
      <c r="M178" s="94"/>
      <c r="N178" s="94"/>
      <c r="O178" s="94"/>
      <c r="P178" s="94"/>
      <c r="Q178" s="94"/>
    </row>
    <row r="179" spans="1:26">
      <c r="B179" s="53" t="s">
        <v>49</v>
      </c>
      <c r="C179" s="41">
        <f>AVERAGE('Analysis Fault Information'!B179:J179)</f>
        <v>10.888888888888889</v>
      </c>
      <c r="D179" s="43"/>
      <c r="E179" s="43"/>
      <c r="G179" s="201">
        <f>SUMPRODUCT('Analysis Fault Information'!C179:K179,'Historical Fault Information'!O179:W179)/SUM('Analysis Fault Information'!C179:K179)</f>
        <v>140.78716110853392</v>
      </c>
      <c r="H179" s="41">
        <f t="shared" si="7"/>
        <v>0.2</v>
      </c>
      <c r="I179" s="199"/>
      <c r="J179" s="201">
        <f>SUMPRODUCT('Analysis Fault Information'!C179:K179,'Historical Fault Information'!AA179:AI179)/SUM('Analysis Fault Information'!C179:K179)</f>
        <v>303.51464407782487</v>
      </c>
      <c r="K179" s="75"/>
      <c r="M179" s="94"/>
      <c r="N179" s="94"/>
      <c r="O179" s="94"/>
      <c r="P179" s="94"/>
      <c r="Q179" s="94"/>
    </row>
    <row r="180" spans="1:26">
      <c r="B180" s="53" t="s">
        <v>59</v>
      </c>
      <c r="C180" s="41">
        <f>AVERAGE('Analysis Fault Information'!B180:J180)</f>
        <v>19.777777777777779</v>
      </c>
      <c r="D180" s="43"/>
      <c r="E180" s="43"/>
      <c r="G180" s="201">
        <f>SUMPRODUCT('Analysis Fault Information'!C180:K180,'Historical Fault Information'!O180:W180)/SUM('Analysis Fault Information'!C180:K180)</f>
        <v>149.06682265405627</v>
      </c>
      <c r="H180" s="41">
        <f t="shared" si="7"/>
        <v>0.2</v>
      </c>
      <c r="I180" s="199"/>
      <c r="J180" s="201">
        <f>SUMPRODUCT('Analysis Fault Information'!C180:K180,'Historical Fault Information'!AA180:AI180)/SUM('Analysis Fault Information'!C180:K180)</f>
        <v>196.52958528203087</v>
      </c>
      <c r="K180" s="75"/>
      <c r="M180" s="94"/>
      <c r="N180" s="94"/>
      <c r="O180" s="94"/>
      <c r="P180" s="94"/>
      <c r="Q180" s="94"/>
    </row>
    <row r="181" spans="1:26">
      <c r="B181" s="53" t="s">
        <v>57</v>
      </c>
      <c r="C181" s="41">
        <f>AVERAGE('Analysis Fault Information'!B181:J181)</f>
        <v>31.333333333333332</v>
      </c>
      <c r="D181" s="43"/>
      <c r="E181" s="43"/>
      <c r="G181" s="201">
        <f>SUMPRODUCT('Analysis Fault Information'!C181:K181,'Historical Fault Information'!O181:W181)/SUM('Analysis Fault Information'!C181:K181)</f>
        <v>154.7164604626366</v>
      </c>
      <c r="H181" s="41">
        <f t="shared" si="7"/>
        <v>0.2</v>
      </c>
      <c r="I181" s="199"/>
      <c r="J181" s="201">
        <f>SUMPRODUCT('Analysis Fault Information'!C181:K181,'Historical Fault Information'!AA181:AI181)/SUM('Analysis Fault Information'!C181:K181)</f>
        <v>295.92234714538517</v>
      </c>
      <c r="K181" s="75"/>
      <c r="M181" s="94"/>
      <c r="N181" s="94"/>
      <c r="O181" s="94"/>
      <c r="P181" s="94"/>
      <c r="Q181" s="94"/>
    </row>
    <row r="182" spans="1:26">
      <c r="B182" s="53" t="s">
        <v>55</v>
      </c>
      <c r="C182" s="41">
        <f>AVERAGE('Analysis Fault Information'!B182:J182)</f>
        <v>11.888888888888889</v>
      </c>
      <c r="D182" s="43"/>
      <c r="E182" s="43"/>
      <c r="G182" s="201">
        <f>SUMPRODUCT('Analysis Fault Information'!C182:K182,'Historical Fault Information'!O182:W182)/SUM('Analysis Fault Information'!C182:K182)</f>
        <v>127.4512469332121</v>
      </c>
      <c r="H182" s="41">
        <f t="shared" si="7"/>
        <v>0.2</v>
      </c>
      <c r="I182" s="199"/>
      <c r="J182" s="201">
        <f>SUMPRODUCT('Analysis Fault Information'!C182:K182,'Historical Fault Information'!AA182:AI182)/SUM('Analysis Fault Information'!C182:K182)</f>
        <v>106.87126545193475</v>
      </c>
      <c r="K182" s="75"/>
      <c r="M182" s="94"/>
      <c r="N182" s="94"/>
      <c r="O182" s="94"/>
      <c r="P182" s="94"/>
      <c r="Q182" s="94"/>
    </row>
    <row r="183" spans="1:26">
      <c r="B183" s="53" t="s">
        <v>47</v>
      </c>
      <c r="C183" s="41">
        <f>AVERAGE('Analysis Fault Information'!B183:J183)</f>
        <v>16.333333333333332</v>
      </c>
      <c r="D183" s="43"/>
      <c r="E183" s="43"/>
      <c r="G183" s="201">
        <f>SUMPRODUCT('Analysis Fault Information'!C183:K183,'Historical Fault Information'!O183:W183)/SUM('Analysis Fault Information'!C183:K183)</f>
        <v>98.404083501246106</v>
      </c>
      <c r="H183" s="41">
        <f t="shared" si="7"/>
        <v>0.2</v>
      </c>
      <c r="I183" s="199"/>
      <c r="J183" s="201">
        <f>SUMPRODUCT('Analysis Fault Information'!C183:K183,'Historical Fault Information'!AA183:AI183)/SUM('Analysis Fault Information'!C183:K183)</f>
        <v>560.26596566195587</v>
      </c>
      <c r="K183" s="75"/>
      <c r="M183" s="94"/>
      <c r="N183" s="94"/>
      <c r="O183" s="94"/>
      <c r="P183" s="94"/>
      <c r="Q183" s="94"/>
    </row>
    <row r="184" spans="1:26">
      <c r="B184" s="53" t="s">
        <v>52</v>
      </c>
      <c r="C184" s="41">
        <f>AVERAGE('Analysis Fault Information'!B184:J184)</f>
        <v>18.333333333333332</v>
      </c>
      <c r="D184" s="43"/>
      <c r="E184" s="43"/>
      <c r="G184" s="201">
        <f>SUMPRODUCT('Analysis Fault Information'!C184:K184,'Historical Fault Information'!O184:W184)/SUM('Analysis Fault Information'!C184:K184)</f>
        <v>87.907908039782242</v>
      </c>
      <c r="H184" s="41">
        <f>$H$12</f>
        <v>0.2</v>
      </c>
      <c r="I184" s="199"/>
      <c r="J184" s="201">
        <f>SUMPRODUCT('Analysis Fault Information'!C184:K184,'Historical Fault Information'!AA184:AI184)/SUM('Analysis Fault Information'!C184:K184)</f>
        <v>280.60242582307558</v>
      </c>
      <c r="K184" s="75"/>
      <c r="M184" s="94"/>
      <c r="N184" s="94"/>
      <c r="O184" s="94"/>
      <c r="P184" s="94"/>
      <c r="Q184" s="94"/>
    </row>
    <row r="185" spans="1:26">
      <c r="B185" s="53" t="s">
        <v>53</v>
      </c>
      <c r="C185" s="41">
        <f>AVERAGE('Analysis Fault Information'!B185:J185)</f>
        <v>7.4444444444444446</v>
      </c>
      <c r="D185" s="43"/>
      <c r="E185" s="43"/>
      <c r="G185" s="201">
        <f>SUMPRODUCT('Analysis Fault Information'!C185:K185,'Historical Fault Information'!O185:W185)/SUM('Analysis Fault Information'!C185:K185)</f>
        <v>108.95239815863626</v>
      </c>
      <c r="H185" s="41">
        <f>$H$12</f>
        <v>0.2</v>
      </c>
      <c r="I185" s="199"/>
      <c r="J185" s="201">
        <f>SUMPRODUCT('Analysis Fault Information'!C185:K185,'Historical Fault Information'!AA185:AI185)/SUM('Analysis Fault Information'!C185:K185)</f>
        <v>330.52716300445047</v>
      </c>
      <c r="K185" s="75"/>
      <c r="M185" s="94"/>
      <c r="N185" s="94"/>
      <c r="O185" s="94"/>
      <c r="P185" s="94"/>
      <c r="Q185" s="94"/>
    </row>
    <row r="186" spans="1:26">
      <c r="B186" s="53" t="s">
        <v>58</v>
      </c>
      <c r="C186" s="41">
        <f>AVERAGE('Analysis Fault Information'!B186:J186)</f>
        <v>53</v>
      </c>
      <c r="D186" s="43"/>
      <c r="E186" s="43"/>
      <c r="G186" s="201">
        <f>SUMPRODUCT('Analysis Fault Information'!C186:K186,'Historical Fault Information'!O186:W186)/SUM('Analysis Fault Information'!C186:K186)</f>
        <v>161.76496137487212</v>
      </c>
      <c r="H186" s="41">
        <f>$H$12</f>
        <v>0.2</v>
      </c>
      <c r="I186" s="199"/>
      <c r="J186" s="201">
        <f>SUMPRODUCT('Analysis Fault Information'!C186:K186,'Historical Fault Information'!AA186:AI186)/SUM('Analysis Fault Information'!C186:K186)</f>
        <v>194.58718871551071</v>
      </c>
      <c r="K186" s="75"/>
      <c r="M186" s="94"/>
      <c r="N186" s="94"/>
      <c r="O186" s="94"/>
      <c r="P186" s="94"/>
      <c r="Q186" s="94"/>
    </row>
    <row r="187" spans="1:26">
      <c r="B187" s="53" t="s">
        <v>60</v>
      </c>
      <c r="C187" s="41">
        <f>AVERAGE('Analysis Fault Information'!B187:J187)</f>
        <v>17</v>
      </c>
      <c r="D187" s="43"/>
      <c r="E187" s="43"/>
      <c r="G187" s="201">
        <f>SUMPRODUCT('Analysis Fault Information'!C187:K187,'Historical Fault Information'!O187:W187)/SUM('Analysis Fault Information'!C187:K187)</f>
        <v>290.09904383271243</v>
      </c>
      <c r="H187" s="41">
        <f>$H$12</f>
        <v>0.2</v>
      </c>
      <c r="I187" s="199"/>
      <c r="J187" s="201">
        <f>SUMPRODUCT('Analysis Fault Information'!C187:K187,'Historical Fault Information'!AA187:AI187)/SUM('Analysis Fault Information'!C187:K187)</f>
        <v>305.57872332476012</v>
      </c>
      <c r="K187" s="75"/>
      <c r="M187" s="94"/>
      <c r="N187" s="94"/>
      <c r="O187" s="94"/>
      <c r="P187" s="94"/>
      <c r="Q187" s="94"/>
    </row>
    <row r="188" spans="1:26">
      <c r="B188" s="89"/>
      <c r="C188" s="90"/>
      <c r="M188" s="94"/>
      <c r="N188" s="94"/>
      <c r="O188" s="94"/>
      <c r="P188" s="94"/>
      <c r="Q188" s="94"/>
    </row>
    <row r="189" spans="1:26">
      <c r="A189" s="53"/>
      <c r="M189" s="94"/>
      <c r="N189" s="94"/>
      <c r="O189" s="94"/>
      <c r="P189" s="94"/>
      <c r="Q189" s="94"/>
    </row>
    <row r="190" spans="1:26">
      <c r="A190" s="53"/>
      <c r="M190" s="94"/>
      <c r="N190" s="94"/>
      <c r="O190" s="94"/>
      <c r="P190" s="94"/>
      <c r="Q190" s="94"/>
    </row>
    <row r="191" spans="1:26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>
      <c r="M192" s="94"/>
      <c r="N192" s="94"/>
      <c r="O192" s="94"/>
      <c r="P192" s="94"/>
      <c r="Q192" s="94"/>
    </row>
    <row r="193" spans="1:17" s="94" customFormat="1"/>
    <row r="194" spans="1:17" s="94" customFormat="1"/>
    <row r="195" spans="1:17">
      <c r="A195" s="1"/>
      <c r="B195" s="58" t="s">
        <v>79</v>
      </c>
      <c r="C195" s="58"/>
      <c r="G195" s="58" t="s">
        <v>4</v>
      </c>
      <c r="H195" s="58"/>
      <c r="J195" s="58" t="s">
        <v>90</v>
      </c>
      <c r="M195" s="94"/>
      <c r="N195" s="94"/>
      <c r="O195" s="94"/>
      <c r="P195" s="94"/>
      <c r="Q195" s="94"/>
    </row>
    <row r="196" spans="1:17">
      <c r="A196" s="1" t="s">
        <v>3</v>
      </c>
      <c r="B196" s="60" t="s">
        <v>93</v>
      </c>
      <c r="C196" s="1"/>
      <c r="G196" s="60" t="s">
        <v>217</v>
      </c>
      <c r="H196" s="60">
        <f>$H$6</f>
        <v>0.2</v>
      </c>
      <c r="I196" s="199"/>
      <c r="J196" s="60" t="s">
        <v>216</v>
      </c>
      <c r="M196" s="94"/>
      <c r="N196" s="94"/>
      <c r="O196" s="94"/>
      <c r="P196" s="94"/>
      <c r="Q196" s="94"/>
    </row>
    <row r="197" spans="1:17">
      <c r="A197" s="1" t="s">
        <v>89</v>
      </c>
      <c r="B197" s="1" t="s">
        <v>64</v>
      </c>
      <c r="C197" s="1" t="s">
        <v>62</v>
      </c>
      <c r="D197" s="1"/>
      <c r="E197" s="1"/>
      <c r="F197" s="1"/>
      <c r="G197" s="200" t="s">
        <v>62</v>
      </c>
      <c r="H197" s="200" t="s">
        <v>151</v>
      </c>
      <c r="I197" s="199"/>
      <c r="J197" s="200" t="s">
        <v>62</v>
      </c>
      <c r="K197" s="1"/>
      <c r="M197" s="94"/>
      <c r="N197" s="94"/>
      <c r="O197" s="94"/>
      <c r="P197" s="94"/>
      <c r="Q197" s="94"/>
    </row>
    <row r="198" spans="1:17">
      <c r="A198" s="1"/>
      <c r="B198" s="53" t="s">
        <v>50</v>
      </c>
      <c r="C198" s="41">
        <f>AVERAGE('Analysis Fault Information'!B198:K198)</f>
        <v>18.399999999999999</v>
      </c>
      <c r="G198" s="201">
        <f>AVERAGE('Historical Fault Information'!P198:W198)</f>
        <v>79.320497829987957</v>
      </c>
      <c r="H198" s="41">
        <f t="shared" ref="H198:H206" si="8">$H$12</f>
        <v>0.2</v>
      </c>
      <c r="I198" s="199"/>
      <c r="J198" s="201">
        <f>AVERAGE('Historical Fault Information'!AB198:AI198)</f>
        <v>657.23228760254574</v>
      </c>
      <c r="K198" s="75"/>
      <c r="M198" s="94"/>
      <c r="N198" s="94"/>
      <c r="O198" s="94"/>
      <c r="P198" s="94"/>
      <c r="Q198" s="94"/>
    </row>
    <row r="199" spans="1:17">
      <c r="B199" s="53" t="s">
        <v>56</v>
      </c>
      <c r="C199" s="41">
        <f>AVERAGE('Analysis Fault Information'!B199:K199)</f>
        <v>33.9</v>
      </c>
      <c r="G199" s="201">
        <f>AVERAGE('Historical Fault Information'!P199:W199)</f>
        <v>157.00804507821377</v>
      </c>
      <c r="H199" s="41">
        <f t="shared" si="8"/>
        <v>0.2</v>
      </c>
      <c r="I199" s="199"/>
      <c r="J199" s="201">
        <f>AVERAGE('Historical Fault Information'!AB199:AI199)</f>
        <v>251.37090561919365</v>
      </c>
      <c r="K199" s="75"/>
      <c r="M199" s="94"/>
      <c r="N199" s="94"/>
      <c r="O199" s="94"/>
      <c r="P199" s="94"/>
      <c r="Q199" s="94"/>
    </row>
    <row r="200" spans="1:17">
      <c r="B200" s="53" t="s">
        <v>51</v>
      </c>
      <c r="C200" s="41">
        <f>AVERAGE('Analysis Fault Information'!B200:K200)</f>
        <v>2.9</v>
      </c>
      <c r="G200" s="201">
        <f>AVERAGE('Historical Fault Information'!P200:W200)</f>
        <v>119.88257989696592</v>
      </c>
      <c r="H200" s="41">
        <f t="shared" si="8"/>
        <v>0.2</v>
      </c>
      <c r="I200" s="199"/>
      <c r="J200" s="201">
        <f>AVERAGE('Historical Fault Information'!AB200:AI200)</f>
        <v>178.82748142650874</v>
      </c>
      <c r="K200" s="75"/>
      <c r="M200" s="94"/>
      <c r="N200" s="94"/>
      <c r="O200" s="94"/>
      <c r="P200" s="94"/>
      <c r="Q200" s="94"/>
    </row>
    <row r="201" spans="1:17">
      <c r="B201" s="53" t="s">
        <v>54</v>
      </c>
      <c r="C201" s="41">
        <f>AVERAGE('Analysis Fault Information'!B201:K201)</f>
        <v>25</v>
      </c>
      <c r="G201" s="201">
        <f>AVERAGE('Historical Fault Information'!P201:W201)</f>
        <v>102.37562845424509</v>
      </c>
      <c r="H201" s="41">
        <f t="shared" si="8"/>
        <v>0.2</v>
      </c>
      <c r="I201" s="199"/>
      <c r="J201" s="201">
        <f>AVERAGE('Historical Fault Information'!AB201:AI201)</f>
        <v>289.97730435887797</v>
      </c>
      <c r="K201" s="75"/>
      <c r="M201" s="94"/>
      <c r="N201" s="94"/>
      <c r="O201" s="94"/>
      <c r="P201" s="94"/>
      <c r="Q201" s="94"/>
    </row>
    <row r="202" spans="1:17">
      <c r="B202" s="53" t="s">
        <v>49</v>
      </c>
      <c r="C202" s="41">
        <f>AVERAGE('Analysis Fault Information'!B202:K202)</f>
        <v>10.1</v>
      </c>
      <c r="G202" s="201">
        <f>AVERAGE('Historical Fault Information'!P202:W202)</f>
        <v>124.50798975185037</v>
      </c>
      <c r="H202" s="41">
        <f t="shared" si="8"/>
        <v>0.2</v>
      </c>
      <c r="I202" s="199"/>
      <c r="J202" s="201">
        <f>AVERAGE('Historical Fault Information'!AB202:AI202)</f>
        <v>194.00010964932304</v>
      </c>
      <c r="K202" s="75"/>
      <c r="M202" s="94"/>
      <c r="N202" s="94"/>
      <c r="O202" s="94"/>
      <c r="P202" s="94"/>
      <c r="Q202" s="94"/>
    </row>
    <row r="203" spans="1:17">
      <c r="B203" s="53" t="s">
        <v>59</v>
      </c>
      <c r="C203" s="41">
        <f>AVERAGE('Analysis Fault Information'!B203:K203)</f>
        <v>21.5</v>
      </c>
      <c r="G203" s="201">
        <f>AVERAGE('Historical Fault Information'!P203:W203)</f>
        <v>198.43328228848674</v>
      </c>
      <c r="H203" s="41">
        <f t="shared" si="8"/>
        <v>0.2</v>
      </c>
      <c r="I203" s="199"/>
      <c r="J203" s="201">
        <f>AVERAGE('Historical Fault Information'!AB203:AI203)</f>
        <v>207.38029762355987</v>
      </c>
      <c r="K203" s="75"/>
      <c r="M203" s="94"/>
      <c r="N203" s="94"/>
      <c r="O203" s="94"/>
      <c r="P203" s="94"/>
      <c r="Q203" s="94"/>
    </row>
    <row r="204" spans="1:17">
      <c r="B204" s="53" t="s">
        <v>57</v>
      </c>
      <c r="C204" s="41">
        <f>AVERAGE('Analysis Fault Information'!B204:K204)</f>
        <v>49.3</v>
      </c>
      <c r="G204" s="201">
        <f>AVERAGE('Historical Fault Information'!P204:W204)</f>
        <v>117.95756162967325</v>
      </c>
      <c r="H204" s="41">
        <f t="shared" si="8"/>
        <v>0.2</v>
      </c>
      <c r="I204" s="199"/>
      <c r="J204" s="201">
        <f>AVERAGE('Historical Fault Information'!AB204:AI204)</f>
        <v>190.432477499866</v>
      </c>
      <c r="K204" s="75"/>
    </row>
    <row r="205" spans="1:17">
      <c r="B205" s="53" t="s">
        <v>55</v>
      </c>
      <c r="C205" s="41">
        <f>AVERAGE('Analysis Fault Information'!B205:K205)</f>
        <v>15.5</v>
      </c>
      <c r="G205" s="201">
        <f>AVERAGE('Historical Fault Information'!P205:W205)</f>
        <v>148.15357225402477</v>
      </c>
      <c r="H205" s="41">
        <f t="shared" si="8"/>
        <v>0.2</v>
      </c>
      <c r="I205" s="199"/>
      <c r="J205" s="201">
        <f>AVERAGE('Historical Fault Information'!AB205:AI205)</f>
        <v>126.69975897038731</v>
      </c>
      <c r="K205" s="75"/>
    </row>
    <row r="206" spans="1:17">
      <c r="B206" s="53" t="s">
        <v>47</v>
      </c>
      <c r="C206" s="41">
        <f>AVERAGE('Analysis Fault Information'!B206:K206)</f>
        <v>20.100000000000001</v>
      </c>
      <c r="G206" s="201">
        <f>AVERAGE('Historical Fault Information'!P206:W206)</f>
        <v>95.006734395541386</v>
      </c>
      <c r="H206" s="41">
        <f t="shared" si="8"/>
        <v>0.2</v>
      </c>
      <c r="I206" s="199"/>
      <c r="J206" s="201">
        <f>AVERAGE('Historical Fault Information'!AB206:AI206)</f>
        <v>548.23950980164625</v>
      </c>
      <c r="K206" s="75"/>
    </row>
    <row r="207" spans="1:17">
      <c r="B207" s="53" t="s">
        <v>52</v>
      </c>
      <c r="C207" s="41">
        <f>AVERAGE('Analysis Fault Information'!B207:K207)</f>
        <v>21.1</v>
      </c>
      <c r="G207" s="201">
        <f>AVERAGE('Historical Fault Information'!P207:W207)</f>
        <v>99.889818468017836</v>
      </c>
      <c r="H207" s="41">
        <f>$H$12</f>
        <v>0.2</v>
      </c>
      <c r="I207" s="199"/>
      <c r="J207" s="201">
        <f>AVERAGE('Historical Fault Information'!AB207:AI207)</f>
        <v>224.42034665445655</v>
      </c>
      <c r="K207" s="75"/>
    </row>
    <row r="208" spans="1:17">
      <c r="B208" s="53" t="s">
        <v>53</v>
      </c>
      <c r="C208" s="41">
        <f>AVERAGE('Analysis Fault Information'!B208:K208)</f>
        <v>9.5</v>
      </c>
      <c r="G208" s="201">
        <f>AVERAGE('Historical Fault Information'!P208:W208)</f>
        <v>158.15498915764661</v>
      </c>
      <c r="H208" s="41">
        <f>$H$12</f>
        <v>0.2</v>
      </c>
      <c r="I208" s="199"/>
      <c r="J208" s="201">
        <f>AVERAGE('Historical Fault Information'!AB208:AI208)</f>
        <v>534.9018853514965</v>
      </c>
      <c r="K208" s="75"/>
    </row>
    <row r="209" spans="1:26">
      <c r="B209" s="53" t="s">
        <v>58</v>
      </c>
      <c r="C209" s="41">
        <f>AVERAGE('Analysis Fault Information'!B209:K209)</f>
        <v>31.5</v>
      </c>
      <c r="G209" s="201">
        <f>AVERAGE('Historical Fault Information'!P209:W209)</f>
        <v>122.36536495379852</v>
      </c>
      <c r="H209" s="41">
        <f>$H$12</f>
        <v>0.2</v>
      </c>
      <c r="I209" s="199"/>
      <c r="J209" s="201">
        <f>AVERAGE('Historical Fault Information'!AB209:AI209)</f>
        <v>172.07327444403717</v>
      </c>
      <c r="K209" s="75"/>
    </row>
    <row r="210" spans="1:26">
      <c r="B210" s="53" t="s">
        <v>60</v>
      </c>
      <c r="C210" s="41">
        <f>AVERAGE('Analysis Fault Information'!B210:K210)</f>
        <v>20.5</v>
      </c>
      <c r="G210" s="201">
        <f>AVERAGE('Historical Fault Information'!P210:W210)</f>
        <v>196.42267174974842</v>
      </c>
      <c r="H210" s="41">
        <f>$H$12</f>
        <v>0.2</v>
      </c>
      <c r="I210" s="199"/>
      <c r="J210" s="201">
        <f>AVERAGE('Historical Fault Information'!AB210:AI210)</f>
        <v>286.28423694237864</v>
      </c>
      <c r="K210" s="75"/>
    </row>
    <row r="212" spans="1:26">
      <c r="A212" s="53"/>
    </row>
    <row r="213" spans="1:26">
      <c r="A213" s="53"/>
    </row>
    <row r="214" spans="1:26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6" spans="1:26" s="94" customFormat="1">
      <c r="A216" s="220" t="s">
        <v>208</v>
      </c>
      <c r="B216" s="104">
        <v>0.5</v>
      </c>
    </row>
    <row r="217" spans="1:26" s="94" customFormat="1">
      <c r="B217" s="94" t="s">
        <v>209</v>
      </c>
    </row>
    <row r="218" spans="1:26">
      <c r="A218" s="1"/>
      <c r="B218" s="58" t="s">
        <v>79</v>
      </c>
      <c r="C218" s="58"/>
      <c r="G218" s="58" t="s">
        <v>4</v>
      </c>
      <c r="H218" s="58"/>
      <c r="J218" s="58" t="s">
        <v>90</v>
      </c>
      <c r="M218" s="1"/>
      <c r="P218" s="1"/>
    </row>
    <row r="219" spans="1:26">
      <c r="A219" s="1" t="s">
        <v>3</v>
      </c>
      <c r="B219" s="60" t="s">
        <v>149</v>
      </c>
      <c r="C219" s="1">
        <v>0.8</v>
      </c>
      <c r="G219" s="60" t="s">
        <v>210</v>
      </c>
      <c r="H219" s="60">
        <f>$H$6</f>
        <v>0.2</v>
      </c>
      <c r="I219" s="199"/>
      <c r="J219" s="60" t="s">
        <v>207</v>
      </c>
      <c r="M219" s="60"/>
      <c r="P219" s="60"/>
    </row>
    <row r="220" spans="1:26">
      <c r="A220" s="1" t="s">
        <v>89</v>
      </c>
      <c r="B220" s="1" t="s">
        <v>64</v>
      </c>
      <c r="C220" s="1" t="s">
        <v>62</v>
      </c>
      <c r="D220" s="1"/>
      <c r="E220" s="1"/>
      <c r="F220" s="1"/>
      <c r="G220" s="200" t="s">
        <v>62</v>
      </c>
      <c r="H220" s="200" t="s">
        <v>151</v>
      </c>
      <c r="I220" s="199"/>
      <c r="J220" s="200" t="s">
        <v>154</v>
      </c>
      <c r="K220" s="1"/>
    </row>
    <row r="221" spans="1:26">
      <c r="A221" s="1"/>
      <c r="B221" s="53" t="s">
        <v>50</v>
      </c>
      <c r="C221" s="41">
        <f t="shared" ref="C221:C233" si="9">$C$219</f>
        <v>0.8</v>
      </c>
      <c r="G221" s="201">
        <f>SUMPRODUCT('Analysis Fault Information'!C221:K221,'Historical Fault Information'!O221:W221)/SUM('Analysis Fault Information'!C221:K221)</f>
        <v>48.592048882503867</v>
      </c>
      <c r="H221" s="41">
        <f t="shared" ref="H221:H229" si="10">$H$12</f>
        <v>0.2</v>
      </c>
      <c r="I221" s="199"/>
      <c r="J221" s="201">
        <f>SUMPRODUCT('Analysis Fault Information'!C221:K221,'Historical Fault Information'!AA221:AI221)/SUM('Analysis Fault Information'!C221:K221)</f>
        <v>853.0443796459474</v>
      </c>
      <c r="K221" s="75"/>
    </row>
    <row r="222" spans="1:26">
      <c r="B222" s="53" t="s">
        <v>56</v>
      </c>
      <c r="C222" s="41">
        <f t="shared" si="9"/>
        <v>0.8</v>
      </c>
      <c r="G222" s="201">
        <f>SUMPRODUCT('Analysis Fault Information'!C222:K222,'Historical Fault Information'!O222:W222)/SUM('Analysis Fault Information'!C222:K222)</f>
        <v>58.260179622045683</v>
      </c>
      <c r="H222" s="41">
        <f t="shared" si="10"/>
        <v>0.2</v>
      </c>
      <c r="I222" s="199"/>
      <c r="J222" s="201">
        <f>SUMPRODUCT('Analysis Fault Information'!C222:K222,'Historical Fault Information'!AA222:AI222)/SUM('Analysis Fault Information'!C222:K222)</f>
        <v>383.58919180806163</v>
      </c>
      <c r="K222" s="75"/>
    </row>
    <row r="223" spans="1:26">
      <c r="B223" s="53" t="s">
        <v>51</v>
      </c>
      <c r="C223" s="41">
        <f t="shared" si="9"/>
        <v>0.8</v>
      </c>
      <c r="G223" s="201">
        <f>SUMPRODUCT('Analysis Fault Information'!C223:K223,'Historical Fault Information'!O223:W223)/SUM('Analysis Fault Information'!C223:K223)</f>
        <v>58.122785997221769</v>
      </c>
      <c r="H223" s="41">
        <f t="shared" si="10"/>
        <v>0.2</v>
      </c>
      <c r="I223" s="199"/>
      <c r="J223" s="201">
        <f>SUMPRODUCT('Analysis Fault Information'!C223:K223,'Historical Fault Information'!AA223:AI223)/SUM('Analysis Fault Information'!C223:K223)</f>
        <v>609.20429665074482</v>
      </c>
      <c r="K223" s="75"/>
    </row>
    <row r="224" spans="1:26">
      <c r="B224" s="53" t="s">
        <v>54</v>
      </c>
      <c r="C224" s="41">
        <f t="shared" si="9"/>
        <v>0.8</v>
      </c>
      <c r="G224" s="201">
        <f>SUMPRODUCT('Analysis Fault Information'!C224:K224,'Historical Fault Information'!O224:W224)/SUM('Analysis Fault Information'!C224:K224)</f>
        <v>47.302097571070007</v>
      </c>
      <c r="H224" s="41">
        <f t="shared" si="10"/>
        <v>0.2</v>
      </c>
      <c r="I224" s="199"/>
      <c r="J224" s="201">
        <f>SUMPRODUCT('Analysis Fault Information'!C224:K224,'Historical Fault Information'!AA224:AI224)/SUM('Analysis Fault Information'!C224:K224)</f>
        <v>478.37662229523562</v>
      </c>
      <c r="K224" s="75"/>
    </row>
    <row r="225" spans="1:26">
      <c r="B225" s="53" t="s">
        <v>49</v>
      </c>
      <c r="C225" s="41">
        <f t="shared" si="9"/>
        <v>0.8</v>
      </c>
      <c r="G225" s="201">
        <f>SUMPRODUCT('Analysis Fault Information'!C225:K225,'Historical Fault Information'!O225:W225)/SUM('Analysis Fault Information'!C225:K225)</f>
        <v>48.090466523847908</v>
      </c>
      <c r="H225" s="41">
        <f t="shared" si="10"/>
        <v>0.2</v>
      </c>
      <c r="I225" s="199"/>
      <c r="J225" s="201">
        <f>SUMPRODUCT('Analysis Fault Information'!C225:K225,'Historical Fault Information'!AA225:AI225)/SUM('Analysis Fault Information'!C225:K225)</f>
        <v>462.62321173866144</v>
      </c>
      <c r="K225" s="75"/>
    </row>
    <row r="226" spans="1:26">
      <c r="B226" s="53" t="s">
        <v>59</v>
      </c>
      <c r="C226" s="41">
        <f t="shared" si="9"/>
        <v>0.8</v>
      </c>
      <c r="G226" s="201">
        <f>SUMPRODUCT('Analysis Fault Information'!C226:K226,'Historical Fault Information'!O226:W226)/SUM('Analysis Fault Information'!C226:K226)</f>
        <v>49.115212569654275</v>
      </c>
      <c r="H226" s="41">
        <f t="shared" si="10"/>
        <v>0.2</v>
      </c>
      <c r="I226" s="199"/>
      <c r="J226" s="201">
        <f>SUMPRODUCT('Analysis Fault Information'!C226:K226,'Historical Fault Information'!AA226:AI226)/SUM('Analysis Fault Information'!C226:K226)</f>
        <v>334.36980108304721</v>
      </c>
      <c r="K226" s="75"/>
    </row>
    <row r="227" spans="1:26">
      <c r="B227" s="53" t="s">
        <v>57</v>
      </c>
      <c r="C227" s="41">
        <f t="shared" si="9"/>
        <v>0.8</v>
      </c>
      <c r="G227" s="201">
        <f>SUMPRODUCT('Analysis Fault Information'!C227:K227,'Historical Fault Information'!O227:W227)/SUM('Analysis Fault Information'!C227:K227)</f>
        <v>50.76757890911405</v>
      </c>
      <c r="H227" s="41">
        <f t="shared" si="10"/>
        <v>0.2</v>
      </c>
      <c r="I227" s="199"/>
      <c r="J227" s="201">
        <f>SUMPRODUCT('Analysis Fault Information'!C227:K227,'Historical Fault Information'!AA227:AI227)/SUM('Analysis Fault Information'!C227:K227)</f>
        <v>434.71511625185735</v>
      </c>
      <c r="K227" s="75"/>
    </row>
    <row r="228" spans="1:26">
      <c r="B228" s="53" t="s">
        <v>55</v>
      </c>
      <c r="C228" s="41">
        <f t="shared" si="9"/>
        <v>0.8</v>
      </c>
      <c r="G228" s="201">
        <f>SUMPRODUCT('Analysis Fault Information'!C228:K228,'Historical Fault Information'!O228:W228)/SUM('Analysis Fault Information'!C228:K228)</f>
        <v>54.502883896634962</v>
      </c>
      <c r="H228" s="41">
        <f t="shared" si="10"/>
        <v>0.2</v>
      </c>
      <c r="I228" s="199"/>
      <c r="J228" s="201">
        <f>SUMPRODUCT('Analysis Fault Information'!C228:K228,'Historical Fault Information'!AA228:AI228)/SUM('Analysis Fault Information'!C228:K228)</f>
        <v>282.09045281304805</v>
      </c>
      <c r="K228" s="75"/>
    </row>
    <row r="229" spans="1:26">
      <c r="B229" s="53" t="s">
        <v>47</v>
      </c>
      <c r="C229" s="41">
        <f t="shared" si="9"/>
        <v>0.8</v>
      </c>
      <c r="G229" s="201">
        <f>SUMPRODUCT('Analysis Fault Information'!C229:K229,'Historical Fault Information'!O229:W229)/SUM('Analysis Fault Information'!C229:K229)</f>
        <v>47.38875109842774</v>
      </c>
      <c r="H229" s="41">
        <f t="shared" si="10"/>
        <v>0.2</v>
      </c>
      <c r="I229" s="199"/>
      <c r="J229" s="201">
        <f>SUMPRODUCT('Analysis Fault Information'!C229:K229,'Historical Fault Information'!AA229:AI229)/SUM('Analysis Fault Information'!C229:K229)</f>
        <v>807.18977417861856</v>
      </c>
      <c r="K229" s="75"/>
    </row>
    <row r="230" spans="1:26">
      <c r="B230" s="53" t="s">
        <v>52</v>
      </c>
      <c r="C230" s="41">
        <f t="shared" si="9"/>
        <v>0.8</v>
      </c>
      <c r="G230" s="201">
        <f>SUMPRODUCT('Analysis Fault Information'!C230:K230,'Historical Fault Information'!O230:W230)/SUM('Analysis Fault Information'!C230:K230)</f>
        <v>46.042908491108491</v>
      </c>
      <c r="H230" s="41">
        <f>$H$12</f>
        <v>0.2</v>
      </c>
      <c r="I230" s="199"/>
      <c r="J230" s="201">
        <f>SUMPRODUCT('Analysis Fault Information'!C230:K230,'Historical Fault Information'!AA230:AI230)/SUM('Analysis Fault Information'!C230:K230)</f>
        <v>361.04924254256991</v>
      </c>
      <c r="K230" s="75"/>
    </row>
    <row r="231" spans="1:26">
      <c r="B231" s="53" t="s">
        <v>53</v>
      </c>
      <c r="C231" s="41">
        <f t="shared" si="9"/>
        <v>0.8</v>
      </c>
      <c r="G231" s="201">
        <f>SUMPRODUCT('Analysis Fault Information'!C231:K231,'Historical Fault Information'!O231:W231)/SUM('Analysis Fault Information'!C231:K231)</f>
        <v>65.354034227737131</v>
      </c>
      <c r="H231" s="41">
        <f>$H$12</f>
        <v>0.2</v>
      </c>
      <c r="I231" s="199"/>
      <c r="J231" s="201">
        <f>SUMPRODUCT('Analysis Fault Information'!C231:K231,'Historical Fault Information'!AA231:AI231)/SUM('Analysis Fault Information'!C231:K231)</f>
        <v>622.76078455780987</v>
      </c>
      <c r="K231" s="75"/>
    </row>
    <row r="232" spans="1:26">
      <c r="B232" s="53" t="s">
        <v>58</v>
      </c>
      <c r="C232" s="41">
        <f t="shared" si="9"/>
        <v>0.8</v>
      </c>
      <c r="G232" s="201">
        <f>SUMPRODUCT('Analysis Fault Information'!C232:K232,'Historical Fault Information'!O232:W232)/SUM('Analysis Fault Information'!C232:K232)</f>
        <v>66.740177457448965</v>
      </c>
      <c r="H232" s="41">
        <f>$H$12</f>
        <v>0.2</v>
      </c>
      <c r="I232" s="199"/>
      <c r="J232" s="201">
        <f>SUMPRODUCT('Analysis Fault Information'!C232:K232,'Historical Fault Information'!AA232:AI232)/SUM('Analysis Fault Information'!C232:K232)</f>
        <v>277.73830451608592</v>
      </c>
      <c r="K232" s="75"/>
    </row>
    <row r="233" spans="1:26">
      <c r="B233" s="53" t="s">
        <v>60</v>
      </c>
      <c r="C233" s="41">
        <f t="shared" si="9"/>
        <v>0.8</v>
      </c>
      <c r="G233" s="201">
        <f>SUMPRODUCT('Analysis Fault Information'!C233:K233,'Historical Fault Information'!O233:W233)/SUM('Analysis Fault Information'!C233:K233)</f>
        <v>71.392686438903041</v>
      </c>
      <c r="H233" s="41">
        <f>$H$12</f>
        <v>0.2</v>
      </c>
      <c r="I233" s="199"/>
      <c r="J233" s="201">
        <f>SUMPRODUCT('Analysis Fault Information'!C233:K233,'Historical Fault Information'!AA233:AI233)/SUM('Analysis Fault Information'!C233:K233)</f>
        <v>626.74110407091518</v>
      </c>
      <c r="K233" s="75"/>
    </row>
    <row r="235" spans="1:26">
      <c r="A235" s="53"/>
    </row>
    <row r="236" spans="1:26">
      <c r="A236" s="53"/>
    </row>
    <row r="237" spans="1:26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9" spans="1:26" s="94" customFormat="1"/>
    <row r="240" spans="1:26" s="94" customFormat="1"/>
    <row r="241" spans="1:16">
      <c r="A241" s="1"/>
      <c r="B241" s="58" t="s">
        <v>79</v>
      </c>
      <c r="C241" s="58"/>
      <c r="G241" s="58" t="s">
        <v>4</v>
      </c>
      <c r="H241" s="58"/>
      <c r="J241" s="58" t="s">
        <v>90</v>
      </c>
      <c r="M241" s="1"/>
      <c r="P241" s="1"/>
    </row>
    <row r="242" spans="1:16">
      <c r="A242" s="1" t="s">
        <v>3</v>
      </c>
      <c r="B242" s="60" t="s">
        <v>93</v>
      </c>
      <c r="C242" s="1"/>
      <c r="G242" s="60" t="s">
        <v>210</v>
      </c>
      <c r="H242" s="60">
        <f>$H$6</f>
        <v>0.2</v>
      </c>
      <c r="I242" s="199"/>
      <c r="J242" s="60" t="s">
        <v>207</v>
      </c>
      <c r="M242" s="60"/>
      <c r="P242" s="60"/>
    </row>
    <row r="243" spans="1:16">
      <c r="A243" s="1" t="s">
        <v>89</v>
      </c>
      <c r="B243" s="1" t="s">
        <v>64</v>
      </c>
      <c r="C243" s="1" t="s">
        <v>62</v>
      </c>
      <c r="D243" s="1"/>
      <c r="E243" s="1"/>
      <c r="F243" s="1"/>
      <c r="G243" s="200" t="s">
        <v>62</v>
      </c>
      <c r="H243" s="200" t="s">
        <v>151</v>
      </c>
      <c r="I243" s="199"/>
      <c r="J243" s="200" t="s">
        <v>154</v>
      </c>
      <c r="K243" s="1"/>
    </row>
    <row r="244" spans="1:16">
      <c r="A244" s="1"/>
      <c r="B244" s="53" t="s">
        <v>50</v>
      </c>
      <c r="C244" s="41">
        <f>AVERAGE('Analysis Fault Information'!B244:K244)</f>
        <v>17.7</v>
      </c>
      <c r="G244" s="201">
        <f>SUMPRODUCT('Analysis Fault Information'!C244:K244,'Historical Fault Information'!O244:W244)/SUM('Analysis Fault Information'!C244:K244)</f>
        <v>97.351418337546349</v>
      </c>
      <c r="H244" s="41">
        <f t="shared" ref="H244:H252" si="11">$H$12</f>
        <v>0.2</v>
      </c>
      <c r="I244" s="199"/>
      <c r="J244" s="201">
        <f>SUMPRODUCT('Analysis Fault Information'!C244:K244,'Historical Fault Information'!AA244:AI244)/SUM('Analysis Fault Information'!C244:K244)</f>
        <v>794.16791038046108</v>
      </c>
      <c r="K244" s="75"/>
    </row>
    <row r="245" spans="1:16">
      <c r="B245" s="53" t="s">
        <v>56</v>
      </c>
      <c r="C245" s="41">
        <f>AVERAGE('Analysis Fault Information'!B245:K245)</f>
        <v>20.9</v>
      </c>
      <c r="G245" s="201">
        <f>SUMPRODUCT('Analysis Fault Information'!C245:K245,'Historical Fault Information'!O245:W245)/SUM('Analysis Fault Information'!C245:K245)</f>
        <v>71.442057466357355</v>
      </c>
      <c r="H245" s="41">
        <f t="shared" si="11"/>
        <v>0.2</v>
      </c>
      <c r="I245" s="199"/>
      <c r="J245" s="201">
        <f>SUMPRODUCT('Analysis Fault Information'!C245:K245,'Historical Fault Information'!AA245:AI245)/SUM('Analysis Fault Information'!C245:K245)</f>
        <v>300.25689099055057</v>
      </c>
      <c r="K245" s="75"/>
    </row>
    <row r="246" spans="1:16">
      <c r="B246" s="53" t="s">
        <v>51</v>
      </c>
      <c r="C246" s="41">
        <f>AVERAGE('Analysis Fault Information'!B246:K246)</f>
        <v>4.7</v>
      </c>
      <c r="G246" s="201">
        <f>SUMPRODUCT('Analysis Fault Information'!C246:K246,'Historical Fault Information'!O246:W246)/SUM('Analysis Fault Information'!C246:K246)</f>
        <v>72.121325475695059</v>
      </c>
      <c r="H246" s="41">
        <f t="shared" si="11"/>
        <v>0.2</v>
      </c>
      <c r="I246" s="199"/>
      <c r="J246" s="201">
        <f>SUMPRODUCT('Analysis Fault Information'!C246:K246,'Historical Fault Information'!AA246:AI246)/SUM('Analysis Fault Information'!C246:K246)</f>
        <v>808.61436944839386</v>
      </c>
      <c r="K246" s="75"/>
    </row>
    <row r="247" spans="1:16">
      <c r="B247" s="53" t="s">
        <v>54</v>
      </c>
      <c r="C247" s="41">
        <f>AVERAGE('Analysis Fault Information'!B247:K247)</f>
        <v>33.299999999999997</v>
      </c>
      <c r="G247" s="201">
        <f>SUMPRODUCT('Analysis Fault Information'!C247:K247,'Historical Fault Information'!O247:W247)/SUM('Analysis Fault Information'!C247:K247)</f>
        <v>40.756410233859512</v>
      </c>
      <c r="H247" s="41">
        <f t="shared" si="11"/>
        <v>0.2</v>
      </c>
      <c r="I247" s="199"/>
      <c r="J247" s="201">
        <f>SUMPRODUCT('Analysis Fault Information'!C247:K247,'Historical Fault Information'!AA247:AI247)/SUM('Analysis Fault Information'!C247:K247)</f>
        <v>690.62744770027825</v>
      </c>
      <c r="K247" s="75"/>
    </row>
    <row r="248" spans="1:16">
      <c r="B248" s="53" t="s">
        <v>49</v>
      </c>
      <c r="C248" s="41">
        <f>AVERAGE('Analysis Fault Information'!B248:K248)</f>
        <v>16.399999999999999</v>
      </c>
      <c r="G248" s="201">
        <f>SUMPRODUCT('Analysis Fault Information'!C248:K248,'Historical Fault Information'!O248:W248)/SUM('Analysis Fault Information'!C248:K248)</f>
        <v>105.56866967427031</v>
      </c>
      <c r="H248" s="41">
        <f t="shared" si="11"/>
        <v>0.2</v>
      </c>
      <c r="I248" s="199"/>
      <c r="J248" s="201">
        <f>SUMPRODUCT('Analysis Fault Information'!C248:K248,'Historical Fault Information'!AA248:AI248)/SUM('Analysis Fault Information'!C248:K248)</f>
        <v>274.88117849971411</v>
      </c>
      <c r="K248" s="75"/>
    </row>
    <row r="249" spans="1:16">
      <c r="B249" s="53" t="s">
        <v>59</v>
      </c>
      <c r="C249" s="41">
        <f>AVERAGE('Analysis Fault Information'!B249:K249)</f>
        <v>18.2</v>
      </c>
      <c r="G249" s="201">
        <f>SUMPRODUCT('Analysis Fault Information'!C249:K249,'Historical Fault Information'!O249:W249)/SUM('Analysis Fault Information'!C249:K249)</f>
        <v>97.417219122538555</v>
      </c>
      <c r="H249" s="41">
        <f t="shared" si="11"/>
        <v>0.2</v>
      </c>
      <c r="I249" s="199"/>
      <c r="J249" s="201">
        <f>SUMPRODUCT('Analysis Fault Information'!C249:K249,'Historical Fault Information'!AA249:AI249)/SUM('Analysis Fault Information'!C249:K249)</f>
        <v>249.62582705777223</v>
      </c>
      <c r="K249" s="75"/>
    </row>
    <row r="250" spans="1:16">
      <c r="B250" s="53" t="s">
        <v>57</v>
      </c>
      <c r="C250" s="41">
        <f>AVERAGE('Analysis Fault Information'!B250:K250)</f>
        <v>45</v>
      </c>
      <c r="G250" s="201">
        <f>SUMPRODUCT('Analysis Fault Information'!C250:K250,'Historical Fault Information'!O250:W250)/SUM('Analysis Fault Information'!C250:K250)</f>
        <v>67.186871376183234</v>
      </c>
      <c r="H250" s="41">
        <f t="shared" si="11"/>
        <v>0.2</v>
      </c>
      <c r="I250" s="199"/>
      <c r="J250" s="201">
        <f>SUMPRODUCT('Analysis Fault Information'!C250:K250,'Historical Fault Information'!AA250:AI250)/SUM('Analysis Fault Information'!C250:K250)</f>
        <v>443.43660172159099</v>
      </c>
      <c r="K250" s="75"/>
    </row>
    <row r="251" spans="1:16">
      <c r="B251" s="53" t="s">
        <v>55</v>
      </c>
      <c r="C251" s="41">
        <f>AVERAGE('Analysis Fault Information'!B251:K251)</f>
        <v>8.1999999999999993</v>
      </c>
      <c r="G251" s="201">
        <f>SUMPRODUCT('Analysis Fault Information'!C251:K251,'Historical Fault Information'!O251:W251)/SUM('Analysis Fault Information'!C251:K251)</f>
        <v>60.887802420149633</v>
      </c>
      <c r="H251" s="41">
        <f t="shared" si="11"/>
        <v>0.2</v>
      </c>
      <c r="I251" s="199"/>
      <c r="J251" s="201">
        <f>SUMPRODUCT('Analysis Fault Information'!C251:K251,'Historical Fault Information'!AA251:AI251)/SUM('Analysis Fault Information'!C251:K251)</f>
        <v>212.63308551428332</v>
      </c>
      <c r="K251" s="75"/>
    </row>
    <row r="252" spans="1:16">
      <c r="B252" s="53" t="s">
        <v>47</v>
      </c>
      <c r="C252" s="41">
        <f>AVERAGE('Analysis Fault Information'!B252:K252)</f>
        <v>42.5</v>
      </c>
      <c r="G252" s="201">
        <f>SUMPRODUCT('Analysis Fault Information'!C252:K252,'Historical Fault Information'!O252:W252)/SUM('Analysis Fault Information'!C252:K252)</f>
        <v>72.626153757275901</v>
      </c>
      <c r="H252" s="41">
        <f t="shared" si="11"/>
        <v>0.2</v>
      </c>
      <c r="I252" s="199"/>
      <c r="J252" s="201">
        <f>SUMPRODUCT('Analysis Fault Information'!C252:K252,'Historical Fault Information'!AA252:AI252)/SUM('Analysis Fault Information'!C252:K252)</f>
        <v>691.83282153680636</v>
      </c>
      <c r="K252" s="75"/>
    </row>
    <row r="253" spans="1:16">
      <c r="B253" s="53" t="s">
        <v>52</v>
      </c>
      <c r="C253" s="41">
        <f>AVERAGE('Analysis Fault Information'!B253:K253)</f>
        <v>34.200000000000003</v>
      </c>
      <c r="G253" s="201">
        <f>SUMPRODUCT('Analysis Fault Information'!C253:K253,'Historical Fault Information'!O253:W253)/SUM('Analysis Fault Information'!C253:K253)</f>
        <v>96.318008130227511</v>
      </c>
      <c r="H253" s="41">
        <f>$H$12</f>
        <v>0.2</v>
      </c>
      <c r="I253" s="199"/>
      <c r="J253" s="201">
        <f>SUMPRODUCT('Analysis Fault Information'!C253:K253,'Historical Fault Information'!AA253:AI253)/SUM('Analysis Fault Information'!C253:K253)</f>
        <v>236.06680947249859</v>
      </c>
      <c r="K253" s="75"/>
    </row>
    <row r="254" spans="1:16">
      <c r="B254" s="53" t="s">
        <v>53</v>
      </c>
      <c r="C254" s="41">
        <f>AVERAGE('Analysis Fault Information'!B254:K254)</f>
        <v>12</v>
      </c>
      <c r="G254" s="201">
        <f>SUMPRODUCT('Analysis Fault Information'!C254:K254,'Historical Fault Information'!O254:W254)/SUM('Analysis Fault Information'!C254:K254)</f>
        <v>112.40696648728418</v>
      </c>
      <c r="H254" s="41">
        <f>$H$12</f>
        <v>0.2</v>
      </c>
      <c r="I254" s="199"/>
      <c r="J254" s="201">
        <f>SUMPRODUCT('Analysis Fault Information'!C254:K254,'Historical Fault Information'!AA254:AI254)/SUM('Analysis Fault Information'!C254:K254)</f>
        <v>515.84236142066231</v>
      </c>
      <c r="K254" s="75"/>
    </row>
    <row r="255" spans="1:16">
      <c r="B255" s="53" t="s">
        <v>58</v>
      </c>
      <c r="C255" s="41">
        <f>AVERAGE('Analysis Fault Information'!B255:K255)</f>
        <v>34</v>
      </c>
      <c r="G255" s="201">
        <f>SUMPRODUCT('Analysis Fault Information'!C255:K255,'Historical Fault Information'!O255:W255)/SUM('Analysis Fault Information'!C255:K255)</f>
        <v>78.319330908476303</v>
      </c>
      <c r="H255" s="41">
        <f>$H$12</f>
        <v>0.2</v>
      </c>
      <c r="I255" s="199"/>
      <c r="J255" s="201">
        <f>SUMPRODUCT('Analysis Fault Information'!C255:K255,'Historical Fault Information'!AA255:AI255)/SUM('Analysis Fault Information'!C255:K255)</f>
        <v>266.02344360858956</v>
      </c>
      <c r="K255" s="75"/>
    </row>
    <row r="256" spans="1:16">
      <c r="B256" s="53" t="s">
        <v>60</v>
      </c>
      <c r="C256" s="41">
        <f>AVERAGE('Analysis Fault Information'!B256:K256)</f>
        <v>20.399999999999999</v>
      </c>
      <c r="G256" s="201">
        <f>SUMPRODUCT('Analysis Fault Information'!C256:K256,'Historical Fault Information'!O256:W256)/SUM('Analysis Fault Information'!C256:K256)</f>
        <v>91.019604314894238</v>
      </c>
      <c r="H256" s="41">
        <f>$H$12</f>
        <v>0.2</v>
      </c>
      <c r="I256" s="199"/>
      <c r="J256" s="201">
        <f>SUMPRODUCT('Analysis Fault Information'!C256:K256,'Historical Fault Information'!AA256:AI256)/SUM('Analysis Fault Information'!C256:K256)</f>
        <v>570.92435153364306</v>
      </c>
      <c r="K256" s="75"/>
    </row>
    <row r="257" spans="1:3">
      <c r="B257" s="53"/>
      <c r="C257" s="42"/>
    </row>
    <row r="259" spans="1:3">
      <c r="A259" s="53"/>
    </row>
    <row r="260" spans="1:3">
      <c r="A260" s="53"/>
    </row>
    <row r="261" spans="1:3">
      <c r="A261" s="5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70AD49"/>
  </sheetPr>
  <dimension ref="A1:BF346"/>
  <sheetViews>
    <sheetView zoomScale="70" zoomScaleNormal="70" workbookViewId="0">
      <pane xSplit="1" ySplit="6" topLeftCell="J85" activePane="bottomRight" state="frozen"/>
      <selection pane="topRight" activeCell="B1" sqref="B1"/>
      <selection pane="bottomLeft" activeCell="A7" sqref="A7"/>
      <selection pane="bottomRight" activeCell="U228" sqref="U228"/>
    </sheetView>
  </sheetViews>
  <sheetFormatPr defaultRowHeight="15"/>
  <cols>
    <col min="1" max="1" width="22.5703125" customWidth="1"/>
    <col min="2" max="2" width="21.5703125" customWidth="1"/>
    <col min="3" max="8" width="10.7109375" customWidth="1"/>
    <col min="10" max="10" width="11" customWidth="1"/>
    <col min="11" max="12" width="9.7109375" customWidth="1"/>
    <col min="15" max="17" width="14.42578125" customWidth="1"/>
  </cols>
  <sheetData>
    <row r="1" spans="1:58">
      <c r="A1" s="1"/>
      <c r="AL1" s="44"/>
    </row>
    <row r="2" spans="1:58">
      <c r="A2" s="1"/>
      <c r="C2" s="1"/>
      <c r="F2" s="1"/>
      <c r="I2" s="1"/>
      <c r="L2" s="1"/>
      <c r="O2" s="1"/>
      <c r="P2" s="1"/>
      <c r="Q2" s="1"/>
    </row>
    <row r="3" spans="1:58" s="3" customFormat="1" ht="27.75" customHeight="1">
      <c r="A3" s="37" t="s">
        <v>94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</row>
    <row r="4" spans="1:58" s="3" customFormat="1" ht="27.75" customHeight="1"/>
    <row r="5" spans="1:58" s="3" customFormat="1" ht="15.95" customHeight="1">
      <c r="B5" s="58" t="s">
        <v>79</v>
      </c>
      <c r="C5" s="59"/>
      <c r="D5" s="59"/>
      <c r="E5" s="59"/>
      <c r="F5" s="59"/>
      <c r="G5" s="59"/>
      <c r="H5" s="59"/>
      <c r="I5" s="59"/>
      <c r="J5" s="59"/>
      <c r="K5" s="58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AL5" s="128" t="s">
        <v>48</v>
      </c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</row>
    <row r="6" spans="1:58" s="3" customFormat="1">
      <c r="A6" s="54"/>
      <c r="B6" s="58">
        <v>2008</v>
      </c>
      <c r="C6" s="58">
        <v>2009</v>
      </c>
      <c r="D6" s="58">
        <v>2010</v>
      </c>
      <c r="E6" s="58">
        <v>2011</v>
      </c>
      <c r="F6" s="58">
        <v>2012</v>
      </c>
      <c r="G6" s="58">
        <v>2013</v>
      </c>
      <c r="H6" s="58">
        <v>2014</v>
      </c>
      <c r="I6" s="58">
        <v>2015</v>
      </c>
      <c r="J6" s="58">
        <v>2016</v>
      </c>
      <c r="K6" s="58">
        <v>2017</v>
      </c>
      <c r="L6" s="58">
        <v>2018</v>
      </c>
      <c r="M6" s="58">
        <v>2019</v>
      </c>
      <c r="N6" s="58">
        <v>2020</v>
      </c>
      <c r="O6" s="58">
        <v>2021</v>
      </c>
      <c r="P6" s="58">
        <v>2022</v>
      </c>
      <c r="Q6" s="58">
        <v>2023</v>
      </c>
      <c r="R6" s="58">
        <v>2024</v>
      </c>
      <c r="S6" s="58">
        <v>2025</v>
      </c>
      <c r="T6" s="58">
        <v>2026</v>
      </c>
      <c r="U6" s="58">
        <v>2027</v>
      </c>
      <c r="V6" s="58">
        <v>2028</v>
      </c>
      <c r="AL6" s="69">
        <v>2008</v>
      </c>
      <c r="AM6" s="69">
        <v>2009</v>
      </c>
      <c r="AN6" s="69">
        <v>2010</v>
      </c>
      <c r="AO6" s="69">
        <v>2011</v>
      </c>
      <c r="AP6" s="69">
        <v>2012</v>
      </c>
      <c r="AQ6" s="69">
        <v>2013</v>
      </c>
      <c r="AR6" s="69">
        <v>2014</v>
      </c>
      <c r="AS6" s="69">
        <v>2015</v>
      </c>
      <c r="AT6" s="69">
        <v>2016</v>
      </c>
      <c r="AU6" s="69">
        <v>2017</v>
      </c>
      <c r="AV6" s="69">
        <v>2018</v>
      </c>
      <c r="AW6" s="69">
        <v>2019</v>
      </c>
      <c r="AX6" s="69">
        <v>2020</v>
      </c>
      <c r="AY6" s="69">
        <v>2021</v>
      </c>
      <c r="AZ6" s="69">
        <v>2022</v>
      </c>
      <c r="BA6" s="69">
        <v>2023</v>
      </c>
      <c r="BB6" s="69">
        <v>2024</v>
      </c>
      <c r="BC6" s="69">
        <v>2025</v>
      </c>
      <c r="BD6" s="69">
        <v>2026</v>
      </c>
      <c r="BE6" s="69">
        <v>2027</v>
      </c>
      <c r="BF6" s="69">
        <v>2028</v>
      </c>
    </row>
    <row r="7" spans="1:58" s="3" customFormat="1" ht="18">
      <c r="A7" s="18" t="s">
        <v>0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</row>
    <row r="8" spans="1:58" s="3" customFormat="1" ht="18">
      <c r="A8" s="1"/>
      <c r="B8" s="55"/>
      <c r="C8" s="55"/>
      <c r="D8" s="55"/>
      <c r="E8" s="55"/>
      <c r="F8" s="55"/>
      <c r="G8" s="55"/>
      <c r="H8" s="55"/>
      <c r="I8" s="39"/>
      <c r="J8" s="1"/>
      <c r="N8"/>
      <c r="O8"/>
      <c r="P8"/>
      <c r="Q8"/>
      <c r="R8"/>
      <c r="S8"/>
      <c r="T8"/>
      <c r="U8"/>
      <c r="V8"/>
    </row>
    <row r="9" spans="1:58" s="3" customFormat="1" ht="15.95" customHeight="1">
      <c r="B9" s="129" t="s">
        <v>5</v>
      </c>
      <c r="C9" s="59"/>
      <c r="D9" s="59"/>
      <c r="E9" s="59"/>
      <c r="F9" s="59"/>
      <c r="G9" s="59"/>
      <c r="H9" s="59"/>
      <c r="I9" s="59"/>
      <c r="J9" s="59"/>
      <c r="K9" s="59"/>
      <c r="L9" s="69" t="s">
        <v>32</v>
      </c>
      <c r="M9" s="59" t="str">
        <f>'Model parameters'!B12</f>
        <v>Fault Rate</v>
      </c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69" t="s">
        <v>48</v>
      </c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</row>
    <row r="10" spans="1:58" s="60" customFormat="1">
      <c r="A10" s="60" t="s">
        <v>6</v>
      </c>
      <c r="B10" s="61">
        <f t="shared" ref="B10:K10" si="0">SUM(B14:B26)</f>
        <v>32</v>
      </c>
      <c r="C10" s="61">
        <f t="shared" si="0"/>
        <v>36</v>
      </c>
      <c r="D10" s="61">
        <f t="shared" si="0"/>
        <v>25</v>
      </c>
      <c r="E10" s="61">
        <f t="shared" si="0"/>
        <v>40</v>
      </c>
      <c r="F10" s="61">
        <f t="shared" si="0"/>
        <v>38</v>
      </c>
      <c r="G10" s="61">
        <f t="shared" si="0"/>
        <v>29</v>
      </c>
      <c r="H10" s="61">
        <f t="shared" si="0"/>
        <v>56</v>
      </c>
      <c r="I10" s="61">
        <f t="shared" si="0"/>
        <v>41</v>
      </c>
      <c r="J10" s="61">
        <f t="shared" si="0"/>
        <v>31</v>
      </c>
      <c r="K10" s="61">
        <f t="shared" si="0"/>
        <v>21</v>
      </c>
    </row>
    <row r="11" spans="1:58">
      <c r="A11" s="67" t="s">
        <v>32</v>
      </c>
      <c r="K11" s="68"/>
      <c r="L11" s="68">
        <f t="shared" ref="L11:V11" si="1">SUM(L14:L26)</f>
        <v>37.135005080874066</v>
      </c>
      <c r="M11" s="68">
        <f t="shared" si="1"/>
        <v>36.204503693186567</v>
      </c>
      <c r="N11" s="68">
        <f t="shared" si="1"/>
        <v>34.391712642778948</v>
      </c>
      <c r="O11" s="68">
        <f t="shared" si="1"/>
        <v>32.907489906871433</v>
      </c>
      <c r="P11" s="68">
        <f t="shared" si="1"/>
        <v>31.468064344843732</v>
      </c>
      <c r="Q11" s="68">
        <f t="shared" si="1"/>
        <v>29.921949426466032</v>
      </c>
      <c r="R11" s="68">
        <f t="shared" si="1"/>
        <v>28.501390277883552</v>
      </c>
      <c r="S11" s="68">
        <f t="shared" si="1"/>
        <v>27.289135204816542</v>
      </c>
      <c r="T11" s="68">
        <f t="shared" si="1"/>
        <v>26.473596117683812</v>
      </c>
      <c r="U11" s="68">
        <f t="shared" si="1"/>
        <v>25.964644193085022</v>
      </c>
      <c r="V11" s="68">
        <f t="shared" si="1"/>
        <v>25.067260309412571</v>
      </c>
      <c r="AL11" s="72"/>
      <c r="AM11" s="97"/>
      <c r="AN11" s="97"/>
      <c r="AO11" s="97"/>
      <c r="AP11" s="97"/>
      <c r="AQ11" s="97"/>
      <c r="AR11" s="97"/>
      <c r="AS11" s="97"/>
      <c r="AT11" s="97"/>
      <c r="AU11" s="68"/>
      <c r="AV11" s="68">
        <f t="shared" ref="AV11:BF11" si="2">SUM(AV14:AV26)</f>
        <v>34.4</v>
      </c>
      <c r="AW11" s="68">
        <f t="shared" si="2"/>
        <v>34.309090909090912</v>
      </c>
      <c r="AX11" s="68">
        <f t="shared" si="2"/>
        <v>34.218181818181819</v>
      </c>
      <c r="AY11" s="68">
        <f t="shared" si="2"/>
        <v>34.127272727272718</v>
      </c>
      <c r="AZ11" s="68">
        <f t="shared" si="2"/>
        <v>34.036363636363639</v>
      </c>
      <c r="BA11" s="68">
        <f t="shared" si="2"/>
        <v>33.945454545454552</v>
      </c>
      <c r="BB11" s="68">
        <f t="shared" si="2"/>
        <v>33.854545454545452</v>
      </c>
      <c r="BC11" s="68">
        <f t="shared" si="2"/>
        <v>33.763636363636373</v>
      </c>
      <c r="BD11" s="68">
        <f t="shared" si="2"/>
        <v>33.672727272727272</v>
      </c>
      <c r="BE11" s="68">
        <f t="shared" si="2"/>
        <v>33.581818181818186</v>
      </c>
      <c r="BF11" s="68">
        <f t="shared" si="2"/>
        <v>33.490909090909099</v>
      </c>
    </row>
    <row r="12" spans="1:58"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AL12" s="72"/>
      <c r="AM12" s="97"/>
      <c r="AN12" s="97"/>
      <c r="AO12" s="97"/>
      <c r="AP12" s="97"/>
      <c r="AQ12" s="97"/>
      <c r="AR12" s="97"/>
      <c r="AS12" s="97"/>
      <c r="AT12" s="97"/>
      <c r="AU12" s="68"/>
      <c r="AV12" s="68"/>
      <c r="AW12" s="68"/>
      <c r="AX12" s="68"/>
      <c r="AY12" s="68"/>
      <c r="AZ12" s="68"/>
      <c r="BA12" s="68"/>
      <c r="BB12" s="68"/>
      <c r="BC12" s="68"/>
      <c r="BD12" s="94"/>
      <c r="BE12" s="94"/>
      <c r="BF12" s="94"/>
    </row>
    <row r="13" spans="1:58">
      <c r="A13" s="1" t="s">
        <v>64</v>
      </c>
      <c r="B13" s="1">
        <v>2008</v>
      </c>
      <c r="C13" s="1">
        <v>2009</v>
      </c>
      <c r="D13" s="1">
        <v>2010</v>
      </c>
      <c r="E13" s="1">
        <v>2011</v>
      </c>
      <c r="F13" s="1">
        <v>2012</v>
      </c>
      <c r="G13" s="1">
        <v>2013</v>
      </c>
      <c r="H13" s="1">
        <v>2014</v>
      </c>
      <c r="I13" s="1">
        <v>2015</v>
      </c>
      <c r="J13" s="1">
        <v>2016</v>
      </c>
      <c r="K13" s="1">
        <v>2017</v>
      </c>
      <c r="L13" s="1">
        <v>2018</v>
      </c>
      <c r="M13" s="1">
        <v>2019</v>
      </c>
      <c r="N13" s="1">
        <v>2020</v>
      </c>
      <c r="O13" s="1">
        <v>2021</v>
      </c>
      <c r="P13" s="1">
        <v>2022</v>
      </c>
      <c r="Q13" s="1">
        <v>2023</v>
      </c>
      <c r="R13" s="1">
        <v>2024</v>
      </c>
      <c r="S13" s="1">
        <v>2025</v>
      </c>
      <c r="T13" s="1">
        <v>2026</v>
      </c>
      <c r="U13" s="1">
        <v>2027</v>
      </c>
      <c r="V13" s="1">
        <v>2028</v>
      </c>
      <c r="AL13" s="95">
        <v>2008</v>
      </c>
      <c r="AM13" s="95">
        <v>2009</v>
      </c>
      <c r="AN13" s="95">
        <v>2010</v>
      </c>
      <c r="AO13" s="95">
        <v>2011</v>
      </c>
      <c r="AP13" s="95">
        <v>2012</v>
      </c>
      <c r="AQ13" s="95">
        <v>2013</v>
      </c>
      <c r="AR13" s="95">
        <v>2014</v>
      </c>
      <c r="AS13" s="95">
        <v>2015</v>
      </c>
      <c r="AT13" s="95">
        <v>2016</v>
      </c>
      <c r="AU13" s="95">
        <v>2017</v>
      </c>
      <c r="AV13" s="95">
        <v>2018</v>
      </c>
      <c r="AW13" s="95">
        <v>2019</v>
      </c>
      <c r="AX13" s="95">
        <v>2020</v>
      </c>
      <c r="AY13" s="95">
        <v>2021</v>
      </c>
      <c r="AZ13" s="95">
        <v>2022</v>
      </c>
      <c r="BA13" s="95">
        <v>2023</v>
      </c>
      <c r="BB13" s="95">
        <v>2024</v>
      </c>
      <c r="BC13" s="95">
        <v>2025</v>
      </c>
      <c r="BD13" s="95">
        <v>2026</v>
      </c>
      <c r="BE13" s="95">
        <v>2027</v>
      </c>
      <c r="BF13" s="95">
        <v>2028</v>
      </c>
    </row>
    <row r="14" spans="1:58">
      <c r="A14" s="53" t="s">
        <v>50</v>
      </c>
      <c r="B14" s="57">
        <f>'Analysis Fault Information'!B14</f>
        <v>0</v>
      </c>
      <c r="C14" s="57">
        <f>'Analysis Fault Information'!C14</f>
        <v>3</v>
      </c>
      <c r="D14" s="57">
        <f>'Analysis Fault Information'!D14</f>
        <v>2</v>
      </c>
      <c r="E14" s="57">
        <f>'Analysis Fault Information'!E14</f>
        <v>1</v>
      </c>
      <c r="F14" s="57">
        <f>'Analysis Fault Information'!F14</f>
        <v>1</v>
      </c>
      <c r="G14" s="57">
        <f>'Analysis Fault Information'!G14</f>
        <v>1</v>
      </c>
      <c r="H14" s="57">
        <f>'Analysis Fault Information'!H14</f>
        <v>4</v>
      </c>
      <c r="I14" s="57">
        <f>'Analysis Fault Information'!I14</f>
        <v>3</v>
      </c>
      <c r="J14" s="57">
        <f>'Analysis Fault Information'!J14</f>
        <v>2</v>
      </c>
      <c r="K14" s="57">
        <f>'Analysis Fault Information'!K14</f>
        <v>0</v>
      </c>
      <c r="L14" s="71">
        <f>'Model parameters'!$C14*Retirement!M11</f>
        <v>1.2534985779995711</v>
      </c>
      <c r="M14" s="71">
        <f>'Model parameters'!$C14*Retirement!N11</f>
        <v>1.2612077929495336</v>
      </c>
      <c r="N14" s="71">
        <f>'Model parameters'!$C14*Retirement!O11</f>
        <v>1.2672977297601689</v>
      </c>
      <c r="O14" s="71">
        <f>'Model parameters'!$C14*Retirement!P11</f>
        <v>1.2771057656219058</v>
      </c>
      <c r="P14" s="71">
        <f>'Model parameters'!$C14*Retirement!Q11</f>
        <v>1.320439724142707</v>
      </c>
      <c r="Q14" s="71">
        <f>'Model parameters'!$C14*Retirement!R11</f>
        <v>1.3447741584187833</v>
      </c>
      <c r="R14" s="71">
        <f>'Model parameters'!$C14*Retirement!S11</f>
        <v>1.366183058329842</v>
      </c>
      <c r="S14" s="71">
        <f>'Model parameters'!$C14*Retirement!T11</f>
        <v>1.3870194186776625</v>
      </c>
      <c r="T14" s="71">
        <f>'Model parameters'!$C14*Retirement!U11</f>
        <v>1.4073258104207449</v>
      </c>
      <c r="U14" s="71">
        <f>'Model parameters'!$C14*Retirement!V11</f>
        <v>1.4301892211674299</v>
      </c>
      <c r="V14" s="71">
        <f>'Model parameters'!$C14*Retirement!W11</f>
        <v>1.4540784609295172</v>
      </c>
      <c r="AL14" s="97">
        <f t="shared" ref="AL14:AU26" si="3">B14</f>
        <v>0</v>
      </c>
      <c r="AM14" s="97">
        <f t="shared" si="3"/>
        <v>3</v>
      </c>
      <c r="AN14" s="97">
        <f t="shared" si="3"/>
        <v>2</v>
      </c>
      <c r="AO14" s="97">
        <f t="shared" si="3"/>
        <v>1</v>
      </c>
      <c r="AP14" s="97">
        <f t="shared" si="3"/>
        <v>1</v>
      </c>
      <c r="AQ14" s="97">
        <f t="shared" si="3"/>
        <v>1</v>
      </c>
      <c r="AR14" s="97">
        <f t="shared" si="3"/>
        <v>4</v>
      </c>
      <c r="AS14" s="97">
        <f t="shared" si="3"/>
        <v>3</v>
      </c>
      <c r="AT14" s="97">
        <f t="shared" si="3"/>
        <v>2</v>
      </c>
      <c r="AU14" s="201">
        <f t="shared" si="3"/>
        <v>0</v>
      </c>
      <c r="AV14" s="41">
        <f>LINEST($B14:$K14)*(AV$6-$AL$6+1)+INDEX(LINEST($B14:$K14,,TRUE,TRUE),1,2)</f>
        <v>1.9333333333333331</v>
      </c>
      <c r="AW14" s="41">
        <f t="shared" ref="AW14:BF14" si="4">LINEST($B14:$K14)*(AW$6-$AL$6+1)+INDEX(LINEST($B14:$K14,,TRUE,TRUE),1,2)</f>
        <v>1.9757575757575754</v>
      </c>
      <c r="AX14" s="41">
        <f t="shared" si="4"/>
        <v>2.0181818181818176</v>
      </c>
      <c r="AY14" s="41">
        <f t="shared" si="4"/>
        <v>2.0606060606060601</v>
      </c>
      <c r="AZ14" s="41">
        <f t="shared" si="4"/>
        <v>2.1030303030303026</v>
      </c>
      <c r="BA14" s="41">
        <f t="shared" si="4"/>
        <v>2.1454545454545451</v>
      </c>
      <c r="BB14" s="41">
        <f t="shared" si="4"/>
        <v>2.1878787878787875</v>
      </c>
      <c r="BC14" s="41">
        <f t="shared" si="4"/>
        <v>2.2303030303030296</v>
      </c>
      <c r="BD14" s="41">
        <f t="shared" si="4"/>
        <v>2.272727272727272</v>
      </c>
      <c r="BE14" s="41">
        <f t="shared" si="4"/>
        <v>2.3151515151515145</v>
      </c>
      <c r="BF14" s="41">
        <f t="shared" si="4"/>
        <v>2.357575757575757</v>
      </c>
    </row>
    <row r="15" spans="1:58">
      <c r="A15" s="53" t="s">
        <v>56</v>
      </c>
      <c r="B15" s="57">
        <f>'Analysis Fault Information'!B15</f>
        <v>3</v>
      </c>
      <c r="C15" s="57">
        <f>'Analysis Fault Information'!C15</f>
        <v>2</v>
      </c>
      <c r="D15" s="57">
        <f>'Analysis Fault Information'!D15</f>
        <v>2</v>
      </c>
      <c r="E15" s="57">
        <f>'Analysis Fault Information'!E15</f>
        <v>1</v>
      </c>
      <c r="F15" s="57">
        <f>'Analysis Fault Information'!F15</f>
        <v>5</v>
      </c>
      <c r="G15" s="57">
        <f>'Analysis Fault Information'!G15</f>
        <v>0</v>
      </c>
      <c r="H15" s="57">
        <f>'Analysis Fault Information'!H15</f>
        <v>2</v>
      </c>
      <c r="I15" s="57">
        <f>'Analysis Fault Information'!I15</f>
        <v>1</v>
      </c>
      <c r="J15" s="57">
        <f>'Analysis Fault Information'!J15</f>
        <v>4</v>
      </c>
      <c r="K15" s="57">
        <f>'Analysis Fault Information'!K15</f>
        <v>2</v>
      </c>
      <c r="L15" s="71">
        <f>'Model parameters'!$C15*Retirement!M12</f>
        <v>0.83884396259431893</v>
      </c>
      <c r="M15" s="71">
        <f>'Model parameters'!$C15*Retirement!N12</f>
        <v>0.53188332031645913</v>
      </c>
      <c r="N15" s="71">
        <f>'Model parameters'!$C15*Retirement!O12</f>
        <v>0.44581841795050919</v>
      </c>
      <c r="O15" s="71">
        <f>'Model parameters'!$C15*Retirement!P12</f>
        <v>0.37114176747804661</v>
      </c>
      <c r="P15" s="71">
        <f>'Model parameters'!$C15*Retirement!Q12</f>
        <v>0.41449771425412979</v>
      </c>
      <c r="Q15" s="71">
        <f>'Model parameters'!$C15*Retirement!R12</f>
        <v>0.43797268346850965</v>
      </c>
      <c r="R15" s="71">
        <f>'Model parameters'!$C15*Retirement!S12</f>
        <v>0.45816358676514141</v>
      </c>
      <c r="S15" s="71">
        <f>'Model parameters'!$C15*Retirement!T12</f>
        <v>0.5007080694079612</v>
      </c>
      <c r="T15" s="71">
        <f>'Model parameters'!$C15*Retirement!U12</f>
        <v>0.55020201514909994</v>
      </c>
      <c r="U15" s="71">
        <f>'Model parameters'!$C15*Retirement!V12</f>
        <v>0.59486073519385663</v>
      </c>
      <c r="V15" s="71">
        <f>'Model parameters'!$C15*Retirement!W12</f>
        <v>0.64039453657070078</v>
      </c>
      <c r="AL15" s="97">
        <f t="shared" si="3"/>
        <v>3</v>
      </c>
      <c r="AM15" s="97">
        <f t="shared" si="3"/>
        <v>2</v>
      </c>
      <c r="AN15" s="97">
        <f t="shared" si="3"/>
        <v>2</v>
      </c>
      <c r="AO15" s="97">
        <f t="shared" si="3"/>
        <v>1</v>
      </c>
      <c r="AP15" s="97">
        <f t="shared" si="3"/>
        <v>5</v>
      </c>
      <c r="AQ15" s="97">
        <f t="shared" si="3"/>
        <v>0</v>
      </c>
      <c r="AR15" s="97">
        <f t="shared" si="3"/>
        <v>2</v>
      </c>
      <c r="AS15" s="97">
        <f t="shared" si="3"/>
        <v>1</v>
      </c>
      <c r="AT15" s="97">
        <f t="shared" si="3"/>
        <v>4</v>
      </c>
      <c r="AU15" s="201">
        <f t="shared" si="3"/>
        <v>2</v>
      </c>
      <c r="AV15" s="41">
        <f t="shared" ref="AV15:BF26" si="5">LINEST($B15:$K15)*(AV$6-$AL$6+1)+INDEX(LINEST($B15:$K15,,TRUE,TRUE),1,2)</f>
        <v>2.1333333333333337</v>
      </c>
      <c r="AW15" s="41">
        <f t="shared" si="5"/>
        <v>2.1212121212121215</v>
      </c>
      <c r="AX15" s="41">
        <f t="shared" si="5"/>
        <v>2.1090909090909093</v>
      </c>
      <c r="AY15" s="41">
        <f t="shared" si="5"/>
        <v>2.0969696969696972</v>
      </c>
      <c r="AZ15" s="41">
        <f t="shared" si="5"/>
        <v>2.084848484848485</v>
      </c>
      <c r="BA15" s="41">
        <f t="shared" si="5"/>
        <v>2.0727272727272728</v>
      </c>
      <c r="BB15" s="41">
        <f t="shared" si="5"/>
        <v>2.060606060606061</v>
      </c>
      <c r="BC15" s="41">
        <f t="shared" si="5"/>
        <v>2.0484848484848488</v>
      </c>
      <c r="BD15" s="41">
        <f t="shared" si="5"/>
        <v>2.0363636363636366</v>
      </c>
      <c r="BE15" s="41">
        <f t="shared" si="5"/>
        <v>2.0242424242424244</v>
      </c>
      <c r="BF15" s="41">
        <f t="shared" si="5"/>
        <v>2.0121212121212122</v>
      </c>
    </row>
    <row r="16" spans="1:58">
      <c r="A16" s="53" t="s">
        <v>51</v>
      </c>
      <c r="B16" s="57">
        <f>'Analysis Fault Information'!B16</f>
        <v>0</v>
      </c>
      <c r="C16" s="57">
        <f>'Analysis Fault Information'!C16</f>
        <v>0</v>
      </c>
      <c r="D16" s="57">
        <f>'Analysis Fault Information'!D16</f>
        <v>0</v>
      </c>
      <c r="E16" s="57">
        <f>'Analysis Fault Information'!E16</f>
        <v>0</v>
      </c>
      <c r="F16" s="57">
        <f>'Analysis Fault Information'!F16</f>
        <v>0</v>
      </c>
      <c r="G16" s="57">
        <f>'Analysis Fault Information'!G16</f>
        <v>0</v>
      </c>
      <c r="H16" s="57">
        <f>'Analysis Fault Information'!H16</f>
        <v>0</v>
      </c>
      <c r="I16" s="57">
        <f>'Analysis Fault Information'!I16</f>
        <v>2</v>
      </c>
      <c r="J16" s="57">
        <f>'Analysis Fault Information'!J16</f>
        <v>0</v>
      </c>
      <c r="K16" s="57">
        <f>'Analysis Fault Information'!K16</f>
        <v>0</v>
      </c>
      <c r="L16" s="71">
        <f>'Model parameters'!$C16*Retirement!M13</f>
        <v>0.20170386635133544</v>
      </c>
      <c r="M16" s="71">
        <f>'Model parameters'!$C16*Retirement!N13</f>
        <v>0.20749711263472831</v>
      </c>
      <c r="N16" s="71">
        <f>'Model parameters'!$C16*Retirement!O13</f>
        <v>0.21501328808064443</v>
      </c>
      <c r="O16" s="71">
        <f>'Model parameters'!$C16*Retirement!P13</f>
        <v>0.22246206496371909</v>
      </c>
      <c r="P16" s="71">
        <f>'Model parameters'!$C16*Retirement!Q13</f>
        <v>0.22665687618485469</v>
      </c>
      <c r="Q16" s="71">
        <f>'Model parameters'!$C16*Retirement!R13</f>
        <v>0.23222849070124987</v>
      </c>
      <c r="R16" s="71">
        <f>'Model parameters'!$C16*Retirement!S13</f>
        <v>0.23954554277124221</v>
      </c>
      <c r="S16" s="71">
        <f>'Model parameters'!$C16*Retirement!T13</f>
        <v>0.24611091540058785</v>
      </c>
      <c r="T16" s="71">
        <f>'Model parameters'!$C16*Retirement!U13</f>
        <v>0.25288930768945966</v>
      </c>
      <c r="U16" s="71">
        <f>'Model parameters'!$C16*Retirement!V13</f>
        <v>0.26930761331211439</v>
      </c>
      <c r="V16" s="71">
        <f>'Model parameters'!$C16*Retirement!W13</f>
        <v>0.28170973478803396</v>
      </c>
      <c r="AL16" s="97">
        <f t="shared" si="3"/>
        <v>0</v>
      </c>
      <c r="AM16" s="97">
        <f t="shared" si="3"/>
        <v>0</v>
      </c>
      <c r="AN16" s="97">
        <f t="shared" si="3"/>
        <v>0</v>
      </c>
      <c r="AO16" s="97">
        <f t="shared" si="3"/>
        <v>0</v>
      </c>
      <c r="AP16" s="97">
        <f t="shared" si="3"/>
        <v>0</v>
      </c>
      <c r="AQ16" s="97">
        <f t="shared" si="3"/>
        <v>0</v>
      </c>
      <c r="AR16" s="97">
        <f t="shared" si="3"/>
        <v>0</v>
      </c>
      <c r="AS16" s="97">
        <f t="shared" si="3"/>
        <v>2</v>
      </c>
      <c r="AT16" s="97">
        <f t="shared" si="3"/>
        <v>0</v>
      </c>
      <c r="AU16" s="201">
        <f t="shared" si="3"/>
        <v>0</v>
      </c>
      <c r="AV16" s="41">
        <f t="shared" si="5"/>
        <v>0.53333333333333344</v>
      </c>
      <c r="AW16" s="41">
        <f t="shared" si="5"/>
        <v>0.59393939393939421</v>
      </c>
      <c r="AX16" s="41">
        <f t="shared" si="5"/>
        <v>0.65454545454545476</v>
      </c>
      <c r="AY16" s="41">
        <f t="shared" si="5"/>
        <v>0.71515151515151532</v>
      </c>
      <c r="AZ16" s="41">
        <f t="shared" si="5"/>
        <v>0.77575757575757609</v>
      </c>
      <c r="BA16" s="41">
        <f t="shared" si="5"/>
        <v>0.83636363636363664</v>
      </c>
      <c r="BB16" s="41">
        <f t="shared" si="5"/>
        <v>0.89696969696969719</v>
      </c>
      <c r="BC16" s="41">
        <f t="shared" si="5"/>
        <v>0.95757575757575797</v>
      </c>
      <c r="BD16" s="41">
        <f t="shared" si="5"/>
        <v>1.0181818181818185</v>
      </c>
      <c r="BE16" s="41">
        <f t="shared" si="5"/>
        <v>1.0787878787878793</v>
      </c>
      <c r="BF16" s="41">
        <f t="shared" si="5"/>
        <v>1.1393939393939398</v>
      </c>
    </row>
    <row r="17" spans="1:58">
      <c r="A17" s="53" t="s">
        <v>54</v>
      </c>
      <c r="B17" s="57">
        <f>'Analysis Fault Information'!B17</f>
        <v>0</v>
      </c>
      <c r="C17" s="57">
        <f>'Analysis Fault Information'!C17</f>
        <v>1</v>
      </c>
      <c r="D17" s="57">
        <f>'Analysis Fault Information'!D17</f>
        <v>1</v>
      </c>
      <c r="E17" s="57">
        <f>'Analysis Fault Information'!E17</f>
        <v>5</v>
      </c>
      <c r="F17" s="57">
        <f>'Analysis Fault Information'!F17</f>
        <v>0</v>
      </c>
      <c r="G17" s="57">
        <f>'Analysis Fault Information'!G17</f>
        <v>3</v>
      </c>
      <c r="H17" s="57">
        <f>'Analysis Fault Information'!H17</f>
        <v>1</v>
      </c>
      <c r="I17" s="57">
        <f>'Analysis Fault Information'!I17</f>
        <v>1</v>
      </c>
      <c r="J17" s="57">
        <f>'Analysis Fault Information'!J17</f>
        <v>2</v>
      </c>
      <c r="K17" s="57">
        <f>'Analysis Fault Information'!K17</f>
        <v>0</v>
      </c>
      <c r="L17" s="71">
        <f>'Model parameters'!$C17*Retirement!M14</f>
        <v>1.059950154236039</v>
      </c>
      <c r="M17" s="71">
        <f>'Model parameters'!$C17*Retirement!N14</f>
        <v>1.2897605215464791</v>
      </c>
      <c r="N17" s="71">
        <f>'Model parameters'!$C17*Retirement!O14</f>
        <v>1.4542628527931003</v>
      </c>
      <c r="O17" s="71">
        <f>'Model parameters'!$C17*Retirement!P14</f>
        <v>1.5154169885268469</v>
      </c>
      <c r="P17" s="71">
        <f>'Model parameters'!$C17*Retirement!Q14</f>
        <v>1.5384552131207037</v>
      </c>
      <c r="Q17" s="71">
        <f>'Model parameters'!$C17*Retirement!R14</f>
        <v>1.6010262186156747</v>
      </c>
      <c r="R17" s="71">
        <f>'Model parameters'!$C17*Retirement!S14</f>
        <v>1.5695144841891238</v>
      </c>
      <c r="S17" s="71">
        <f>'Model parameters'!$C17*Retirement!T14</f>
        <v>1.5462939417348751</v>
      </c>
      <c r="T17" s="71">
        <f>'Model parameters'!$C17*Retirement!U14</f>
        <v>1.5267226501659268</v>
      </c>
      <c r="U17" s="71">
        <f>'Model parameters'!$C17*Retirement!V14</f>
        <v>1.4684948984688477</v>
      </c>
      <c r="V17" s="71">
        <f>'Model parameters'!$C17*Retirement!W14</f>
        <v>1.4057322480880454</v>
      </c>
      <c r="AL17" s="97">
        <f t="shared" si="3"/>
        <v>0</v>
      </c>
      <c r="AM17" s="97">
        <f t="shared" si="3"/>
        <v>1</v>
      </c>
      <c r="AN17" s="97">
        <f t="shared" si="3"/>
        <v>1</v>
      </c>
      <c r="AO17" s="97">
        <f t="shared" si="3"/>
        <v>5</v>
      </c>
      <c r="AP17" s="97">
        <f t="shared" si="3"/>
        <v>0</v>
      </c>
      <c r="AQ17" s="97">
        <f t="shared" si="3"/>
        <v>3</v>
      </c>
      <c r="AR17" s="97">
        <f t="shared" si="3"/>
        <v>1</v>
      </c>
      <c r="AS17" s="97">
        <f t="shared" si="3"/>
        <v>1</v>
      </c>
      <c r="AT17" s="97">
        <f t="shared" si="3"/>
        <v>2</v>
      </c>
      <c r="AU17" s="201">
        <f t="shared" si="3"/>
        <v>0</v>
      </c>
      <c r="AV17" s="41">
        <f t="shared" si="5"/>
        <v>1.3333333333333333</v>
      </c>
      <c r="AW17" s="41">
        <f t="shared" si="5"/>
        <v>1.3212121212121211</v>
      </c>
      <c r="AX17" s="41">
        <f t="shared" si="5"/>
        <v>1.3090909090909089</v>
      </c>
      <c r="AY17" s="41">
        <f t="shared" si="5"/>
        <v>1.2969696969696967</v>
      </c>
      <c r="AZ17" s="41">
        <f t="shared" si="5"/>
        <v>1.2848484848484847</v>
      </c>
      <c r="BA17" s="41">
        <f t="shared" si="5"/>
        <v>1.2727272727272725</v>
      </c>
      <c r="BB17" s="41">
        <f t="shared" si="5"/>
        <v>1.2606060606060603</v>
      </c>
      <c r="BC17" s="41">
        <f t="shared" si="5"/>
        <v>1.2484848484848481</v>
      </c>
      <c r="BD17" s="41">
        <f t="shared" si="5"/>
        <v>1.2363636363636359</v>
      </c>
      <c r="BE17" s="41">
        <f t="shared" si="5"/>
        <v>1.2242424242424239</v>
      </c>
      <c r="BF17" s="41">
        <f t="shared" si="5"/>
        <v>1.2121212121212117</v>
      </c>
    </row>
    <row r="18" spans="1:58">
      <c r="A18" s="53" t="s">
        <v>49</v>
      </c>
      <c r="B18" s="57">
        <f>'Analysis Fault Information'!B18</f>
        <v>0</v>
      </c>
      <c r="C18" s="57">
        <f>'Analysis Fault Information'!C18</f>
        <v>1</v>
      </c>
      <c r="D18" s="57">
        <f>'Analysis Fault Information'!D18</f>
        <v>1</v>
      </c>
      <c r="E18" s="57">
        <f>'Analysis Fault Information'!E18</f>
        <v>3</v>
      </c>
      <c r="F18" s="57">
        <f>'Analysis Fault Information'!F18</f>
        <v>1</v>
      </c>
      <c r="G18" s="57">
        <f>'Analysis Fault Information'!G18</f>
        <v>1</v>
      </c>
      <c r="H18" s="57">
        <f>'Analysis Fault Information'!H18</f>
        <v>0</v>
      </c>
      <c r="I18" s="57">
        <f>'Analysis Fault Information'!I18</f>
        <v>0</v>
      </c>
      <c r="J18" s="57">
        <f>'Analysis Fault Information'!J18</f>
        <v>1</v>
      </c>
      <c r="K18" s="57">
        <f>'Analysis Fault Information'!K18</f>
        <v>0</v>
      </c>
      <c r="L18" s="71">
        <f>'Model parameters'!$C18*Retirement!M15</f>
        <v>0.88661081568031297</v>
      </c>
      <c r="M18" s="71">
        <f>'Model parameters'!$C18*Retirement!N15</f>
        <v>0.9015842765018709</v>
      </c>
      <c r="N18" s="71">
        <f>'Model parameters'!$C18*Retirement!O15</f>
        <v>0.91545481485356373</v>
      </c>
      <c r="O18" s="71">
        <f>'Model parameters'!$C18*Retirement!P15</f>
        <v>0.89037731237918527</v>
      </c>
      <c r="P18" s="71">
        <f>'Model parameters'!$C18*Retirement!Q15</f>
        <v>0.87801153054962944</v>
      </c>
      <c r="Q18" s="71">
        <f>'Model parameters'!$C18*Retirement!R15</f>
        <v>0.72621870428228175</v>
      </c>
      <c r="R18" s="71">
        <f>'Model parameters'!$C18*Retirement!S15</f>
        <v>0.63586968971028945</v>
      </c>
      <c r="S18" s="71">
        <f>'Model parameters'!$C18*Retirement!T15</f>
        <v>0.58742084298510622</v>
      </c>
      <c r="T18" s="71">
        <f>'Model parameters'!$C18*Retirement!U15</f>
        <v>0.5500593436454051</v>
      </c>
      <c r="U18" s="71">
        <f>'Model parameters'!$C18*Retirement!V15</f>
        <v>0.52263040546474204</v>
      </c>
      <c r="V18" s="71">
        <f>'Model parameters'!$C18*Retirement!W15</f>
        <v>0.49478322960354731</v>
      </c>
      <c r="AL18" s="97">
        <f t="shared" si="3"/>
        <v>0</v>
      </c>
      <c r="AM18" s="97">
        <f t="shared" si="3"/>
        <v>1</v>
      </c>
      <c r="AN18" s="97">
        <f t="shared" si="3"/>
        <v>1</v>
      </c>
      <c r="AO18" s="97">
        <f t="shared" si="3"/>
        <v>3</v>
      </c>
      <c r="AP18" s="97">
        <f t="shared" si="3"/>
        <v>1</v>
      </c>
      <c r="AQ18" s="97">
        <f t="shared" si="3"/>
        <v>1</v>
      </c>
      <c r="AR18" s="97">
        <f t="shared" si="3"/>
        <v>0</v>
      </c>
      <c r="AS18" s="97">
        <f t="shared" si="3"/>
        <v>0</v>
      </c>
      <c r="AT18" s="97">
        <f t="shared" si="3"/>
        <v>1</v>
      </c>
      <c r="AU18" s="201">
        <f t="shared" si="3"/>
        <v>0</v>
      </c>
      <c r="AV18" s="41">
        <f t="shared" si="5"/>
        <v>0.33333333333333326</v>
      </c>
      <c r="AW18" s="41">
        <f t="shared" si="5"/>
        <v>0.24848484848484831</v>
      </c>
      <c r="AX18" s="41">
        <f t="shared" si="5"/>
        <v>0.16363636363636358</v>
      </c>
      <c r="AY18" s="41">
        <f t="shared" si="5"/>
        <v>7.8787878787878629E-2</v>
      </c>
      <c r="AZ18" s="41">
        <f t="shared" si="5"/>
        <v>-6.0606060606060996E-3</v>
      </c>
      <c r="BA18" s="41">
        <f t="shared" si="5"/>
        <v>-9.090909090909105E-2</v>
      </c>
      <c r="BB18" s="41">
        <f t="shared" si="5"/>
        <v>-0.175757575757576</v>
      </c>
      <c r="BC18" s="41">
        <f t="shared" si="5"/>
        <v>-0.26060606060606073</v>
      </c>
      <c r="BD18" s="41">
        <f t="shared" si="5"/>
        <v>-0.34545454545454568</v>
      </c>
      <c r="BE18" s="41">
        <f t="shared" si="5"/>
        <v>-0.43030303030303041</v>
      </c>
      <c r="BF18" s="41">
        <f t="shared" si="5"/>
        <v>-0.51515151515151536</v>
      </c>
    </row>
    <row r="19" spans="1:58">
      <c r="A19" s="53" t="s">
        <v>59</v>
      </c>
      <c r="B19" s="57">
        <f>'Analysis Fault Information'!B19</f>
        <v>1</v>
      </c>
      <c r="C19" s="57">
        <f>'Analysis Fault Information'!C19</f>
        <v>1</v>
      </c>
      <c r="D19" s="57">
        <f>'Analysis Fault Information'!D19</f>
        <v>0</v>
      </c>
      <c r="E19" s="57">
        <f>'Analysis Fault Information'!E19</f>
        <v>1</v>
      </c>
      <c r="F19" s="57">
        <f>'Analysis Fault Information'!F19</f>
        <v>3</v>
      </c>
      <c r="G19" s="57">
        <f>'Analysis Fault Information'!G19</f>
        <v>3</v>
      </c>
      <c r="H19" s="57">
        <f>'Analysis Fault Information'!H19</f>
        <v>4</v>
      </c>
      <c r="I19" s="57">
        <f>'Analysis Fault Information'!I19</f>
        <v>3</v>
      </c>
      <c r="J19" s="57">
        <f>'Analysis Fault Information'!J19</f>
        <v>1</v>
      </c>
      <c r="K19" s="57">
        <f>'Analysis Fault Information'!K19</f>
        <v>1</v>
      </c>
      <c r="L19" s="71">
        <f>'Model parameters'!$C19*Retirement!M16</f>
        <v>4.0379662737839537</v>
      </c>
      <c r="M19" s="71">
        <f>'Model parameters'!$C19*Retirement!N16</f>
        <v>4.1507957269255584</v>
      </c>
      <c r="N19" s="71">
        <f>'Model parameters'!$C19*Retirement!O16</f>
        <v>3.7543077314774034</v>
      </c>
      <c r="O19" s="71">
        <f>'Model parameters'!$C19*Retirement!P16</f>
        <v>3.7188093206076238</v>
      </c>
      <c r="P19" s="71">
        <f>'Model parameters'!$C19*Retirement!Q16</f>
        <v>3.4704267925435048</v>
      </c>
      <c r="Q19" s="71">
        <f>'Model parameters'!$C19*Retirement!R16</f>
        <v>3.1844862999541323</v>
      </c>
      <c r="R19" s="71">
        <f>'Model parameters'!$C19*Retirement!S16</f>
        <v>2.9120358400264048</v>
      </c>
      <c r="S19" s="71">
        <f>'Model parameters'!$C19*Retirement!T16</f>
        <v>2.6696457100264386</v>
      </c>
      <c r="T19" s="71">
        <f>'Model parameters'!$C19*Retirement!U16</f>
        <v>2.6153385330150956</v>
      </c>
      <c r="U19" s="71">
        <f>'Model parameters'!$C19*Retirement!V16</f>
        <v>2.66526938075044</v>
      </c>
      <c r="V19" s="71">
        <f>'Model parameters'!$C19*Retirement!W16</f>
        <v>2.5845455802553676</v>
      </c>
      <c r="AL19" s="97">
        <f t="shared" si="3"/>
        <v>1</v>
      </c>
      <c r="AM19" s="97">
        <f t="shared" si="3"/>
        <v>1</v>
      </c>
      <c r="AN19" s="97">
        <f t="shared" si="3"/>
        <v>0</v>
      </c>
      <c r="AO19" s="97">
        <f t="shared" si="3"/>
        <v>1</v>
      </c>
      <c r="AP19" s="97">
        <f t="shared" si="3"/>
        <v>3</v>
      </c>
      <c r="AQ19" s="97">
        <f t="shared" si="3"/>
        <v>3</v>
      </c>
      <c r="AR19" s="97">
        <f t="shared" si="3"/>
        <v>4</v>
      </c>
      <c r="AS19" s="97">
        <f t="shared" si="3"/>
        <v>3</v>
      </c>
      <c r="AT19" s="97">
        <f t="shared" si="3"/>
        <v>1</v>
      </c>
      <c r="AU19" s="201">
        <f t="shared" si="3"/>
        <v>1</v>
      </c>
      <c r="AV19" s="41">
        <f t="shared" si="5"/>
        <v>2.6000000000000005</v>
      </c>
      <c r="AW19" s="41">
        <f t="shared" si="5"/>
        <v>2.745454545454546</v>
      </c>
      <c r="AX19" s="41">
        <f t="shared" si="5"/>
        <v>2.8909090909090915</v>
      </c>
      <c r="AY19" s="41">
        <f t="shared" si="5"/>
        <v>3.036363636363637</v>
      </c>
      <c r="AZ19" s="41">
        <f t="shared" si="5"/>
        <v>3.1818181818181825</v>
      </c>
      <c r="BA19" s="41">
        <f t="shared" si="5"/>
        <v>3.327272727272728</v>
      </c>
      <c r="BB19" s="41">
        <f t="shared" si="5"/>
        <v>3.4727272727272736</v>
      </c>
      <c r="BC19" s="41">
        <f t="shared" si="5"/>
        <v>3.6181818181818191</v>
      </c>
      <c r="BD19" s="41">
        <f t="shared" si="5"/>
        <v>3.7636363636363646</v>
      </c>
      <c r="BE19" s="41">
        <f t="shared" si="5"/>
        <v>3.9090909090909101</v>
      </c>
      <c r="BF19" s="41">
        <f t="shared" si="5"/>
        <v>4.0545454545454556</v>
      </c>
    </row>
    <row r="20" spans="1:58">
      <c r="A20" s="53" t="s">
        <v>57</v>
      </c>
      <c r="B20" s="57">
        <f>'Analysis Fault Information'!B20</f>
        <v>3</v>
      </c>
      <c r="C20" s="57">
        <f>'Analysis Fault Information'!C20</f>
        <v>4</v>
      </c>
      <c r="D20" s="57">
        <f>'Analysis Fault Information'!D20</f>
        <v>2</v>
      </c>
      <c r="E20" s="57">
        <f>'Analysis Fault Information'!E20</f>
        <v>1</v>
      </c>
      <c r="F20" s="57">
        <f>'Analysis Fault Information'!F20</f>
        <v>9</v>
      </c>
      <c r="G20" s="57">
        <f>'Analysis Fault Information'!G20</f>
        <v>4</v>
      </c>
      <c r="H20" s="57">
        <f>'Analysis Fault Information'!H20</f>
        <v>2</v>
      </c>
      <c r="I20" s="57">
        <f>'Analysis Fault Information'!I20</f>
        <v>6</v>
      </c>
      <c r="J20" s="57">
        <f>'Analysis Fault Information'!J20</f>
        <v>2</v>
      </c>
      <c r="K20" s="57">
        <f>'Analysis Fault Information'!K20</f>
        <v>2</v>
      </c>
      <c r="L20" s="71">
        <f>'Model parameters'!$C20*Retirement!M17</f>
        <v>1.5792426607027932</v>
      </c>
      <c r="M20" s="71">
        <f>'Model parameters'!$C20*Retirement!N17</f>
        <v>1.6133940871914716</v>
      </c>
      <c r="N20" s="71">
        <f>'Model parameters'!$C20*Retirement!O17</f>
        <v>1.6349457019005977</v>
      </c>
      <c r="O20" s="71">
        <f>'Model parameters'!$C20*Retirement!P17</f>
        <v>1.6000191466145994</v>
      </c>
      <c r="P20" s="71">
        <f>'Model parameters'!$C20*Retirement!Q17</f>
        <v>1.6127597010253838</v>
      </c>
      <c r="Q20" s="71">
        <f>'Model parameters'!$C20*Retirement!R17</f>
        <v>1.5817329474827557</v>
      </c>
      <c r="R20" s="71">
        <f>'Model parameters'!$C20*Retirement!S17</f>
        <v>1.5873151368169407</v>
      </c>
      <c r="S20" s="71">
        <f>'Model parameters'!$C20*Retirement!T17</f>
        <v>1.5477733373771545</v>
      </c>
      <c r="T20" s="71">
        <f>'Model parameters'!$C20*Retirement!U17</f>
        <v>1.5132719787931335</v>
      </c>
      <c r="U20" s="71">
        <f>'Model parameters'!$C20*Retirement!V17</f>
        <v>1.5589817022105934</v>
      </c>
      <c r="V20" s="71">
        <f>'Model parameters'!$C20*Retirement!W17</f>
        <v>1.6001976455327087</v>
      </c>
      <c r="AL20" s="97">
        <f t="shared" si="3"/>
        <v>3</v>
      </c>
      <c r="AM20" s="97">
        <f t="shared" si="3"/>
        <v>4</v>
      </c>
      <c r="AN20" s="97">
        <f t="shared" si="3"/>
        <v>2</v>
      </c>
      <c r="AO20" s="97">
        <f t="shared" si="3"/>
        <v>1</v>
      </c>
      <c r="AP20" s="97">
        <f t="shared" si="3"/>
        <v>9</v>
      </c>
      <c r="AQ20" s="97">
        <f t="shared" si="3"/>
        <v>4</v>
      </c>
      <c r="AR20" s="97">
        <f t="shared" si="3"/>
        <v>2</v>
      </c>
      <c r="AS20" s="97">
        <f t="shared" si="3"/>
        <v>6</v>
      </c>
      <c r="AT20" s="97">
        <f t="shared" si="3"/>
        <v>2</v>
      </c>
      <c r="AU20" s="201">
        <f t="shared" si="3"/>
        <v>2</v>
      </c>
      <c r="AV20" s="41">
        <f t="shared" si="5"/>
        <v>3.3333333333333335</v>
      </c>
      <c r="AW20" s="41">
        <f t="shared" si="5"/>
        <v>3.3030303030303032</v>
      </c>
      <c r="AX20" s="41">
        <f t="shared" si="5"/>
        <v>3.2727272727272729</v>
      </c>
      <c r="AY20" s="41">
        <f t="shared" si="5"/>
        <v>3.2424242424242427</v>
      </c>
      <c r="AZ20" s="41">
        <f t="shared" si="5"/>
        <v>3.2121212121212124</v>
      </c>
      <c r="BA20" s="41">
        <f t="shared" si="5"/>
        <v>3.1818181818181817</v>
      </c>
      <c r="BB20" s="41">
        <f t="shared" si="5"/>
        <v>3.1515151515151514</v>
      </c>
      <c r="BC20" s="41">
        <f t="shared" si="5"/>
        <v>3.1212121212121211</v>
      </c>
      <c r="BD20" s="41">
        <f t="shared" si="5"/>
        <v>3.0909090909090908</v>
      </c>
      <c r="BE20" s="41">
        <f t="shared" si="5"/>
        <v>3.0606060606060606</v>
      </c>
      <c r="BF20" s="41">
        <f t="shared" si="5"/>
        <v>3.0303030303030303</v>
      </c>
    </row>
    <row r="21" spans="1:58">
      <c r="A21" s="53" t="s">
        <v>55</v>
      </c>
      <c r="B21" s="57">
        <f>'Analysis Fault Information'!B21</f>
        <v>3</v>
      </c>
      <c r="C21" s="57">
        <f>'Analysis Fault Information'!C21</f>
        <v>3</v>
      </c>
      <c r="D21" s="57">
        <f>'Analysis Fault Information'!D21</f>
        <v>2</v>
      </c>
      <c r="E21" s="57">
        <f>'Analysis Fault Information'!E21</f>
        <v>3</v>
      </c>
      <c r="F21" s="57">
        <f>'Analysis Fault Information'!F21</f>
        <v>6</v>
      </c>
      <c r="G21" s="57">
        <f>'Analysis Fault Information'!G21</f>
        <v>4</v>
      </c>
      <c r="H21" s="57">
        <f>'Analysis Fault Information'!H21</f>
        <v>7</v>
      </c>
      <c r="I21" s="57">
        <f>'Analysis Fault Information'!I21</f>
        <v>6</v>
      </c>
      <c r="J21" s="57">
        <f>'Analysis Fault Information'!J21</f>
        <v>5</v>
      </c>
      <c r="K21" s="57">
        <f>'Analysis Fault Information'!K21</f>
        <v>2</v>
      </c>
      <c r="L21" s="71">
        <f>'Model parameters'!$C21*Retirement!M18</f>
        <v>5.5728431169393202</v>
      </c>
      <c r="M21" s="71">
        <f>'Model parameters'!$C21*Retirement!N18</f>
        <v>5.5313343292891508</v>
      </c>
      <c r="N21" s="71">
        <f>'Model parameters'!$C21*Retirement!O18</f>
        <v>5.454467478103977</v>
      </c>
      <c r="O21" s="71">
        <f>'Model parameters'!$C21*Retirement!P18</f>
        <v>5.200080244767439</v>
      </c>
      <c r="P21" s="71">
        <f>'Model parameters'!$C21*Retirement!Q18</f>
        <v>4.8895658220305549</v>
      </c>
      <c r="Q21" s="71">
        <f>'Model parameters'!$C21*Retirement!R18</f>
        <v>4.598044598164889</v>
      </c>
      <c r="R21" s="71">
        <f>'Model parameters'!$C21*Retirement!S18</f>
        <v>4.25536813418028</v>
      </c>
      <c r="S21" s="71">
        <f>'Model parameters'!$C21*Retirement!T18</f>
        <v>4.0342781782586963</v>
      </c>
      <c r="T21" s="71">
        <f>'Model parameters'!$C21*Retirement!U18</f>
        <v>3.8062428628218674</v>
      </c>
      <c r="U21" s="71">
        <f>'Model parameters'!$C21*Retirement!V18</f>
        <v>3.7950099961744277</v>
      </c>
      <c r="V21" s="71">
        <f>'Model parameters'!$C21*Retirement!W18</f>
        <v>3.6428995083888895</v>
      </c>
      <c r="AL21" s="97">
        <f t="shared" si="3"/>
        <v>3</v>
      </c>
      <c r="AM21" s="97">
        <f t="shared" si="3"/>
        <v>3</v>
      </c>
      <c r="AN21" s="97">
        <f t="shared" si="3"/>
        <v>2</v>
      </c>
      <c r="AO21" s="97">
        <f t="shared" si="3"/>
        <v>3</v>
      </c>
      <c r="AP21" s="97">
        <f t="shared" si="3"/>
        <v>6</v>
      </c>
      <c r="AQ21" s="97">
        <f t="shared" si="3"/>
        <v>4</v>
      </c>
      <c r="AR21" s="97">
        <f t="shared" si="3"/>
        <v>7</v>
      </c>
      <c r="AS21" s="97">
        <f t="shared" si="3"/>
        <v>6</v>
      </c>
      <c r="AT21" s="97">
        <f t="shared" si="3"/>
        <v>5</v>
      </c>
      <c r="AU21" s="201">
        <f t="shared" si="3"/>
        <v>2</v>
      </c>
      <c r="AV21" s="41">
        <f t="shared" si="5"/>
        <v>5.2666666666666675</v>
      </c>
      <c r="AW21" s="41">
        <f t="shared" si="5"/>
        <v>5.4787878787878794</v>
      </c>
      <c r="AX21" s="41">
        <f t="shared" si="5"/>
        <v>5.6909090909090914</v>
      </c>
      <c r="AY21" s="41">
        <f t="shared" si="5"/>
        <v>5.9030303030303042</v>
      </c>
      <c r="AZ21" s="41">
        <f t="shared" si="5"/>
        <v>6.1151515151515161</v>
      </c>
      <c r="BA21" s="41">
        <f t="shared" si="5"/>
        <v>6.327272727272728</v>
      </c>
      <c r="BB21" s="41">
        <f t="shared" si="5"/>
        <v>6.5393939393939409</v>
      </c>
      <c r="BC21" s="41">
        <f t="shared" si="5"/>
        <v>6.7515151515151537</v>
      </c>
      <c r="BD21" s="41">
        <f t="shared" si="5"/>
        <v>6.9636363636363656</v>
      </c>
      <c r="BE21" s="41">
        <f t="shared" si="5"/>
        <v>7.1757575757575776</v>
      </c>
      <c r="BF21" s="41">
        <f t="shared" si="5"/>
        <v>7.3878787878787904</v>
      </c>
    </row>
    <row r="22" spans="1:58">
      <c r="A22" s="53" t="s">
        <v>47</v>
      </c>
      <c r="B22" s="57">
        <f>'Analysis Fault Information'!B22</f>
        <v>3</v>
      </c>
      <c r="C22" s="57">
        <f>'Analysis Fault Information'!C22</f>
        <v>2</v>
      </c>
      <c r="D22" s="57">
        <f>'Analysis Fault Information'!D22</f>
        <v>2</v>
      </c>
      <c r="E22" s="57">
        <f>'Analysis Fault Information'!E22</f>
        <v>4</v>
      </c>
      <c r="F22" s="57">
        <f>'Analysis Fault Information'!F22</f>
        <v>0</v>
      </c>
      <c r="G22" s="57">
        <f>'Analysis Fault Information'!G22</f>
        <v>1</v>
      </c>
      <c r="H22" s="57">
        <f>'Analysis Fault Information'!H22</f>
        <v>1</v>
      </c>
      <c r="I22" s="57">
        <f>'Analysis Fault Information'!I22</f>
        <v>1</v>
      </c>
      <c r="J22" s="57">
        <f>'Analysis Fault Information'!J22</f>
        <v>3</v>
      </c>
      <c r="K22" s="57">
        <f>'Analysis Fault Information'!K22</f>
        <v>1</v>
      </c>
      <c r="L22" s="71">
        <f>'Model parameters'!$C22*Retirement!M19</f>
        <v>1.4399810231158636</v>
      </c>
      <c r="M22" s="71">
        <f>'Model parameters'!$C22*Retirement!N19</f>
        <v>1.4539031477540876</v>
      </c>
      <c r="N22" s="71">
        <f>'Model parameters'!$C22*Retirement!O19</f>
        <v>1.2580186113399734</v>
      </c>
      <c r="O22" s="71">
        <f>'Model parameters'!$C22*Retirement!P19</f>
        <v>1.1322249657005126</v>
      </c>
      <c r="P22" s="71">
        <f>'Model parameters'!$C22*Retirement!Q19</f>
        <v>1.0195740731823073</v>
      </c>
      <c r="Q22" s="71">
        <f>'Model parameters'!$C22*Retirement!R19</f>
        <v>0.94369945837410396</v>
      </c>
      <c r="R22" s="71">
        <f>'Model parameters'!$C22*Retirement!S19</f>
        <v>0.8761281283908583</v>
      </c>
      <c r="S22" s="71">
        <f>'Model parameters'!$C22*Retirement!T19</f>
        <v>0.81335039488515926</v>
      </c>
      <c r="T22" s="71">
        <f>'Model parameters'!$C22*Retirement!U19</f>
        <v>0.76110298407367916</v>
      </c>
      <c r="U22" s="71">
        <f>'Model parameters'!$C22*Retirement!V19</f>
        <v>0.72370736371215183</v>
      </c>
      <c r="V22" s="71">
        <f>'Model parameters'!$C22*Retirement!W19</f>
        <v>0.68455406958310572</v>
      </c>
      <c r="AL22" s="97">
        <f t="shared" si="3"/>
        <v>3</v>
      </c>
      <c r="AM22" s="97">
        <f t="shared" si="3"/>
        <v>2</v>
      </c>
      <c r="AN22" s="97">
        <f t="shared" si="3"/>
        <v>2</v>
      </c>
      <c r="AO22" s="97">
        <f t="shared" si="3"/>
        <v>4</v>
      </c>
      <c r="AP22" s="97">
        <f t="shared" si="3"/>
        <v>0</v>
      </c>
      <c r="AQ22" s="97">
        <f t="shared" si="3"/>
        <v>1</v>
      </c>
      <c r="AR22" s="97">
        <f t="shared" si="3"/>
        <v>1</v>
      </c>
      <c r="AS22" s="97">
        <f t="shared" si="3"/>
        <v>1</v>
      </c>
      <c r="AT22" s="97">
        <f t="shared" si="3"/>
        <v>3</v>
      </c>
      <c r="AU22" s="201">
        <f t="shared" si="3"/>
        <v>1</v>
      </c>
      <c r="AV22" s="41">
        <f t="shared" si="5"/>
        <v>1</v>
      </c>
      <c r="AW22" s="41">
        <f t="shared" si="5"/>
        <v>0.8545454545454545</v>
      </c>
      <c r="AX22" s="41">
        <f t="shared" si="5"/>
        <v>0.70909090909090899</v>
      </c>
      <c r="AY22" s="41">
        <f t="shared" si="5"/>
        <v>0.56363636363636349</v>
      </c>
      <c r="AZ22" s="41">
        <f t="shared" si="5"/>
        <v>0.41818181818181799</v>
      </c>
      <c r="BA22" s="41">
        <f t="shared" si="5"/>
        <v>0.27272727272727249</v>
      </c>
      <c r="BB22" s="41">
        <f t="shared" si="5"/>
        <v>0.12727272727272698</v>
      </c>
      <c r="BC22" s="41">
        <f t="shared" si="5"/>
        <v>-1.8181818181818521E-2</v>
      </c>
      <c r="BD22" s="41">
        <f t="shared" si="5"/>
        <v>-0.16363636363636402</v>
      </c>
      <c r="BE22" s="41">
        <f t="shared" si="5"/>
        <v>-0.30909090909090953</v>
      </c>
      <c r="BF22" s="41">
        <f t="shared" si="5"/>
        <v>-0.45454545454545503</v>
      </c>
    </row>
    <row r="23" spans="1:58">
      <c r="A23" s="53" t="s">
        <v>52</v>
      </c>
      <c r="B23" s="57">
        <f>'Analysis Fault Information'!B23</f>
        <v>2</v>
      </c>
      <c r="C23" s="57">
        <f>'Analysis Fault Information'!C23</f>
        <v>1</v>
      </c>
      <c r="D23" s="57">
        <f>'Analysis Fault Information'!D23</f>
        <v>1</v>
      </c>
      <c r="E23" s="57">
        <f>'Analysis Fault Information'!E23</f>
        <v>3</v>
      </c>
      <c r="F23" s="57">
        <f>'Analysis Fault Information'!F23</f>
        <v>1</v>
      </c>
      <c r="G23" s="57">
        <f>'Analysis Fault Information'!G23</f>
        <v>1</v>
      </c>
      <c r="H23" s="57">
        <f>'Analysis Fault Information'!H23</f>
        <v>2</v>
      </c>
      <c r="I23" s="57">
        <f>'Analysis Fault Information'!I23</f>
        <v>1</v>
      </c>
      <c r="J23" s="57">
        <f>'Analysis Fault Information'!J23</f>
        <v>3</v>
      </c>
      <c r="K23" s="57">
        <f>'Analysis Fault Information'!K23</f>
        <v>2</v>
      </c>
      <c r="L23" s="71">
        <f>'Model parameters'!$C23*Retirement!M20</f>
        <v>2.6393395266508306</v>
      </c>
      <c r="M23" s="71">
        <f>'Model parameters'!$C23*Retirement!N20</f>
        <v>2.7180880733513906</v>
      </c>
      <c r="N23" s="71">
        <f>'Model parameters'!$C23*Retirement!O20</f>
        <v>2.8098009970606066</v>
      </c>
      <c r="O23" s="71">
        <f>'Model parameters'!$C23*Retirement!P20</f>
        <v>2.8783656113006484</v>
      </c>
      <c r="P23" s="71">
        <f>'Model parameters'!$C23*Retirement!Q20</f>
        <v>2.9551464674517649</v>
      </c>
      <c r="Q23" s="71">
        <f>'Model parameters'!$C23*Retirement!R20</f>
        <v>3.0117536719456095</v>
      </c>
      <c r="R23" s="71">
        <f>'Model parameters'!$C23*Retirement!S20</f>
        <v>3.0694829202340657</v>
      </c>
      <c r="S23" s="71">
        <f>'Model parameters'!$C23*Retirement!T20</f>
        <v>3.1245704517186073</v>
      </c>
      <c r="T23" s="71">
        <f>'Model parameters'!$C23*Retirement!U20</f>
        <v>3.1706720965193997</v>
      </c>
      <c r="U23" s="71">
        <f>'Model parameters'!$C23*Retirement!V20</f>
        <v>3.2068425191473104</v>
      </c>
      <c r="V23" s="71">
        <f>'Model parameters'!$C23*Retirement!W20</f>
        <v>3.2436833412853443</v>
      </c>
      <c r="AL23" s="97">
        <f t="shared" si="3"/>
        <v>2</v>
      </c>
      <c r="AM23" s="97">
        <f t="shared" si="3"/>
        <v>1</v>
      </c>
      <c r="AN23" s="97">
        <f t="shared" si="3"/>
        <v>1</v>
      </c>
      <c r="AO23" s="97">
        <f t="shared" si="3"/>
        <v>3</v>
      </c>
      <c r="AP23" s="97">
        <f t="shared" si="3"/>
        <v>1</v>
      </c>
      <c r="AQ23" s="97">
        <f t="shared" si="3"/>
        <v>1</v>
      </c>
      <c r="AR23" s="97">
        <f t="shared" si="3"/>
        <v>2</v>
      </c>
      <c r="AS23" s="97">
        <f t="shared" si="3"/>
        <v>1</v>
      </c>
      <c r="AT23" s="97">
        <f t="shared" si="3"/>
        <v>3</v>
      </c>
      <c r="AU23" s="201">
        <f t="shared" si="3"/>
        <v>2</v>
      </c>
      <c r="AV23" s="41">
        <f t="shared" si="5"/>
        <v>2.0666666666666669</v>
      </c>
      <c r="AW23" s="41">
        <f t="shared" si="5"/>
        <v>2.1333333333333333</v>
      </c>
      <c r="AX23" s="41">
        <f t="shared" si="5"/>
        <v>2.2000000000000002</v>
      </c>
      <c r="AY23" s="41">
        <f t="shared" si="5"/>
        <v>2.2666666666666666</v>
      </c>
      <c r="AZ23" s="41">
        <f t="shared" si="5"/>
        <v>2.3333333333333335</v>
      </c>
      <c r="BA23" s="41">
        <f t="shared" si="5"/>
        <v>2.4000000000000004</v>
      </c>
      <c r="BB23" s="41">
        <f t="shared" si="5"/>
        <v>2.4666666666666668</v>
      </c>
      <c r="BC23" s="41">
        <f t="shared" si="5"/>
        <v>2.5333333333333332</v>
      </c>
      <c r="BD23" s="41">
        <f t="shared" si="5"/>
        <v>2.6</v>
      </c>
      <c r="BE23" s="41">
        <f t="shared" si="5"/>
        <v>2.666666666666667</v>
      </c>
      <c r="BF23" s="41">
        <f t="shared" si="5"/>
        <v>2.7333333333333334</v>
      </c>
    </row>
    <row r="24" spans="1:58">
      <c r="A24" s="53" t="s">
        <v>53</v>
      </c>
      <c r="B24" s="57">
        <f>'Analysis Fault Information'!B24</f>
        <v>0</v>
      </c>
      <c r="C24" s="57">
        <f>'Analysis Fault Information'!C24</f>
        <v>1</v>
      </c>
      <c r="D24" s="57">
        <f>'Analysis Fault Information'!D24</f>
        <v>0</v>
      </c>
      <c r="E24" s="57">
        <f>'Analysis Fault Information'!E24</f>
        <v>0</v>
      </c>
      <c r="F24" s="57">
        <f>'Analysis Fault Information'!F24</f>
        <v>0</v>
      </c>
      <c r="G24" s="57">
        <f>'Analysis Fault Information'!G24</f>
        <v>0</v>
      </c>
      <c r="H24" s="57">
        <f>'Analysis Fault Information'!H24</f>
        <v>2</v>
      </c>
      <c r="I24" s="57">
        <f>'Analysis Fault Information'!I24</f>
        <v>0</v>
      </c>
      <c r="J24" s="57">
        <f>'Analysis Fault Information'!J24</f>
        <v>0</v>
      </c>
      <c r="K24" s="57">
        <f>'Analysis Fault Information'!K24</f>
        <v>2</v>
      </c>
      <c r="L24" s="71">
        <f>'Model parameters'!$C24*Retirement!M21</f>
        <v>0.67472274249640896</v>
      </c>
      <c r="M24" s="71">
        <f>'Model parameters'!$C24*Retirement!N21</f>
        <v>0.67463292935845998</v>
      </c>
      <c r="N24" s="71">
        <f>'Model parameters'!$C24*Retirement!O21</f>
        <v>0.687985326218572</v>
      </c>
      <c r="O24" s="71">
        <f>'Model parameters'!$C24*Retirement!P21</f>
        <v>0.70091361029549415</v>
      </c>
      <c r="P24" s="71">
        <f>'Model parameters'!$C24*Retirement!Q21</f>
        <v>0.71392980514986493</v>
      </c>
      <c r="Q24" s="71">
        <f>'Model parameters'!$C24*Retirement!R21</f>
        <v>0.72480585863367697</v>
      </c>
      <c r="R24" s="71">
        <f>'Model parameters'!$C24*Retirement!S21</f>
        <v>0.73608467316961113</v>
      </c>
      <c r="S24" s="71">
        <f>'Model parameters'!$C24*Retirement!T21</f>
        <v>0.74634491773201717</v>
      </c>
      <c r="T24" s="71">
        <f>'Model parameters'!$C24*Retirement!U21</f>
        <v>0.75508826806577478</v>
      </c>
      <c r="U24" s="71">
        <f>'Model parameters'!$C24*Retirement!V21</f>
        <v>0.76237983809509347</v>
      </c>
      <c r="V24" s="71">
        <f>'Model parameters'!$C24*Retirement!W21</f>
        <v>0.76945844225819537</v>
      </c>
      <c r="AL24" s="97">
        <f t="shared" si="3"/>
        <v>0</v>
      </c>
      <c r="AM24" s="97">
        <f t="shared" si="3"/>
        <v>1</v>
      </c>
      <c r="AN24" s="97">
        <f t="shared" si="3"/>
        <v>0</v>
      </c>
      <c r="AO24" s="97">
        <f t="shared" si="3"/>
        <v>0</v>
      </c>
      <c r="AP24" s="97">
        <f t="shared" si="3"/>
        <v>0</v>
      </c>
      <c r="AQ24" s="97">
        <f t="shared" si="3"/>
        <v>0</v>
      </c>
      <c r="AR24" s="97">
        <f t="shared" si="3"/>
        <v>2</v>
      </c>
      <c r="AS24" s="97">
        <f t="shared" si="3"/>
        <v>0</v>
      </c>
      <c r="AT24" s="97">
        <f t="shared" si="3"/>
        <v>0</v>
      </c>
      <c r="AU24" s="201">
        <f t="shared" si="3"/>
        <v>2</v>
      </c>
      <c r="AV24" s="41">
        <f t="shared" si="5"/>
        <v>1.0666666666666667</v>
      </c>
      <c r="AW24" s="41">
        <f t="shared" si="5"/>
        <v>1.1696969696969697</v>
      </c>
      <c r="AX24" s="41">
        <f t="shared" si="5"/>
        <v>1.2727272727272727</v>
      </c>
      <c r="AY24" s="41">
        <f t="shared" si="5"/>
        <v>1.3757575757575757</v>
      </c>
      <c r="AZ24" s="41">
        <f t="shared" si="5"/>
        <v>1.4787878787878788</v>
      </c>
      <c r="BA24" s="41">
        <f t="shared" si="5"/>
        <v>1.5818181818181818</v>
      </c>
      <c r="BB24" s="41">
        <f t="shared" si="5"/>
        <v>1.6848484848484848</v>
      </c>
      <c r="BC24" s="41">
        <f t="shared" si="5"/>
        <v>1.7878787878787878</v>
      </c>
      <c r="BD24" s="41">
        <f t="shared" si="5"/>
        <v>1.8909090909090909</v>
      </c>
      <c r="BE24" s="41">
        <f t="shared" si="5"/>
        <v>1.9939393939393939</v>
      </c>
      <c r="BF24" s="41">
        <f t="shared" si="5"/>
        <v>2.0969696969696967</v>
      </c>
    </row>
    <row r="25" spans="1:58">
      <c r="A25" s="53" t="s">
        <v>58</v>
      </c>
      <c r="B25" s="57">
        <f>'Analysis Fault Information'!B25</f>
        <v>16</v>
      </c>
      <c r="C25" s="57">
        <f>'Analysis Fault Information'!C25</f>
        <v>14</v>
      </c>
      <c r="D25" s="57">
        <f>'Analysis Fault Information'!D25</f>
        <v>9</v>
      </c>
      <c r="E25" s="57">
        <f>'Analysis Fault Information'!E25</f>
        <v>17</v>
      </c>
      <c r="F25" s="57">
        <f>'Analysis Fault Information'!F25</f>
        <v>11</v>
      </c>
      <c r="G25" s="57">
        <f>'Analysis Fault Information'!G25</f>
        <v>11</v>
      </c>
      <c r="H25" s="57">
        <f>'Analysis Fault Information'!H25</f>
        <v>30</v>
      </c>
      <c r="I25" s="57">
        <f>'Analysis Fault Information'!I25</f>
        <v>14</v>
      </c>
      <c r="J25" s="57">
        <f>'Analysis Fault Information'!J25</f>
        <v>7</v>
      </c>
      <c r="K25" s="57">
        <f>'Analysis Fault Information'!K25</f>
        <v>7</v>
      </c>
      <c r="L25" s="71">
        <f>'Model parameters'!$C25*Retirement!M22</f>
        <v>14.769046645091169</v>
      </c>
      <c r="M25" s="71">
        <f>'Model parameters'!$C25*Retirement!N22</f>
        <v>13.727439685936046</v>
      </c>
      <c r="N25" s="71">
        <f>'Model parameters'!$C25*Retirement!O22</f>
        <v>12.44851097716027</v>
      </c>
      <c r="O25" s="71">
        <f>'Model parameters'!$C25*Retirement!P22</f>
        <v>11.422785999917023</v>
      </c>
      <c r="P25" s="71">
        <f>'Model parameters'!$C25*Retirement!Q22</f>
        <v>10.459111233664643</v>
      </c>
      <c r="Q25" s="71">
        <f>'Model parameters'!$C25*Retirement!R22</f>
        <v>9.5473758458699702</v>
      </c>
      <c r="R25" s="71">
        <f>'Model parameters'!$C25*Retirement!S22</f>
        <v>8.7391580526659975</v>
      </c>
      <c r="S25" s="71">
        <f>'Model parameters'!$C25*Retirement!T22</f>
        <v>8.038027125221209</v>
      </c>
      <c r="T25" s="71">
        <f>'Model parameters'!$C25*Retirement!U22</f>
        <v>7.5267519237448015</v>
      </c>
      <c r="U25" s="71">
        <f>'Model parameters'!$C25*Retirement!V22</f>
        <v>7.0203285173882497</v>
      </c>
      <c r="V25" s="71">
        <f>'Model parameters'!$C25*Retirement!W22</f>
        <v>6.5537578502848328</v>
      </c>
      <c r="AL25" s="97">
        <f t="shared" si="3"/>
        <v>16</v>
      </c>
      <c r="AM25" s="97">
        <f t="shared" si="3"/>
        <v>14</v>
      </c>
      <c r="AN25" s="97">
        <f t="shared" si="3"/>
        <v>9</v>
      </c>
      <c r="AO25" s="97">
        <f t="shared" si="3"/>
        <v>17</v>
      </c>
      <c r="AP25" s="97">
        <f t="shared" si="3"/>
        <v>11</v>
      </c>
      <c r="AQ25" s="97">
        <f t="shared" si="3"/>
        <v>11</v>
      </c>
      <c r="AR25" s="97">
        <f t="shared" si="3"/>
        <v>30</v>
      </c>
      <c r="AS25" s="97">
        <f t="shared" si="3"/>
        <v>14</v>
      </c>
      <c r="AT25" s="97">
        <f t="shared" si="3"/>
        <v>7</v>
      </c>
      <c r="AU25" s="201">
        <f t="shared" si="3"/>
        <v>7</v>
      </c>
      <c r="AV25" s="41">
        <f t="shared" si="5"/>
        <v>11.4</v>
      </c>
      <c r="AW25" s="41">
        <f t="shared" si="5"/>
        <v>11</v>
      </c>
      <c r="AX25" s="41">
        <f t="shared" si="5"/>
        <v>10.600000000000001</v>
      </c>
      <c r="AY25" s="41">
        <f t="shared" si="5"/>
        <v>10.199999999999999</v>
      </c>
      <c r="AZ25" s="41">
        <f t="shared" si="5"/>
        <v>9.8000000000000007</v>
      </c>
      <c r="BA25" s="41">
        <f t="shared" si="5"/>
        <v>9.4</v>
      </c>
      <c r="BB25" s="41">
        <f t="shared" si="5"/>
        <v>9</v>
      </c>
      <c r="BC25" s="41">
        <f t="shared" si="5"/>
        <v>8.6000000000000014</v>
      </c>
      <c r="BD25" s="41">
        <f t="shared" si="5"/>
        <v>8.1999999999999993</v>
      </c>
      <c r="BE25" s="41">
        <f t="shared" si="5"/>
        <v>7.8000000000000007</v>
      </c>
      <c r="BF25" s="41">
        <f t="shared" si="5"/>
        <v>7.4</v>
      </c>
    </row>
    <row r="26" spans="1:58">
      <c r="A26" s="53" t="s">
        <v>60</v>
      </c>
      <c r="B26" s="57">
        <f>'Analysis Fault Information'!B26</f>
        <v>1</v>
      </c>
      <c r="C26" s="57">
        <f>'Analysis Fault Information'!C26</f>
        <v>3</v>
      </c>
      <c r="D26" s="57">
        <f>'Analysis Fault Information'!D26</f>
        <v>3</v>
      </c>
      <c r="E26" s="57">
        <f>'Analysis Fault Information'!E26</f>
        <v>1</v>
      </c>
      <c r="F26" s="57">
        <f>'Analysis Fault Information'!F26</f>
        <v>1</v>
      </c>
      <c r="G26" s="57">
        <f>'Analysis Fault Information'!G26</f>
        <v>0</v>
      </c>
      <c r="H26" s="57">
        <f>'Analysis Fault Information'!H26</f>
        <v>1</v>
      </c>
      <c r="I26" s="57">
        <f>'Analysis Fault Information'!I26</f>
        <v>3</v>
      </c>
      <c r="J26" s="57">
        <f>'Analysis Fault Information'!J26</f>
        <v>1</v>
      </c>
      <c r="K26" s="57">
        <f>'Analysis Fault Information'!K26</f>
        <v>2</v>
      </c>
      <c r="L26" s="71">
        <f>'Model parameters'!$C26*Retirement!M23</f>
        <v>2.1812557152321537</v>
      </c>
      <c r="M26" s="71">
        <f>'Model parameters'!$C26*Retirement!N23</f>
        <v>2.1429826894313297</v>
      </c>
      <c r="N26" s="71">
        <f>'Model parameters'!$C26*Retirement!O23</f>
        <v>2.0458287160795625</v>
      </c>
      <c r="O26" s="71">
        <f>'Model parameters'!$C26*Retirement!P23</f>
        <v>1.977787108698386</v>
      </c>
      <c r="P26" s="71">
        <f>'Model parameters'!$C26*Retirement!Q23</f>
        <v>1.9694893915436871</v>
      </c>
      <c r="Q26" s="71">
        <f>'Model parameters'!$C26*Retirement!R23</f>
        <v>1.9878304905543989</v>
      </c>
      <c r="R26" s="71">
        <f>'Model parameters'!$C26*Retirement!S23</f>
        <v>2.056541030633753</v>
      </c>
      <c r="S26" s="71">
        <f>'Model parameters'!$C26*Retirement!T23</f>
        <v>2.0475919013910668</v>
      </c>
      <c r="T26" s="71">
        <f>'Model parameters'!$C26*Retirement!U23</f>
        <v>2.0379283435794231</v>
      </c>
      <c r="U26" s="71">
        <f>'Model parameters'!$C26*Retirement!V23</f>
        <v>1.9466420019997619</v>
      </c>
      <c r="V26" s="71">
        <f>'Model parameters'!$C26*Retirement!W23</f>
        <v>1.7114656618442814</v>
      </c>
      <c r="AL26" s="97">
        <f t="shared" si="3"/>
        <v>1</v>
      </c>
      <c r="AM26" s="97">
        <f t="shared" si="3"/>
        <v>3</v>
      </c>
      <c r="AN26" s="97">
        <f t="shared" si="3"/>
        <v>3</v>
      </c>
      <c r="AO26" s="97">
        <f t="shared" si="3"/>
        <v>1</v>
      </c>
      <c r="AP26" s="97">
        <f t="shared" si="3"/>
        <v>1</v>
      </c>
      <c r="AQ26" s="97">
        <f t="shared" si="3"/>
        <v>0</v>
      </c>
      <c r="AR26" s="97">
        <f t="shared" si="3"/>
        <v>1</v>
      </c>
      <c r="AS26" s="97">
        <f t="shared" si="3"/>
        <v>3</v>
      </c>
      <c r="AT26" s="97">
        <f t="shared" si="3"/>
        <v>1</v>
      </c>
      <c r="AU26" s="201">
        <f t="shared" si="3"/>
        <v>2</v>
      </c>
      <c r="AV26" s="41">
        <f t="shared" si="5"/>
        <v>1.4</v>
      </c>
      <c r="AW26" s="41">
        <f t="shared" si="5"/>
        <v>1.3636363636363635</v>
      </c>
      <c r="AX26" s="41">
        <f t="shared" si="5"/>
        <v>1.3272727272727272</v>
      </c>
      <c r="AY26" s="41">
        <f t="shared" si="5"/>
        <v>1.2909090909090906</v>
      </c>
      <c r="AZ26" s="41">
        <f t="shared" si="5"/>
        <v>1.2545454545454544</v>
      </c>
      <c r="BA26" s="41">
        <f t="shared" si="5"/>
        <v>1.2181818181818178</v>
      </c>
      <c r="BB26" s="41">
        <f t="shared" si="5"/>
        <v>1.1818181818181817</v>
      </c>
      <c r="BC26" s="41">
        <f t="shared" si="5"/>
        <v>1.1454545454545451</v>
      </c>
      <c r="BD26" s="41">
        <f t="shared" si="5"/>
        <v>1.1090909090909087</v>
      </c>
      <c r="BE26" s="41">
        <f t="shared" si="5"/>
        <v>1.0727272727272723</v>
      </c>
      <c r="BF26" s="41">
        <f t="shared" si="5"/>
        <v>1.0363636363636359</v>
      </c>
    </row>
    <row r="27" spans="1:58">
      <c r="A27" s="53"/>
      <c r="B27" s="52"/>
      <c r="C27" s="52"/>
      <c r="D27" s="52"/>
      <c r="E27" s="52"/>
      <c r="F27" s="52"/>
      <c r="G27" s="52"/>
      <c r="H27" s="52"/>
      <c r="I27" s="52"/>
      <c r="J27" s="5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AL27" s="97"/>
      <c r="AM27" s="97"/>
      <c r="AN27" s="97"/>
      <c r="AO27" s="97"/>
      <c r="AP27" s="97"/>
      <c r="AQ27" s="97"/>
      <c r="AR27" s="97"/>
      <c r="AS27" s="97"/>
      <c r="AT27" s="97"/>
      <c r="AU27" s="41"/>
      <c r="AV27" s="41"/>
      <c r="AW27" s="41"/>
      <c r="AX27" s="41"/>
      <c r="AY27" s="41"/>
      <c r="AZ27" s="41"/>
      <c r="BA27" s="41"/>
      <c r="BB27" s="41"/>
      <c r="BC27" s="41"/>
      <c r="BD27" s="94"/>
      <c r="BE27" s="94"/>
      <c r="BF27" s="94"/>
    </row>
    <row r="28" spans="1:58">
      <c r="J28" s="42"/>
      <c r="K28" s="42"/>
      <c r="L28" s="42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</row>
    <row r="29" spans="1:58"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</row>
    <row r="30" spans="1:58" s="3" customFormat="1" ht="18">
      <c r="A30" s="18" t="s">
        <v>1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</row>
    <row r="31" spans="1:58" s="3" customFormat="1" ht="18">
      <c r="A31" s="1"/>
      <c r="B31" s="55"/>
      <c r="C31" s="55"/>
      <c r="D31" s="55"/>
      <c r="E31" s="55"/>
      <c r="F31" s="55"/>
      <c r="G31" s="55"/>
      <c r="H31" s="55"/>
      <c r="I31" s="39"/>
      <c r="J31" s="1"/>
      <c r="N31"/>
      <c r="O31"/>
      <c r="P31"/>
      <c r="Q31"/>
      <c r="R31"/>
      <c r="S31"/>
      <c r="T31"/>
      <c r="U31"/>
      <c r="V31"/>
    </row>
    <row r="32" spans="1:58" s="3" customFormat="1" ht="15.95" customHeight="1">
      <c r="B32" s="129" t="s">
        <v>5</v>
      </c>
      <c r="C32" s="59"/>
      <c r="D32" s="59"/>
      <c r="E32" s="59"/>
      <c r="F32" s="59"/>
      <c r="G32" s="59"/>
      <c r="H32" s="59"/>
      <c r="I32" s="59"/>
      <c r="J32" s="59"/>
      <c r="K32" s="59"/>
      <c r="L32" s="69" t="s">
        <v>32</v>
      </c>
      <c r="M32" s="59" t="str">
        <f>'Model parameters'!B35</f>
        <v>Fault Rate</v>
      </c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69" t="s">
        <v>48</v>
      </c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</row>
    <row r="33" spans="1:58" s="60" customFormat="1">
      <c r="A33" s="60" t="s">
        <v>6</v>
      </c>
      <c r="B33" s="61">
        <f t="shared" ref="B33:K33" si="6">SUM(B37:B49)</f>
        <v>408</v>
      </c>
      <c r="C33" s="61">
        <f t="shared" si="6"/>
        <v>366</v>
      </c>
      <c r="D33" s="61">
        <f t="shared" si="6"/>
        <v>357</v>
      </c>
      <c r="E33" s="61">
        <f t="shared" si="6"/>
        <v>424</v>
      </c>
      <c r="F33" s="61">
        <f t="shared" si="6"/>
        <v>507</v>
      </c>
      <c r="G33" s="61">
        <f t="shared" si="6"/>
        <v>423</v>
      </c>
      <c r="H33" s="61">
        <f t="shared" si="6"/>
        <v>461</v>
      </c>
      <c r="I33" s="61">
        <f t="shared" si="6"/>
        <v>377</v>
      </c>
      <c r="J33" s="61">
        <f t="shared" si="6"/>
        <v>378</v>
      </c>
      <c r="K33" s="61">
        <f t="shared" si="6"/>
        <v>464</v>
      </c>
    </row>
    <row r="34" spans="1:58">
      <c r="A34" s="67" t="s">
        <v>32</v>
      </c>
      <c r="B34" s="94"/>
      <c r="C34" s="94"/>
      <c r="D34" s="94"/>
      <c r="E34" s="94"/>
      <c r="F34" s="94"/>
      <c r="G34" s="94"/>
      <c r="H34" s="94"/>
      <c r="I34" s="94"/>
      <c r="J34" s="94"/>
      <c r="K34" s="68"/>
      <c r="L34" s="68">
        <f t="shared" ref="L34:V34" si="7">SUM(L37:L49)</f>
        <v>421.2453255311874</v>
      </c>
      <c r="M34" s="68">
        <f t="shared" si="7"/>
        <v>422.37553525564726</v>
      </c>
      <c r="N34" s="68">
        <f t="shared" si="7"/>
        <v>421.66666460221882</v>
      </c>
      <c r="O34" s="68">
        <f t="shared" si="7"/>
        <v>417.67092069993913</v>
      </c>
      <c r="P34" s="68">
        <f t="shared" si="7"/>
        <v>410.88521425131819</v>
      </c>
      <c r="Q34" s="68">
        <f t="shared" si="7"/>
        <v>400.5109731445657</v>
      </c>
      <c r="R34" s="68">
        <f t="shared" si="7"/>
        <v>392.80692893909878</v>
      </c>
      <c r="S34" s="68">
        <f t="shared" si="7"/>
        <v>392.03286256129604</v>
      </c>
      <c r="T34" s="68">
        <f t="shared" si="7"/>
        <v>390.29770610634455</v>
      </c>
      <c r="U34" s="68">
        <f t="shared" si="7"/>
        <v>389.26147204346842</v>
      </c>
      <c r="V34" s="68">
        <f t="shared" si="7"/>
        <v>387.24579959206329</v>
      </c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72"/>
      <c r="AM34" s="201"/>
      <c r="AN34" s="201"/>
      <c r="AO34" s="201"/>
      <c r="AP34" s="201"/>
      <c r="AQ34" s="201"/>
      <c r="AR34" s="201"/>
      <c r="AS34" s="201"/>
      <c r="AT34" s="201"/>
      <c r="AU34" s="68"/>
      <c r="AV34" s="68">
        <f t="shared" ref="AV34:BF34" si="8">SUM(AV37:AV49)</f>
        <v>440.33333333333331</v>
      </c>
      <c r="AW34" s="68">
        <f t="shared" si="8"/>
        <v>444.66666666666674</v>
      </c>
      <c r="AX34" s="68">
        <f t="shared" si="8"/>
        <v>449.00000000000006</v>
      </c>
      <c r="AY34" s="68">
        <f t="shared" si="8"/>
        <v>453.33333333333337</v>
      </c>
      <c r="AZ34" s="68">
        <f t="shared" si="8"/>
        <v>457.66666666666674</v>
      </c>
      <c r="BA34" s="68">
        <f t="shared" si="8"/>
        <v>462.00000000000006</v>
      </c>
      <c r="BB34" s="68">
        <f t="shared" si="8"/>
        <v>466.33333333333326</v>
      </c>
      <c r="BC34" s="68">
        <f t="shared" si="8"/>
        <v>470.66666666666663</v>
      </c>
      <c r="BD34" s="68">
        <f t="shared" si="8"/>
        <v>474.99999999999994</v>
      </c>
      <c r="BE34" s="68">
        <f t="shared" si="8"/>
        <v>479.33333333333331</v>
      </c>
      <c r="BF34" s="68">
        <f t="shared" si="8"/>
        <v>483.66666666666663</v>
      </c>
    </row>
    <row r="35" spans="1:58">
      <c r="A35" s="67"/>
      <c r="B35" s="94"/>
      <c r="C35" s="94"/>
      <c r="D35" s="94"/>
      <c r="E35" s="94"/>
      <c r="F35" s="94"/>
      <c r="G35" s="94"/>
      <c r="H35" s="94"/>
      <c r="I35" s="94"/>
      <c r="J35" s="94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72"/>
      <c r="AM35" s="201"/>
      <c r="AN35" s="201"/>
      <c r="AO35" s="201"/>
      <c r="AP35" s="201"/>
      <c r="AQ35" s="201"/>
      <c r="AR35" s="201"/>
      <c r="AS35" s="201"/>
      <c r="AT35" s="201"/>
      <c r="AU35" s="68"/>
      <c r="AV35" s="68"/>
      <c r="AW35" s="68"/>
      <c r="AX35" s="68"/>
      <c r="AY35" s="68"/>
      <c r="AZ35" s="68"/>
      <c r="BA35" s="68"/>
      <c r="BB35" s="68"/>
      <c r="BC35" s="68"/>
      <c r="BD35" s="199"/>
      <c r="BE35" s="199"/>
      <c r="BF35" s="199"/>
    </row>
    <row r="36" spans="1:58">
      <c r="A36" s="1" t="s">
        <v>64</v>
      </c>
      <c r="B36" s="1">
        <v>2008</v>
      </c>
      <c r="C36" s="1">
        <v>2009</v>
      </c>
      <c r="D36" s="1">
        <v>2010</v>
      </c>
      <c r="E36" s="1">
        <v>2011</v>
      </c>
      <c r="F36" s="1">
        <v>2012</v>
      </c>
      <c r="G36" s="1">
        <v>2013</v>
      </c>
      <c r="H36" s="1">
        <v>2014</v>
      </c>
      <c r="I36" s="1">
        <v>2015</v>
      </c>
      <c r="J36" s="1">
        <v>2016</v>
      </c>
      <c r="K36" s="1">
        <v>2017</v>
      </c>
      <c r="L36" s="1">
        <v>2018</v>
      </c>
      <c r="M36" s="1">
        <v>2019</v>
      </c>
      <c r="N36" s="1">
        <v>2020</v>
      </c>
      <c r="O36" s="1">
        <v>2021</v>
      </c>
      <c r="P36" s="1">
        <v>2022</v>
      </c>
      <c r="Q36" s="1">
        <v>2023</v>
      </c>
      <c r="R36" s="1">
        <v>2024</v>
      </c>
      <c r="S36" s="1">
        <v>2025</v>
      </c>
      <c r="T36" s="1">
        <v>2026</v>
      </c>
      <c r="U36" s="1">
        <v>2027</v>
      </c>
      <c r="V36" s="1">
        <v>2028</v>
      </c>
      <c r="AL36" s="200">
        <v>2008</v>
      </c>
      <c r="AM36" s="200">
        <v>2009</v>
      </c>
      <c r="AN36" s="200">
        <v>2010</v>
      </c>
      <c r="AO36" s="200">
        <v>2011</v>
      </c>
      <c r="AP36" s="200">
        <v>2012</v>
      </c>
      <c r="AQ36" s="200">
        <v>2013</v>
      </c>
      <c r="AR36" s="200">
        <v>2014</v>
      </c>
      <c r="AS36" s="200">
        <v>2015</v>
      </c>
      <c r="AT36" s="200">
        <v>2016</v>
      </c>
      <c r="AU36" s="200">
        <v>2017</v>
      </c>
      <c r="AV36" s="200">
        <v>2018</v>
      </c>
      <c r="AW36" s="200">
        <v>2019</v>
      </c>
      <c r="AX36" s="200">
        <v>2020</v>
      </c>
      <c r="AY36" s="200">
        <v>2021</v>
      </c>
      <c r="AZ36" s="200">
        <v>2022</v>
      </c>
      <c r="BA36" s="200">
        <v>2023</v>
      </c>
      <c r="BB36" s="200">
        <v>2024</v>
      </c>
      <c r="BC36" s="200">
        <v>2025</v>
      </c>
      <c r="BD36" s="200">
        <v>2026</v>
      </c>
      <c r="BE36" s="200">
        <v>2027</v>
      </c>
      <c r="BF36" s="200">
        <v>2028</v>
      </c>
    </row>
    <row r="37" spans="1:58">
      <c r="A37" s="53" t="s">
        <v>50</v>
      </c>
      <c r="B37" s="57">
        <f>'Analysis Fault Information'!B37</f>
        <v>25</v>
      </c>
      <c r="C37" s="57">
        <f>'Analysis Fault Information'!C37</f>
        <v>35</v>
      </c>
      <c r="D37" s="57">
        <f>'Analysis Fault Information'!D37</f>
        <v>19</v>
      </c>
      <c r="E37" s="57">
        <f>'Analysis Fault Information'!E37</f>
        <v>20</v>
      </c>
      <c r="F37" s="57">
        <f>'Analysis Fault Information'!F37</f>
        <v>19</v>
      </c>
      <c r="G37" s="57">
        <f>'Analysis Fault Information'!G37</f>
        <v>26</v>
      </c>
      <c r="H37" s="57">
        <f>'Analysis Fault Information'!H37</f>
        <v>29</v>
      </c>
      <c r="I37" s="57">
        <f>'Analysis Fault Information'!I37</f>
        <v>26</v>
      </c>
      <c r="J37" s="57">
        <f>'Analysis Fault Information'!J37</f>
        <v>23</v>
      </c>
      <c r="K37" s="57">
        <f>'Analysis Fault Information'!K37</f>
        <v>21</v>
      </c>
      <c r="L37" s="71">
        <f>'Model parameters'!$C37*Retirement!M35</f>
        <v>15.323293363926402</v>
      </c>
      <c r="M37" s="71">
        <f>'Model parameters'!$C37*Retirement!N35</f>
        <v>15.70600414309099</v>
      </c>
      <c r="N37" s="71">
        <f>'Model parameters'!$C37*Retirement!O35</f>
        <v>15.961721781335099</v>
      </c>
      <c r="O37" s="71">
        <f>'Model parameters'!$C37*Retirement!P35</f>
        <v>16.072125810799168</v>
      </c>
      <c r="P37" s="71">
        <f>'Model parameters'!$C37*Retirement!Q35</f>
        <v>16.124284708985105</v>
      </c>
      <c r="Q37" s="71">
        <f>'Model parameters'!$C37*Retirement!R35</f>
        <v>16.033735194952474</v>
      </c>
      <c r="R37" s="71">
        <f>'Model parameters'!$C37*Retirement!S35</f>
        <v>16.004639669560969</v>
      </c>
      <c r="S37" s="71">
        <f>'Model parameters'!$C37*Retirement!T35</f>
        <v>16.025693383775973</v>
      </c>
      <c r="T37" s="71">
        <f>'Model parameters'!$C37*Retirement!U35</f>
        <v>15.895583219003028</v>
      </c>
      <c r="U37" s="71">
        <f>'Model parameters'!$C37*Retirement!V35</f>
        <v>15.768166941095421</v>
      </c>
      <c r="V37" s="71">
        <f>'Model parameters'!$C37*Retirement!W35</f>
        <v>15.680839457300008</v>
      </c>
      <c r="AL37" s="201">
        <f t="shared" ref="AL37:AL49" si="9">B37</f>
        <v>25</v>
      </c>
      <c r="AM37" s="201">
        <f t="shared" ref="AM37:AM49" si="10">C37</f>
        <v>35</v>
      </c>
      <c r="AN37" s="201">
        <f t="shared" ref="AN37:AN49" si="11">D37</f>
        <v>19</v>
      </c>
      <c r="AO37" s="201">
        <f t="shared" ref="AO37:AO49" si="12">E37</f>
        <v>20</v>
      </c>
      <c r="AP37" s="201">
        <f t="shared" ref="AP37:AP49" si="13">F37</f>
        <v>19</v>
      </c>
      <c r="AQ37" s="201">
        <f t="shared" ref="AQ37:AQ49" si="14">G37</f>
        <v>26</v>
      </c>
      <c r="AR37" s="201">
        <f t="shared" ref="AR37:AR49" si="15">H37</f>
        <v>29</v>
      </c>
      <c r="AS37" s="201">
        <f t="shared" ref="AS37:AS49" si="16">I37</f>
        <v>26</v>
      </c>
      <c r="AT37" s="201">
        <f t="shared" ref="AT37:AT49" si="17">J37</f>
        <v>23</v>
      </c>
      <c r="AU37" s="201">
        <f t="shared" ref="AU37:AU49" si="18">K37</f>
        <v>21</v>
      </c>
      <c r="AV37" s="41">
        <f>LINEST($B37:$K37)*(AV$6-$AL$6+1)+INDEX(LINEST($B37:$K37,,TRUE,TRUE),1,2)</f>
        <v>22.599999999999998</v>
      </c>
      <c r="AW37" s="41">
        <f t="shared" ref="AW37:BF37" si="19">LINEST($B37:$K37)*(AW$6-$AL$6+1)+INDEX(LINEST($B37:$K37,,TRUE,TRUE),1,2)</f>
        <v>22.290909090909089</v>
      </c>
      <c r="AX37" s="41">
        <f t="shared" si="19"/>
        <v>21.981818181818181</v>
      </c>
      <c r="AY37" s="41">
        <f t="shared" si="19"/>
        <v>21.672727272727272</v>
      </c>
      <c r="AZ37" s="41">
        <f t="shared" si="19"/>
        <v>21.36363636363636</v>
      </c>
      <c r="BA37" s="41">
        <f t="shared" si="19"/>
        <v>21.054545454545451</v>
      </c>
      <c r="BB37" s="41">
        <f t="shared" si="19"/>
        <v>20.745454545454542</v>
      </c>
      <c r="BC37" s="41">
        <f t="shared" si="19"/>
        <v>20.436363636363634</v>
      </c>
      <c r="BD37" s="41">
        <f t="shared" si="19"/>
        <v>20.127272727272725</v>
      </c>
      <c r="BE37" s="41">
        <f t="shared" si="19"/>
        <v>19.818181818181813</v>
      </c>
      <c r="BF37" s="41">
        <f t="shared" si="19"/>
        <v>19.509090909090908</v>
      </c>
    </row>
    <row r="38" spans="1:58">
      <c r="A38" s="53" t="s">
        <v>56</v>
      </c>
      <c r="B38" s="57">
        <f>'Analysis Fault Information'!B38</f>
        <v>30</v>
      </c>
      <c r="C38" s="57">
        <f>'Analysis Fault Information'!C38</f>
        <v>37</v>
      </c>
      <c r="D38" s="57">
        <f>'Analysis Fault Information'!D38</f>
        <v>46</v>
      </c>
      <c r="E38" s="57">
        <f>'Analysis Fault Information'!E38</f>
        <v>42</v>
      </c>
      <c r="F38" s="57">
        <f>'Analysis Fault Information'!F38</f>
        <v>73</v>
      </c>
      <c r="G38" s="57">
        <f>'Analysis Fault Information'!G38</f>
        <v>40</v>
      </c>
      <c r="H38" s="57">
        <f>'Analysis Fault Information'!H38</f>
        <v>90</v>
      </c>
      <c r="I38" s="57">
        <f>'Analysis Fault Information'!I38</f>
        <v>66</v>
      </c>
      <c r="J38" s="57">
        <f>'Analysis Fault Information'!J38</f>
        <v>43</v>
      </c>
      <c r="K38" s="57">
        <f>'Analysis Fault Information'!K38</f>
        <v>71</v>
      </c>
      <c r="L38" s="71">
        <f>'Model parameters'!$C38*Retirement!M36</f>
        <v>44.425077134159011</v>
      </c>
      <c r="M38" s="71">
        <f>'Model parameters'!$C38*Retirement!N36</f>
        <v>43.677440000065666</v>
      </c>
      <c r="N38" s="71">
        <f>'Model parameters'!$C38*Retirement!O36</f>
        <v>43.158414152517516</v>
      </c>
      <c r="O38" s="71">
        <f>'Model parameters'!$C38*Retirement!P36</f>
        <v>41.727794136373141</v>
      </c>
      <c r="P38" s="71">
        <f>'Model parameters'!$C38*Retirement!Q36</f>
        <v>40.343489960887155</v>
      </c>
      <c r="Q38" s="71">
        <f>'Model parameters'!$C38*Retirement!R36</f>
        <v>39.246034106902037</v>
      </c>
      <c r="R38" s="71">
        <f>'Model parameters'!$C38*Retirement!S36</f>
        <v>37.47652774442129</v>
      </c>
      <c r="S38" s="71">
        <f>'Model parameters'!$C38*Retirement!T36</f>
        <v>38.939472612903444</v>
      </c>
      <c r="T38" s="71">
        <f>'Model parameters'!$C38*Retirement!U36</f>
        <v>39.620270828279054</v>
      </c>
      <c r="U38" s="71">
        <f>'Model parameters'!$C38*Retirement!V36</f>
        <v>40.103189607885078</v>
      </c>
      <c r="V38" s="71">
        <f>'Model parameters'!$C38*Retirement!W36</f>
        <v>40.057854022684182</v>
      </c>
      <c r="AL38" s="201">
        <f t="shared" si="9"/>
        <v>30</v>
      </c>
      <c r="AM38" s="201">
        <f t="shared" si="10"/>
        <v>37</v>
      </c>
      <c r="AN38" s="201">
        <f t="shared" si="11"/>
        <v>46</v>
      </c>
      <c r="AO38" s="201">
        <f t="shared" si="12"/>
        <v>42</v>
      </c>
      <c r="AP38" s="201">
        <f t="shared" si="13"/>
        <v>73</v>
      </c>
      <c r="AQ38" s="201">
        <f t="shared" si="14"/>
        <v>40</v>
      </c>
      <c r="AR38" s="201">
        <f t="shared" si="15"/>
        <v>90</v>
      </c>
      <c r="AS38" s="201">
        <f t="shared" si="16"/>
        <v>66</v>
      </c>
      <c r="AT38" s="201">
        <f t="shared" si="17"/>
        <v>43</v>
      </c>
      <c r="AU38" s="201">
        <f t="shared" si="18"/>
        <v>71</v>
      </c>
      <c r="AV38" s="41">
        <f t="shared" ref="AV38:BF49" si="20">LINEST($B38:$K38)*(AV$6-$AL$6+1)+INDEX(LINEST($B38:$K38,,TRUE,TRUE),1,2)</f>
        <v>74.533333333333331</v>
      </c>
      <c r="AW38" s="41">
        <f t="shared" si="20"/>
        <v>78.303030303030312</v>
      </c>
      <c r="AX38" s="41">
        <f t="shared" si="20"/>
        <v>82.072727272727278</v>
      </c>
      <c r="AY38" s="41">
        <f t="shared" si="20"/>
        <v>85.842424242424244</v>
      </c>
      <c r="AZ38" s="41">
        <f t="shared" si="20"/>
        <v>89.612121212121224</v>
      </c>
      <c r="BA38" s="41">
        <f t="shared" si="20"/>
        <v>93.38181818181819</v>
      </c>
      <c r="BB38" s="41">
        <f t="shared" si="20"/>
        <v>97.151515151515156</v>
      </c>
      <c r="BC38" s="41">
        <f t="shared" si="20"/>
        <v>100.92121212121214</v>
      </c>
      <c r="BD38" s="41">
        <f t="shared" si="20"/>
        <v>104.69090909090912</v>
      </c>
      <c r="BE38" s="41">
        <f t="shared" si="20"/>
        <v>108.46060606060607</v>
      </c>
      <c r="BF38" s="41">
        <f t="shared" si="20"/>
        <v>112.23030303030305</v>
      </c>
    </row>
    <row r="39" spans="1:58">
      <c r="A39" s="53" t="s">
        <v>51</v>
      </c>
      <c r="B39" s="57">
        <f>'Analysis Fault Information'!B39</f>
        <v>4</v>
      </c>
      <c r="C39" s="57">
        <f>'Analysis Fault Information'!C39</f>
        <v>1</v>
      </c>
      <c r="D39" s="57">
        <f>'Analysis Fault Information'!D39</f>
        <v>1</v>
      </c>
      <c r="E39" s="57">
        <f>'Analysis Fault Information'!E39</f>
        <v>5</v>
      </c>
      <c r="F39" s="57">
        <f>'Analysis Fault Information'!F39</f>
        <v>0</v>
      </c>
      <c r="G39" s="57">
        <f>'Analysis Fault Information'!G39</f>
        <v>3</v>
      </c>
      <c r="H39" s="57">
        <f>'Analysis Fault Information'!H39</f>
        <v>3</v>
      </c>
      <c r="I39" s="57">
        <f>'Analysis Fault Information'!I39</f>
        <v>3</v>
      </c>
      <c r="J39" s="57">
        <f>'Analysis Fault Information'!J39</f>
        <v>3</v>
      </c>
      <c r="K39" s="57">
        <f>'Analysis Fault Information'!K39</f>
        <v>5</v>
      </c>
      <c r="L39" s="71">
        <f>'Model parameters'!$C39*Retirement!M37</f>
        <v>4.0601285333144821</v>
      </c>
      <c r="M39" s="71">
        <f>'Model parameters'!$C39*Retirement!N37</f>
        <v>4.1454909662395405</v>
      </c>
      <c r="N39" s="71">
        <f>'Model parameters'!$C39*Retirement!O37</f>
        <v>4.2331457311106293</v>
      </c>
      <c r="O39" s="71">
        <f>'Model parameters'!$C39*Retirement!P37</f>
        <v>4.2042326174759657</v>
      </c>
      <c r="P39" s="71">
        <f>'Model parameters'!$C39*Retirement!Q37</f>
        <v>4.1098707150062586</v>
      </c>
      <c r="Q39" s="71">
        <f>'Model parameters'!$C39*Retirement!R37</f>
        <v>3.9743216338526648</v>
      </c>
      <c r="R39" s="71">
        <f>'Model parameters'!$C39*Retirement!S37</f>
        <v>3.8714741980521894</v>
      </c>
      <c r="S39" s="71">
        <f>'Model parameters'!$C39*Retirement!T37</f>
        <v>3.7951534597531302</v>
      </c>
      <c r="T39" s="71">
        <f>'Model parameters'!$C39*Retirement!U37</f>
        <v>3.707469407391339</v>
      </c>
      <c r="U39" s="71">
        <f>'Model parameters'!$C39*Retirement!V37</f>
        <v>3.589968412054386</v>
      </c>
      <c r="V39" s="71">
        <f>'Model parameters'!$C39*Retirement!W37</f>
        <v>3.4452293267938598</v>
      </c>
      <c r="AL39" s="201">
        <f t="shared" si="9"/>
        <v>4</v>
      </c>
      <c r="AM39" s="201">
        <f t="shared" si="10"/>
        <v>1</v>
      </c>
      <c r="AN39" s="201">
        <f t="shared" si="11"/>
        <v>1</v>
      </c>
      <c r="AO39" s="201">
        <f t="shared" si="12"/>
        <v>5</v>
      </c>
      <c r="AP39" s="201">
        <f t="shared" si="13"/>
        <v>0</v>
      </c>
      <c r="AQ39" s="201">
        <f t="shared" si="14"/>
        <v>3</v>
      </c>
      <c r="AR39" s="201">
        <f t="shared" si="15"/>
        <v>3</v>
      </c>
      <c r="AS39" s="201">
        <f t="shared" si="16"/>
        <v>3</v>
      </c>
      <c r="AT39" s="201">
        <f t="shared" si="17"/>
        <v>3</v>
      </c>
      <c r="AU39" s="201">
        <f t="shared" si="18"/>
        <v>5</v>
      </c>
      <c r="AV39" s="41">
        <f t="shared" si="20"/>
        <v>3.8</v>
      </c>
      <c r="AW39" s="41">
        <f t="shared" si="20"/>
        <v>3.9818181818181815</v>
      </c>
      <c r="AX39" s="41">
        <f t="shared" si="20"/>
        <v>4.163636363636364</v>
      </c>
      <c r="AY39" s="41">
        <f t="shared" si="20"/>
        <v>4.3454545454545457</v>
      </c>
      <c r="AZ39" s="41">
        <f t="shared" si="20"/>
        <v>4.5272727272727273</v>
      </c>
      <c r="BA39" s="41">
        <f t="shared" si="20"/>
        <v>4.709090909090909</v>
      </c>
      <c r="BB39" s="41">
        <f t="shared" si="20"/>
        <v>4.8909090909090907</v>
      </c>
      <c r="BC39" s="41">
        <f t="shared" si="20"/>
        <v>5.0727272727272723</v>
      </c>
      <c r="BD39" s="41">
        <f t="shared" si="20"/>
        <v>5.254545454545454</v>
      </c>
      <c r="BE39" s="41">
        <f t="shared" si="20"/>
        <v>5.4363636363636365</v>
      </c>
      <c r="BF39" s="41">
        <f t="shared" si="20"/>
        <v>5.6181818181818182</v>
      </c>
    </row>
    <row r="40" spans="1:58">
      <c r="A40" s="53" t="s">
        <v>54</v>
      </c>
      <c r="B40" s="57">
        <f>'Analysis Fault Information'!B40</f>
        <v>44</v>
      </c>
      <c r="C40" s="57">
        <f>'Analysis Fault Information'!C40</f>
        <v>38</v>
      </c>
      <c r="D40" s="57">
        <f>'Analysis Fault Information'!D40</f>
        <v>54</v>
      </c>
      <c r="E40" s="57">
        <f>'Analysis Fault Information'!E40</f>
        <v>53</v>
      </c>
      <c r="F40" s="57">
        <f>'Analysis Fault Information'!F40</f>
        <v>67</v>
      </c>
      <c r="G40" s="57">
        <f>'Analysis Fault Information'!G40</f>
        <v>42</v>
      </c>
      <c r="H40" s="57">
        <f>'Analysis Fault Information'!H40</f>
        <v>42</v>
      </c>
      <c r="I40" s="57">
        <f>'Analysis Fault Information'!I40</f>
        <v>45</v>
      </c>
      <c r="J40" s="57">
        <f>'Analysis Fault Information'!J40</f>
        <v>37</v>
      </c>
      <c r="K40" s="57">
        <f>'Analysis Fault Information'!K40</f>
        <v>51</v>
      </c>
      <c r="L40" s="71">
        <f>'Model parameters'!$C40*Retirement!M38</f>
        <v>45.233862055854857</v>
      </c>
      <c r="M40" s="71">
        <f>'Model parameters'!$C40*Retirement!N38</f>
        <v>45.823092305968188</v>
      </c>
      <c r="N40" s="71">
        <f>'Model parameters'!$C40*Retirement!O38</f>
        <v>46.050260422221015</v>
      </c>
      <c r="O40" s="71">
        <f>'Model parameters'!$C40*Retirement!P38</f>
        <v>45.1845944560243</v>
      </c>
      <c r="P40" s="71">
        <f>'Model parameters'!$C40*Retirement!Q38</f>
        <v>44.059680731619054</v>
      </c>
      <c r="Q40" s="71">
        <f>'Model parameters'!$C40*Retirement!R38</f>
        <v>42.495631671387102</v>
      </c>
      <c r="R40" s="71">
        <f>'Model parameters'!$C40*Retirement!S38</f>
        <v>41.478119454453086</v>
      </c>
      <c r="S40" s="71">
        <f>'Model parameters'!$C40*Retirement!T38</f>
        <v>41.093899034790532</v>
      </c>
      <c r="T40" s="71">
        <f>'Model parameters'!$C40*Retirement!U38</f>
        <v>40.903232869564789</v>
      </c>
      <c r="U40" s="71">
        <f>'Model parameters'!$C40*Retirement!V38</f>
        <v>40.607262353633459</v>
      </c>
      <c r="V40" s="71">
        <f>'Model parameters'!$C40*Retirement!W38</f>
        <v>40.475217016082404</v>
      </c>
      <c r="AL40" s="201">
        <f t="shared" si="9"/>
        <v>44</v>
      </c>
      <c r="AM40" s="201">
        <f t="shared" si="10"/>
        <v>38</v>
      </c>
      <c r="AN40" s="201">
        <f t="shared" si="11"/>
        <v>54</v>
      </c>
      <c r="AO40" s="201">
        <f t="shared" si="12"/>
        <v>53</v>
      </c>
      <c r="AP40" s="201">
        <f t="shared" si="13"/>
        <v>67</v>
      </c>
      <c r="AQ40" s="201">
        <f t="shared" si="14"/>
        <v>42</v>
      </c>
      <c r="AR40" s="201">
        <f t="shared" si="15"/>
        <v>42</v>
      </c>
      <c r="AS40" s="201">
        <f t="shared" si="16"/>
        <v>45</v>
      </c>
      <c r="AT40" s="201">
        <f t="shared" si="17"/>
        <v>37</v>
      </c>
      <c r="AU40" s="201">
        <f t="shared" si="18"/>
        <v>51</v>
      </c>
      <c r="AV40" s="41">
        <f t="shared" si="20"/>
        <v>45.733333333333327</v>
      </c>
      <c r="AW40" s="41">
        <f t="shared" si="20"/>
        <v>45.448484848484846</v>
      </c>
      <c r="AX40" s="41">
        <f t="shared" si="20"/>
        <v>45.163636363636357</v>
      </c>
      <c r="AY40" s="41">
        <f t="shared" si="20"/>
        <v>44.878787878787875</v>
      </c>
      <c r="AZ40" s="41">
        <f t="shared" si="20"/>
        <v>44.593939393939394</v>
      </c>
      <c r="BA40" s="41">
        <f t="shared" si="20"/>
        <v>44.309090909090905</v>
      </c>
      <c r="BB40" s="41">
        <f t="shared" si="20"/>
        <v>44.024242424242416</v>
      </c>
      <c r="BC40" s="41">
        <f t="shared" si="20"/>
        <v>43.739393939393935</v>
      </c>
      <c r="BD40" s="41">
        <f t="shared" si="20"/>
        <v>43.454545454545453</v>
      </c>
      <c r="BE40" s="41">
        <f t="shared" si="20"/>
        <v>43.169696969696965</v>
      </c>
      <c r="BF40" s="41">
        <f t="shared" si="20"/>
        <v>42.884848484848483</v>
      </c>
    </row>
    <row r="41" spans="1:58">
      <c r="A41" s="53" t="s">
        <v>49</v>
      </c>
      <c r="B41" s="57">
        <f>'Analysis Fault Information'!B41</f>
        <v>13</v>
      </c>
      <c r="C41" s="57">
        <f>'Analysis Fault Information'!C41</f>
        <v>19</v>
      </c>
      <c r="D41" s="57">
        <f>'Analysis Fault Information'!D41</f>
        <v>13</v>
      </c>
      <c r="E41" s="57">
        <f>'Analysis Fault Information'!E41</f>
        <v>15</v>
      </c>
      <c r="F41" s="57">
        <f>'Analysis Fault Information'!F41</f>
        <v>16</v>
      </c>
      <c r="G41" s="57">
        <f>'Analysis Fault Information'!G41</f>
        <v>17</v>
      </c>
      <c r="H41" s="57">
        <f>'Analysis Fault Information'!H41</f>
        <v>16</v>
      </c>
      <c r="I41" s="57">
        <f>'Analysis Fault Information'!I41</f>
        <v>9</v>
      </c>
      <c r="J41" s="57">
        <f>'Analysis Fault Information'!J41</f>
        <v>12</v>
      </c>
      <c r="K41" s="57">
        <f>'Analysis Fault Information'!K41</f>
        <v>15</v>
      </c>
      <c r="L41" s="71">
        <f>'Model parameters'!$C41*Retirement!M39</f>
        <v>13.174667133936978</v>
      </c>
      <c r="M41" s="71">
        <f>'Model parameters'!$C41*Retirement!N39</f>
        <v>12.788458553380535</v>
      </c>
      <c r="N41" s="71">
        <f>'Model parameters'!$C41*Retirement!O39</f>
        <v>11.975170284222509</v>
      </c>
      <c r="O41" s="71">
        <f>'Model parameters'!$C41*Retirement!P39</f>
        <v>11.479547513614902</v>
      </c>
      <c r="P41" s="71">
        <f>'Model parameters'!$C41*Retirement!Q39</f>
        <v>10.401042144973657</v>
      </c>
      <c r="Q41" s="71">
        <f>'Model parameters'!$C41*Retirement!R39</f>
        <v>9.2955282150729222</v>
      </c>
      <c r="R41" s="71">
        <f>'Model parameters'!$C41*Retirement!S39</f>
        <v>8.2109782291352875</v>
      </c>
      <c r="S41" s="71">
        <f>'Model parameters'!$C41*Retirement!T39</f>
        <v>7.1563273343689557</v>
      </c>
      <c r="T41" s="71">
        <f>'Model parameters'!$C41*Retirement!U39</f>
        <v>6.1572544386265369</v>
      </c>
      <c r="U41" s="71">
        <f>'Model parameters'!$C41*Retirement!V39</f>
        <v>5.3777879945507836</v>
      </c>
      <c r="V41" s="71">
        <f>'Model parameters'!$C41*Retirement!W39</f>
        <v>4.5720010071829158</v>
      </c>
      <c r="AL41" s="201">
        <f t="shared" si="9"/>
        <v>13</v>
      </c>
      <c r="AM41" s="201">
        <f t="shared" si="10"/>
        <v>19</v>
      </c>
      <c r="AN41" s="201">
        <f t="shared" si="11"/>
        <v>13</v>
      </c>
      <c r="AO41" s="201">
        <f t="shared" si="12"/>
        <v>15</v>
      </c>
      <c r="AP41" s="201">
        <f t="shared" si="13"/>
        <v>16</v>
      </c>
      <c r="AQ41" s="201">
        <f t="shared" si="14"/>
        <v>17</v>
      </c>
      <c r="AR41" s="201">
        <f t="shared" si="15"/>
        <v>16</v>
      </c>
      <c r="AS41" s="201">
        <f t="shared" si="16"/>
        <v>9</v>
      </c>
      <c r="AT41" s="201">
        <f t="shared" si="17"/>
        <v>12</v>
      </c>
      <c r="AU41" s="201">
        <f t="shared" si="18"/>
        <v>15</v>
      </c>
      <c r="AV41" s="41">
        <f t="shared" si="20"/>
        <v>12.93333333333333</v>
      </c>
      <c r="AW41" s="41">
        <f t="shared" si="20"/>
        <v>12.648484848484845</v>
      </c>
      <c r="AX41" s="41">
        <f t="shared" si="20"/>
        <v>12.36363636363636</v>
      </c>
      <c r="AY41" s="41">
        <f t="shared" si="20"/>
        <v>12.078787878787875</v>
      </c>
      <c r="AZ41" s="41">
        <f t="shared" si="20"/>
        <v>11.79393939393939</v>
      </c>
      <c r="BA41" s="41">
        <f t="shared" si="20"/>
        <v>11.509090909090904</v>
      </c>
      <c r="BB41" s="41">
        <f t="shared" si="20"/>
        <v>11.224242424242419</v>
      </c>
      <c r="BC41" s="41">
        <f t="shared" si="20"/>
        <v>10.939393939393934</v>
      </c>
      <c r="BD41" s="41">
        <f t="shared" si="20"/>
        <v>10.654545454545449</v>
      </c>
      <c r="BE41" s="41">
        <f t="shared" si="20"/>
        <v>10.369696969696964</v>
      </c>
      <c r="BF41" s="41">
        <f t="shared" si="20"/>
        <v>10.084848484848479</v>
      </c>
    </row>
    <row r="42" spans="1:58">
      <c r="A42" s="53" t="s">
        <v>59</v>
      </c>
      <c r="B42" s="57">
        <f>'Analysis Fault Information'!B42</f>
        <v>19</v>
      </c>
      <c r="C42" s="57">
        <f>'Analysis Fault Information'!C42</f>
        <v>16</v>
      </c>
      <c r="D42" s="57">
        <f>'Analysis Fault Information'!D42</f>
        <v>24</v>
      </c>
      <c r="E42" s="57">
        <f>'Analysis Fault Information'!E42</f>
        <v>27</v>
      </c>
      <c r="F42" s="57">
        <f>'Analysis Fault Information'!F42</f>
        <v>29</v>
      </c>
      <c r="G42" s="57">
        <f>'Analysis Fault Information'!G42</f>
        <v>30</v>
      </c>
      <c r="H42" s="57">
        <f>'Analysis Fault Information'!H42</f>
        <v>20</v>
      </c>
      <c r="I42" s="57">
        <f>'Analysis Fault Information'!I42</f>
        <v>20</v>
      </c>
      <c r="J42" s="57">
        <f>'Analysis Fault Information'!J42</f>
        <v>14</v>
      </c>
      <c r="K42" s="57">
        <f>'Analysis Fault Information'!K42</f>
        <v>27</v>
      </c>
      <c r="L42" s="71">
        <f>'Model parameters'!$C42*Retirement!M40</f>
        <v>33.906622448228845</v>
      </c>
      <c r="M42" s="71">
        <f>'Model parameters'!$C42*Retirement!N40</f>
        <v>33.127081091396533</v>
      </c>
      <c r="N42" s="71">
        <f>'Model parameters'!$C42*Retirement!O40</f>
        <v>32.239706955494952</v>
      </c>
      <c r="O42" s="71">
        <f>'Model parameters'!$C42*Retirement!P40</f>
        <v>32.305870601822015</v>
      </c>
      <c r="P42" s="71">
        <f>'Model parameters'!$C42*Retirement!Q40</f>
        <v>33.142749050114546</v>
      </c>
      <c r="Q42" s="71">
        <f>'Model parameters'!$C42*Retirement!R40</f>
        <v>33.573940527190544</v>
      </c>
      <c r="R42" s="71">
        <f>'Model parameters'!$C42*Retirement!S40</f>
        <v>34.007584997063205</v>
      </c>
      <c r="S42" s="71">
        <f>'Model parameters'!$C42*Retirement!T40</f>
        <v>34.643808859477069</v>
      </c>
      <c r="T42" s="71">
        <f>'Model parameters'!$C42*Retirement!U40</f>
        <v>35.587819093709733</v>
      </c>
      <c r="U42" s="71">
        <f>'Model parameters'!$C42*Retirement!V40</f>
        <v>36.225837361609067</v>
      </c>
      <c r="V42" s="71">
        <f>'Model parameters'!$C42*Retirement!W40</f>
        <v>36.821748529720615</v>
      </c>
      <c r="AL42" s="201">
        <f t="shared" si="9"/>
        <v>19</v>
      </c>
      <c r="AM42" s="201">
        <f t="shared" si="10"/>
        <v>16</v>
      </c>
      <c r="AN42" s="201">
        <f t="shared" si="11"/>
        <v>24</v>
      </c>
      <c r="AO42" s="201">
        <f t="shared" si="12"/>
        <v>27</v>
      </c>
      <c r="AP42" s="201">
        <f t="shared" si="13"/>
        <v>29</v>
      </c>
      <c r="AQ42" s="201">
        <f t="shared" si="14"/>
        <v>30</v>
      </c>
      <c r="AR42" s="201">
        <f t="shared" si="15"/>
        <v>20</v>
      </c>
      <c r="AS42" s="201">
        <f t="shared" si="16"/>
        <v>20</v>
      </c>
      <c r="AT42" s="201">
        <f t="shared" si="17"/>
        <v>14</v>
      </c>
      <c r="AU42" s="201">
        <f t="shared" si="18"/>
        <v>27</v>
      </c>
      <c r="AV42" s="41">
        <f t="shared" si="20"/>
        <v>23.2</v>
      </c>
      <c r="AW42" s="41">
        <f t="shared" si="20"/>
        <v>23.309090909090909</v>
      </c>
      <c r="AX42" s="41">
        <f t="shared" si="20"/>
        <v>23.418181818181818</v>
      </c>
      <c r="AY42" s="41">
        <f t="shared" si="20"/>
        <v>23.527272727272727</v>
      </c>
      <c r="AZ42" s="41">
        <f t="shared" si="20"/>
        <v>23.636363636363637</v>
      </c>
      <c r="BA42" s="41">
        <f t="shared" si="20"/>
        <v>23.745454545454546</v>
      </c>
      <c r="BB42" s="41">
        <f t="shared" si="20"/>
        <v>23.854545454545455</v>
      </c>
      <c r="BC42" s="41">
        <f t="shared" si="20"/>
        <v>23.963636363636361</v>
      </c>
      <c r="BD42" s="41">
        <f t="shared" si="20"/>
        <v>24.072727272727271</v>
      </c>
      <c r="BE42" s="41">
        <f t="shared" si="20"/>
        <v>24.18181818181818</v>
      </c>
      <c r="BF42" s="41">
        <f t="shared" si="20"/>
        <v>24.290909090909089</v>
      </c>
    </row>
    <row r="43" spans="1:58">
      <c r="A43" s="53" t="s">
        <v>57</v>
      </c>
      <c r="B43" s="57">
        <f>'Analysis Fault Information'!B43</f>
        <v>58</v>
      </c>
      <c r="C43" s="57">
        <f>'Analysis Fault Information'!C43</f>
        <v>61</v>
      </c>
      <c r="D43" s="57">
        <f>'Analysis Fault Information'!D43</f>
        <v>61</v>
      </c>
      <c r="E43" s="57">
        <f>'Analysis Fault Information'!E43</f>
        <v>66</v>
      </c>
      <c r="F43" s="57">
        <f>'Analysis Fault Information'!F43</f>
        <v>96</v>
      </c>
      <c r="G43" s="57">
        <f>'Analysis Fault Information'!G43</f>
        <v>77</v>
      </c>
      <c r="H43" s="57">
        <f>'Analysis Fault Information'!H43</f>
        <v>64</v>
      </c>
      <c r="I43" s="57">
        <f>'Analysis Fault Information'!I43</f>
        <v>50</v>
      </c>
      <c r="J43" s="57">
        <f>'Analysis Fault Information'!J43</f>
        <v>64</v>
      </c>
      <c r="K43" s="57">
        <f>'Analysis Fault Information'!K43</f>
        <v>80</v>
      </c>
      <c r="L43" s="71">
        <f>'Model parameters'!$C43*Retirement!M41</f>
        <v>75.715030050698758</v>
      </c>
      <c r="M43" s="71">
        <f>'Model parameters'!$C43*Retirement!N41</f>
        <v>76.644520370293876</v>
      </c>
      <c r="N43" s="71">
        <f>'Model parameters'!$C43*Retirement!O41</f>
        <v>77.594815231009449</v>
      </c>
      <c r="O43" s="71">
        <f>'Model parameters'!$C43*Retirement!P41</f>
        <v>75.534373666745338</v>
      </c>
      <c r="P43" s="71">
        <f>'Model parameters'!$C43*Retirement!Q41</f>
        <v>71.68043806550196</v>
      </c>
      <c r="Q43" s="71">
        <f>'Model parameters'!$C43*Retirement!R41</f>
        <v>67.513775419285267</v>
      </c>
      <c r="R43" s="71">
        <f>'Model parameters'!$C43*Retirement!S41</f>
        <v>64.128652737853741</v>
      </c>
      <c r="S43" s="71">
        <f>'Model parameters'!$C43*Retirement!T41</f>
        <v>62.383954767655609</v>
      </c>
      <c r="T43" s="71">
        <f>'Model parameters'!$C43*Retirement!U41</f>
        <v>61.138287592587375</v>
      </c>
      <c r="U43" s="71">
        <f>'Model parameters'!$C43*Retirement!V41</f>
        <v>59.525122478028564</v>
      </c>
      <c r="V43" s="71">
        <f>'Model parameters'!$C43*Retirement!W41</f>
        <v>57.996235360364423</v>
      </c>
      <c r="AL43" s="201">
        <f t="shared" si="9"/>
        <v>58</v>
      </c>
      <c r="AM43" s="201">
        <f t="shared" si="10"/>
        <v>61</v>
      </c>
      <c r="AN43" s="201">
        <f t="shared" si="11"/>
        <v>61</v>
      </c>
      <c r="AO43" s="201">
        <f t="shared" si="12"/>
        <v>66</v>
      </c>
      <c r="AP43" s="201">
        <f t="shared" si="13"/>
        <v>96</v>
      </c>
      <c r="AQ43" s="201">
        <f t="shared" si="14"/>
        <v>77</v>
      </c>
      <c r="AR43" s="201">
        <f t="shared" si="15"/>
        <v>64</v>
      </c>
      <c r="AS43" s="201">
        <f t="shared" si="16"/>
        <v>50</v>
      </c>
      <c r="AT43" s="201">
        <f t="shared" si="17"/>
        <v>64</v>
      </c>
      <c r="AU43" s="201">
        <f t="shared" si="18"/>
        <v>80</v>
      </c>
      <c r="AV43" s="41">
        <f t="shared" si="20"/>
        <v>72.333333333333343</v>
      </c>
      <c r="AW43" s="41">
        <f t="shared" si="20"/>
        <v>73.175757575757586</v>
      </c>
      <c r="AX43" s="41">
        <f t="shared" si="20"/>
        <v>74.01818181818183</v>
      </c>
      <c r="AY43" s="41">
        <f t="shared" si="20"/>
        <v>74.860606060606074</v>
      </c>
      <c r="AZ43" s="41">
        <f t="shared" si="20"/>
        <v>75.703030303030317</v>
      </c>
      <c r="BA43" s="41">
        <f t="shared" si="20"/>
        <v>76.545454545454561</v>
      </c>
      <c r="BB43" s="41">
        <f t="shared" si="20"/>
        <v>77.387878787878805</v>
      </c>
      <c r="BC43" s="41">
        <f t="shared" si="20"/>
        <v>78.230303030303034</v>
      </c>
      <c r="BD43" s="41">
        <f t="shared" si="20"/>
        <v>79.072727272727278</v>
      </c>
      <c r="BE43" s="41">
        <f t="shared" si="20"/>
        <v>79.915151515151521</v>
      </c>
      <c r="BF43" s="41">
        <f t="shared" si="20"/>
        <v>80.757575757575765</v>
      </c>
    </row>
    <row r="44" spans="1:58">
      <c r="A44" s="53" t="s">
        <v>55</v>
      </c>
      <c r="B44" s="57">
        <f>'Analysis Fault Information'!B44</f>
        <v>47</v>
      </c>
      <c r="C44" s="57">
        <f>'Analysis Fault Information'!C44</f>
        <v>38</v>
      </c>
      <c r="D44" s="57">
        <f>'Analysis Fault Information'!D44</f>
        <v>22</v>
      </c>
      <c r="E44" s="57">
        <f>'Analysis Fault Information'!E44</f>
        <v>40</v>
      </c>
      <c r="F44" s="57">
        <f>'Analysis Fault Information'!F44</f>
        <v>59</v>
      </c>
      <c r="G44" s="57">
        <f>'Analysis Fault Information'!G44</f>
        <v>37</v>
      </c>
      <c r="H44" s="57">
        <f>'Analysis Fault Information'!H44</f>
        <v>48</v>
      </c>
      <c r="I44" s="57">
        <f>'Analysis Fault Information'!I44</f>
        <v>42</v>
      </c>
      <c r="J44" s="57">
        <f>'Analysis Fault Information'!J44</f>
        <v>43</v>
      </c>
      <c r="K44" s="57">
        <f>'Analysis Fault Information'!K44</f>
        <v>49</v>
      </c>
      <c r="L44" s="71">
        <f>'Model parameters'!$C44*Retirement!M42</f>
        <v>49.502296073964523</v>
      </c>
      <c r="M44" s="71">
        <f>'Model parameters'!$C44*Retirement!N42</f>
        <v>50.014290032930461</v>
      </c>
      <c r="N44" s="71">
        <f>'Model parameters'!$C44*Retirement!O42</f>
        <v>50.35785528306959</v>
      </c>
      <c r="O44" s="71">
        <f>'Model parameters'!$C44*Retirement!P42</f>
        <v>50.962077485272161</v>
      </c>
      <c r="P44" s="71">
        <f>'Model parameters'!$C44*Retirement!Q42</f>
        <v>52.060606578474861</v>
      </c>
      <c r="Q44" s="71">
        <f>'Model parameters'!$C44*Retirement!R42</f>
        <v>52.228893319609917</v>
      </c>
      <c r="R44" s="71">
        <f>'Model parameters'!$C44*Retirement!S42</f>
        <v>53.018091395424364</v>
      </c>
      <c r="S44" s="71">
        <f>'Model parameters'!$C44*Retirement!T42</f>
        <v>54.794921303102193</v>
      </c>
      <c r="T44" s="71">
        <f>'Model parameters'!$C44*Retirement!U42</f>
        <v>55.924401727393125</v>
      </c>
      <c r="U44" s="71">
        <f>'Model parameters'!$C44*Retirement!V42</f>
        <v>56.695375951132682</v>
      </c>
      <c r="V44" s="71">
        <f>'Model parameters'!$C44*Retirement!W42</f>
        <v>57.802248258601018</v>
      </c>
      <c r="AL44" s="201">
        <f t="shared" si="9"/>
        <v>47</v>
      </c>
      <c r="AM44" s="201">
        <f t="shared" si="10"/>
        <v>38</v>
      </c>
      <c r="AN44" s="201">
        <f t="shared" si="11"/>
        <v>22</v>
      </c>
      <c r="AO44" s="201">
        <f t="shared" si="12"/>
        <v>40</v>
      </c>
      <c r="AP44" s="201">
        <f t="shared" si="13"/>
        <v>59</v>
      </c>
      <c r="AQ44" s="201">
        <f t="shared" si="14"/>
        <v>37</v>
      </c>
      <c r="AR44" s="201">
        <f t="shared" si="15"/>
        <v>48</v>
      </c>
      <c r="AS44" s="201">
        <f t="shared" si="16"/>
        <v>42</v>
      </c>
      <c r="AT44" s="201">
        <f t="shared" si="17"/>
        <v>43</v>
      </c>
      <c r="AU44" s="201">
        <f t="shared" si="18"/>
        <v>49</v>
      </c>
      <c r="AV44" s="41">
        <f t="shared" si="20"/>
        <v>47.666666666666664</v>
      </c>
      <c r="AW44" s="41">
        <f t="shared" si="20"/>
        <v>48.606060606060609</v>
      </c>
      <c r="AX44" s="41">
        <f t="shared" si="20"/>
        <v>49.545454545454547</v>
      </c>
      <c r="AY44" s="41">
        <f t="shared" si="20"/>
        <v>50.484848484848484</v>
      </c>
      <c r="AZ44" s="41">
        <f t="shared" si="20"/>
        <v>51.424242424242422</v>
      </c>
      <c r="BA44" s="41">
        <f t="shared" si="20"/>
        <v>52.36363636363636</v>
      </c>
      <c r="BB44" s="41">
        <f t="shared" si="20"/>
        <v>53.303030303030305</v>
      </c>
      <c r="BC44" s="41">
        <f t="shared" si="20"/>
        <v>54.242424242424242</v>
      </c>
      <c r="BD44" s="41">
        <f t="shared" si="20"/>
        <v>55.181818181818187</v>
      </c>
      <c r="BE44" s="41">
        <f t="shared" si="20"/>
        <v>56.121212121212125</v>
      </c>
      <c r="BF44" s="41">
        <f t="shared" si="20"/>
        <v>57.060606060606062</v>
      </c>
    </row>
    <row r="45" spans="1:58">
      <c r="A45" s="53" t="s">
        <v>47</v>
      </c>
      <c r="B45" s="57">
        <f>'Analysis Fault Information'!B45</f>
        <v>26</v>
      </c>
      <c r="C45" s="57">
        <f>'Analysis Fault Information'!C45</f>
        <v>18</v>
      </c>
      <c r="D45" s="57">
        <f>'Analysis Fault Information'!D45</f>
        <v>16</v>
      </c>
      <c r="E45" s="57">
        <f>'Analysis Fault Information'!E45</f>
        <v>25</v>
      </c>
      <c r="F45" s="57">
        <f>'Analysis Fault Information'!F45</f>
        <v>33</v>
      </c>
      <c r="G45" s="57">
        <f>'Analysis Fault Information'!G45</f>
        <v>20</v>
      </c>
      <c r="H45" s="57">
        <f>'Analysis Fault Information'!H45</f>
        <v>23</v>
      </c>
      <c r="I45" s="57">
        <f>'Analysis Fault Information'!I45</f>
        <v>19</v>
      </c>
      <c r="J45" s="57">
        <f>'Analysis Fault Information'!J45</f>
        <v>25</v>
      </c>
      <c r="K45" s="57">
        <f>'Analysis Fault Information'!K45</f>
        <v>28</v>
      </c>
      <c r="L45" s="71">
        <f>'Model parameters'!$C45*Retirement!M43</f>
        <v>20.209001909603444</v>
      </c>
      <c r="M45" s="71">
        <f>'Model parameters'!$C45*Retirement!N43</f>
        <v>18.752421125736365</v>
      </c>
      <c r="N45" s="71">
        <f>'Model parameters'!$C45*Retirement!O43</f>
        <v>17.199219778497191</v>
      </c>
      <c r="O45" s="71">
        <f>'Model parameters'!$C45*Retirement!P43</f>
        <v>16.77041496090709</v>
      </c>
      <c r="P45" s="71">
        <f>'Model parameters'!$C45*Retirement!Q43</f>
        <v>15.385557034429601</v>
      </c>
      <c r="Q45" s="71">
        <f>'Model parameters'!$C45*Retirement!R43</f>
        <v>13.746108453696607</v>
      </c>
      <c r="R45" s="71">
        <f>'Model parameters'!$C45*Retirement!S43</f>
        <v>12.595361283497095</v>
      </c>
      <c r="S45" s="71">
        <f>'Model parameters'!$C45*Retirement!T43</f>
        <v>11.487548757040571</v>
      </c>
      <c r="T45" s="71">
        <f>'Model parameters'!$C45*Retirement!U43</f>
        <v>10.026903982070984</v>
      </c>
      <c r="U45" s="71">
        <f>'Model parameters'!$C45*Retirement!V43</f>
        <v>8.9632381535699786</v>
      </c>
      <c r="V45" s="71">
        <f>'Model parameters'!$C45*Retirement!W43</f>
        <v>7.9710033564120728</v>
      </c>
      <c r="AL45" s="201">
        <f t="shared" si="9"/>
        <v>26</v>
      </c>
      <c r="AM45" s="201">
        <f t="shared" si="10"/>
        <v>18</v>
      </c>
      <c r="AN45" s="201">
        <f t="shared" si="11"/>
        <v>16</v>
      </c>
      <c r="AO45" s="201">
        <f t="shared" si="12"/>
        <v>25</v>
      </c>
      <c r="AP45" s="201">
        <f t="shared" si="13"/>
        <v>33</v>
      </c>
      <c r="AQ45" s="201">
        <f t="shared" si="14"/>
        <v>20</v>
      </c>
      <c r="AR45" s="201">
        <f t="shared" si="15"/>
        <v>23</v>
      </c>
      <c r="AS45" s="201">
        <f t="shared" si="16"/>
        <v>19</v>
      </c>
      <c r="AT45" s="201">
        <f t="shared" si="17"/>
        <v>25</v>
      </c>
      <c r="AU45" s="201">
        <f t="shared" si="18"/>
        <v>28</v>
      </c>
      <c r="AV45" s="41">
        <f t="shared" si="20"/>
        <v>25.400000000000002</v>
      </c>
      <c r="AW45" s="41">
        <f t="shared" si="20"/>
        <v>25.781818181818181</v>
      </c>
      <c r="AX45" s="41">
        <f t="shared" si="20"/>
        <v>26.163636363636364</v>
      </c>
      <c r="AY45" s="41">
        <f t="shared" si="20"/>
        <v>26.545454545454547</v>
      </c>
      <c r="AZ45" s="41">
        <f t="shared" si="20"/>
        <v>26.927272727272729</v>
      </c>
      <c r="BA45" s="41">
        <f t="shared" si="20"/>
        <v>27.309090909090912</v>
      </c>
      <c r="BB45" s="41">
        <f t="shared" si="20"/>
        <v>27.690909090909095</v>
      </c>
      <c r="BC45" s="41">
        <f t="shared" si="20"/>
        <v>28.072727272727274</v>
      </c>
      <c r="BD45" s="41">
        <f t="shared" si="20"/>
        <v>28.454545454545457</v>
      </c>
      <c r="BE45" s="41">
        <f t="shared" si="20"/>
        <v>28.83636363636364</v>
      </c>
      <c r="BF45" s="41">
        <f t="shared" si="20"/>
        <v>29.218181818181819</v>
      </c>
    </row>
    <row r="46" spans="1:58">
      <c r="A46" s="53" t="s">
        <v>52</v>
      </c>
      <c r="B46" s="57">
        <f>'Analysis Fault Information'!B46</f>
        <v>44</v>
      </c>
      <c r="C46" s="57">
        <f>'Analysis Fault Information'!C46</f>
        <v>35</v>
      </c>
      <c r="D46" s="57">
        <f>'Analysis Fault Information'!D46</f>
        <v>35</v>
      </c>
      <c r="E46" s="57">
        <f>'Analysis Fault Information'!E46</f>
        <v>44</v>
      </c>
      <c r="F46" s="57">
        <f>'Analysis Fault Information'!F46</f>
        <v>41</v>
      </c>
      <c r="G46" s="57">
        <f>'Analysis Fault Information'!G46</f>
        <v>53</v>
      </c>
      <c r="H46" s="57">
        <f>'Analysis Fault Information'!H46</f>
        <v>29</v>
      </c>
      <c r="I46" s="57">
        <f>'Analysis Fault Information'!I46</f>
        <v>15</v>
      </c>
      <c r="J46" s="57">
        <f>'Analysis Fault Information'!J46</f>
        <v>44</v>
      </c>
      <c r="K46" s="57">
        <f>'Analysis Fault Information'!K46</f>
        <v>25</v>
      </c>
      <c r="L46" s="71">
        <f>'Model parameters'!$C46*Retirement!M44</f>
        <v>41.196346266492299</v>
      </c>
      <c r="M46" s="71">
        <f>'Model parameters'!$C46*Retirement!N44</f>
        <v>40.882145602881401</v>
      </c>
      <c r="N46" s="71">
        <f>'Model parameters'!$C46*Retirement!O44</f>
        <v>40.380393342540138</v>
      </c>
      <c r="O46" s="71">
        <f>'Model parameters'!$C46*Retirement!P44</f>
        <v>39.782475063519591</v>
      </c>
      <c r="P46" s="71">
        <f>'Model parameters'!$C46*Retirement!Q44</f>
        <v>39.388238007752129</v>
      </c>
      <c r="Q46" s="71">
        <f>'Model parameters'!$C46*Retirement!R44</f>
        <v>38.613128529769753</v>
      </c>
      <c r="R46" s="71">
        <f>'Model parameters'!$C46*Retirement!S44</f>
        <v>38.241587333034808</v>
      </c>
      <c r="S46" s="71">
        <f>'Model parameters'!$C46*Retirement!T44</f>
        <v>37.844849370593629</v>
      </c>
      <c r="T46" s="71">
        <f>'Model parameters'!$C46*Retirement!U44</f>
        <v>37.204295462799521</v>
      </c>
      <c r="U46" s="71">
        <f>'Model parameters'!$C46*Retirement!V44</f>
        <v>36.424560703826074</v>
      </c>
      <c r="V46" s="71">
        <f>'Model parameters'!$C46*Retirement!W44</f>
        <v>35.613295293196238</v>
      </c>
      <c r="AL46" s="201">
        <f t="shared" si="9"/>
        <v>44</v>
      </c>
      <c r="AM46" s="201">
        <f t="shared" si="10"/>
        <v>35</v>
      </c>
      <c r="AN46" s="201">
        <f t="shared" si="11"/>
        <v>35</v>
      </c>
      <c r="AO46" s="201">
        <f t="shared" si="12"/>
        <v>44</v>
      </c>
      <c r="AP46" s="201">
        <f t="shared" si="13"/>
        <v>41</v>
      </c>
      <c r="AQ46" s="201">
        <f t="shared" si="14"/>
        <v>53</v>
      </c>
      <c r="AR46" s="201">
        <f t="shared" si="15"/>
        <v>29</v>
      </c>
      <c r="AS46" s="201">
        <f t="shared" si="16"/>
        <v>15</v>
      </c>
      <c r="AT46" s="201">
        <f t="shared" si="17"/>
        <v>44</v>
      </c>
      <c r="AU46" s="201">
        <f t="shared" si="18"/>
        <v>25</v>
      </c>
      <c r="AV46" s="41">
        <f t="shared" si="20"/>
        <v>28.466666666666661</v>
      </c>
      <c r="AW46" s="41">
        <f t="shared" si="20"/>
        <v>27.006060606060601</v>
      </c>
      <c r="AX46" s="41">
        <f t="shared" si="20"/>
        <v>25.54545454545454</v>
      </c>
      <c r="AY46" s="41">
        <f t="shared" si="20"/>
        <v>24.084848484848479</v>
      </c>
      <c r="AZ46" s="41">
        <f t="shared" si="20"/>
        <v>22.624242424242418</v>
      </c>
      <c r="BA46" s="41">
        <f t="shared" si="20"/>
        <v>21.163636363636357</v>
      </c>
      <c r="BB46" s="41">
        <f t="shared" si="20"/>
        <v>19.703030303030296</v>
      </c>
      <c r="BC46" s="41">
        <f t="shared" si="20"/>
        <v>18.242424242424235</v>
      </c>
      <c r="BD46" s="41">
        <f t="shared" si="20"/>
        <v>16.781818181818174</v>
      </c>
      <c r="BE46" s="41">
        <f t="shared" si="20"/>
        <v>15.321212121212113</v>
      </c>
      <c r="BF46" s="41">
        <f t="shared" si="20"/>
        <v>13.860606060606052</v>
      </c>
    </row>
    <row r="47" spans="1:58">
      <c r="A47" s="53" t="s">
        <v>53</v>
      </c>
      <c r="B47" s="57">
        <f>'Analysis Fault Information'!B47</f>
        <v>26</v>
      </c>
      <c r="C47" s="57">
        <f>'Analysis Fault Information'!C47</f>
        <v>18</v>
      </c>
      <c r="D47" s="57">
        <f>'Analysis Fault Information'!D47</f>
        <v>10</v>
      </c>
      <c r="E47" s="57">
        <f>'Analysis Fault Information'!E47</f>
        <v>12</v>
      </c>
      <c r="F47" s="57">
        <f>'Analysis Fault Information'!F47</f>
        <v>10</v>
      </c>
      <c r="G47" s="57">
        <f>'Analysis Fault Information'!G47</f>
        <v>6</v>
      </c>
      <c r="H47" s="57">
        <f>'Analysis Fault Information'!H47</f>
        <v>13</v>
      </c>
      <c r="I47" s="57">
        <f>'Analysis Fault Information'!I47</f>
        <v>8</v>
      </c>
      <c r="J47" s="57">
        <f>'Analysis Fault Information'!J47</f>
        <v>6</v>
      </c>
      <c r="K47" s="57">
        <f>'Analysis Fault Information'!K47</f>
        <v>2</v>
      </c>
      <c r="L47" s="71">
        <f>'Model parameters'!$C47*Retirement!M45</f>
        <v>9.4476729164826256</v>
      </c>
      <c r="M47" s="71">
        <f>'Model parameters'!$C47*Retirement!N45</f>
        <v>9.5801680055173897</v>
      </c>
      <c r="N47" s="71">
        <f>'Model parameters'!$C47*Retirement!O45</f>
        <v>9.6694632323892282</v>
      </c>
      <c r="O47" s="71">
        <f>'Model parameters'!$C47*Retirement!P45</f>
        <v>9.6331480170019912</v>
      </c>
      <c r="P47" s="71">
        <f>'Model parameters'!$C47*Retirement!Q45</f>
        <v>9.5230709393293029</v>
      </c>
      <c r="Q47" s="71">
        <f>'Model parameters'!$C47*Retirement!R45</f>
        <v>9.3203273742136279</v>
      </c>
      <c r="R47" s="71">
        <f>'Model parameters'!$C47*Retirement!S45</f>
        <v>9.1379345024427963</v>
      </c>
      <c r="S47" s="71">
        <f>'Model parameters'!$C47*Retirement!T45</f>
        <v>8.9716190332528338</v>
      </c>
      <c r="T47" s="71">
        <f>'Model parameters'!$C47*Retirement!U45</f>
        <v>8.7543633805207435</v>
      </c>
      <c r="U47" s="71">
        <f>'Model parameters'!$C47*Retirement!V45</f>
        <v>8.5174113702641225</v>
      </c>
      <c r="V47" s="71">
        <f>'Model parameters'!$C47*Retirement!W45</f>
        <v>8.2585774092484243</v>
      </c>
      <c r="AL47" s="201">
        <f t="shared" si="9"/>
        <v>26</v>
      </c>
      <c r="AM47" s="201">
        <f t="shared" si="10"/>
        <v>18</v>
      </c>
      <c r="AN47" s="201">
        <f t="shared" si="11"/>
        <v>10</v>
      </c>
      <c r="AO47" s="201">
        <f t="shared" si="12"/>
        <v>12</v>
      </c>
      <c r="AP47" s="201">
        <f t="shared" si="13"/>
        <v>10</v>
      </c>
      <c r="AQ47" s="201">
        <f t="shared" si="14"/>
        <v>6</v>
      </c>
      <c r="AR47" s="201">
        <f t="shared" si="15"/>
        <v>13</v>
      </c>
      <c r="AS47" s="201">
        <f t="shared" si="16"/>
        <v>8</v>
      </c>
      <c r="AT47" s="201">
        <f t="shared" si="17"/>
        <v>6</v>
      </c>
      <c r="AU47" s="201">
        <f t="shared" si="18"/>
        <v>2</v>
      </c>
      <c r="AV47" s="41">
        <f t="shared" si="20"/>
        <v>0.73333333333332718</v>
      </c>
      <c r="AW47" s="41">
        <f t="shared" si="20"/>
        <v>-1.1515151515151558</v>
      </c>
      <c r="AX47" s="41">
        <f t="shared" si="20"/>
        <v>-3.0363636363636424</v>
      </c>
      <c r="AY47" s="41">
        <f t="shared" si="20"/>
        <v>-4.9212121212121289</v>
      </c>
      <c r="AZ47" s="41">
        <f t="shared" si="20"/>
        <v>-6.8060606060606119</v>
      </c>
      <c r="BA47" s="41">
        <f t="shared" si="20"/>
        <v>-8.6909090909090985</v>
      </c>
      <c r="BB47" s="41">
        <f t="shared" si="20"/>
        <v>-10.575757575757585</v>
      </c>
      <c r="BC47" s="41">
        <f t="shared" si="20"/>
        <v>-12.460606060606068</v>
      </c>
      <c r="BD47" s="41">
        <f t="shared" si="20"/>
        <v>-14.345454545454558</v>
      </c>
      <c r="BE47" s="41">
        <f t="shared" si="20"/>
        <v>-16.230303030303041</v>
      </c>
      <c r="BF47" s="41">
        <f t="shared" si="20"/>
        <v>-18.115151515151524</v>
      </c>
    </row>
    <row r="48" spans="1:58">
      <c r="A48" s="53" t="s">
        <v>58</v>
      </c>
      <c r="B48" s="57">
        <f>'Analysis Fault Information'!B48</f>
        <v>51</v>
      </c>
      <c r="C48" s="57">
        <f>'Analysis Fault Information'!C48</f>
        <v>36</v>
      </c>
      <c r="D48" s="57">
        <f>'Analysis Fault Information'!D48</f>
        <v>38</v>
      </c>
      <c r="E48" s="57">
        <f>'Analysis Fault Information'!E48</f>
        <v>48</v>
      </c>
      <c r="F48" s="57">
        <f>'Analysis Fault Information'!F48</f>
        <v>38</v>
      </c>
      <c r="G48" s="57">
        <f>'Analysis Fault Information'!G48</f>
        <v>41</v>
      </c>
      <c r="H48" s="57">
        <f>'Analysis Fault Information'!H48</f>
        <v>62</v>
      </c>
      <c r="I48" s="57">
        <f>'Analysis Fault Information'!I48</f>
        <v>50</v>
      </c>
      <c r="J48" s="57">
        <f>'Analysis Fault Information'!J48</f>
        <v>42</v>
      </c>
      <c r="K48" s="57">
        <f>'Analysis Fault Information'!K48</f>
        <v>53</v>
      </c>
      <c r="L48" s="71">
        <f>'Model parameters'!$C48*Retirement!M46</f>
        <v>41.620471482701753</v>
      </c>
      <c r="M48" s="71">
        <f>'Model parameters'!$C48*Retirement!N46</f>
        <v>42.952773798399498</v>
      </c>
      <c r="N48" s="71">
        <f>'Model parameters'!$C48*Retirement!O46</f>
        <v>44.012229416841947</v>
      </c>
      <c r="O48" s="71">
        <f>'Model parameters'!$C48*Retirement!P46</f>
        <v>44.972295256931211</v>
      </c>
      <c r="P48" s="71">
        <f>'Model parameters'!$C48*Retirement!Q46</f>
        <v>45.633890632994252</v>
      </c>
      <c r="Q48" s="71">
        <f>'Model parameters'!$C48*Retirement!R46</f>
        <v>45.849034060090119</v>
      </c>
      <c r="R48" s="71">
        <f>'Model parameters'!$C48*Retirement!S46</f>
        <v>46.441963406713285</v>
      </c>
      <c r="S48" s="71">
        <f>'Model parameters'!$C48*Retirement!T46</f>
        <v>47.000632820615643</v>
      </c>
      <c r="T48" s="71">
        <f>'Model parameters'!$C48*Retirement!U46</f>
        <v>47.611268442875094</v>
      </c>
      <c r="U48" s="71">
        <f>'Model parameters'!$C48*Retirement!V46</f>
        <v>49.763873594178406</v>
      </c>
      <c r="V48" s="71">
        <f>'Model parameters'!$C48*Retirement!W46</f>
        <v>51.004503313737516</v>
      </c>
      <c r="AL48" s="201">
        <f t="shared" si="9"/>
        <v>51</v>
      </c>
      <c r="AM48" s="201">
        <f t="shared" si="10"/>
        <v>36</v>
      </c>
      <c r="AN48" s="201">
        <f t="shared" si="11"/>
        <v>38</v>
      </c>
      <c r="AO48" s="201">
        <f t="shared" si="12"/>
        <v>48</v>
      </c>
      <c r="AP48" s="201">
        <f t="shared" si="13"/>
        <v>38</v>
      </c>
      <c r="AQ48" s="201">
        <f t="shared" si="14"/>
        <v>41</v>
      </c>
      <c r="AR48" s="201">
        <f t="shared" si="15"/>
        <v>62</v>
      </c>
      <c r="AS48" s="201">
        <f t="shared" si="16"/>
        <v>50</v>
      </c>
      <c r="AT48" s="201">
        <f t="shared" si="17"/>
        <v>42</v>
      </c>
      <c r="AU48" s="201">
        <f t="shared" si="18"/>
        <v>53</v>
      </c>
      <c r="AV48" s="41">
        <f t="shared" si="20"/>
        <v>51.400000000000006</v>
      </c>
      <c r="AW48" s="41">
        <f t="shared" si="20"/>
        <v>52.400000000000006</v>
      </c>
      <c r="AX48" s="41">
        <f t="shared" si="20"/>
        <v>53.400000000000006</v>
      </c>
      <c r="AY48" s="41">
        <f t="shared" si="20"/>
        <v>54.400000000000006</v>
      </c>
      <c r="AZ48" s="41">
        <f t="shared" si="20"/>
        <v>55.400000000000006</v>
      </c>
      <c r="BA48" s="41">
        <f t="shared" si="20"/>
        <v>56.400000000000006</v>
      </c>
      <c r="BB48" s="41">
        <f t="shared" si="20"/>
        <v>57.400000000000006</v>
      </c>
      <c r="BC48" s="41">
        <f t="shared" si="20"/>
        <v>58.400000000000006</v>
      </c>
      <c r="BD48" s="41">
        <f t="shared" si="20"/>
        <v>59.400000000000006</v>
      </c>
      <c r="BE48" s="41">
        <f t="shared" si="20"/>
        <v>60.400000000000006</v>
      </c>
      <c r="BF48" s="41">
        <f t="shared" si="20"/>
        <v>61.400000000000006</v>
      </c>
    </row>
    <row r="49" spans="1:58">
      <c r="A49" s="53" t="s">
        <v>60</v>
      </c>
      <c r="B49" s="57">
        <f>'Analysis Fault Information'!B49</f>
        <v>21</v>
      </c>
      <c r="C49" s="57">
        <f>'Analysis Fault Information'!C49</f>
        <v>14</v>
      </c>
      <c r="D49" s="57">
        <f>'Analysis Fault Information'!D49</f>
        <v>18</v>
      </c>
      <c r="E49" s="57">
        <f>'Analysis Fault Information'!E49</f>
        <v>27</v>
      </c>
      <c r="F49" s="57">
        <f>'Analysis Fault Information'!F49</f>
        <v>26</v>
      </c>
      <c r="G49" s="57">
        <f>'Analysis Fault Information'!G49</f>
        <v>31</v>
      </c>
      <c r="H49" s="57">
        <f>'Analysis Fault Information'!H49</f>
        <v>22</v>
      </c>
      <c r="I49" s="57">
        <f>'Analysis Fault Information'!I49</f>
        <v>24</v>
      </c>
      <c r="J49" s="57">
        <f>'Analysis Fault Information'!J49</f>
        <v>22</v>
      </c>
      <c r="K49" s="57">
        <f>'Analysis Fault Information'!K49</f>
        <v>37</v>
      </c>
      <c r="L49" s="71">
        <f>'Model parameters'!$C49*Retirement!M47</f>
        <v>27.430856161823357</v>
      </c>
      <c r="M49" s="71">
        <f>'Model parameters'!$C49*Retirement!N47</f>
        <v>28.281649259746754</v>
      </c>
      <c r="N49" s="71">
        <f>'Model parameters'!$C49*Retirement!O47</f>
        <v>28.834268990969598</v>
      </c>
      <c r="O49" s="71">
        <f>'Model parameters'!$C49*Retirement!P47</f>
        <v>29.041971113452217</v>
      </c>
      <c r="P49" s="71">
        <f>'Model parameters'!$C49*Retirement!Q47</f>
        <v>29.032295681250297</v>
      </c>
      <c r="Q49" s="71">
        <f>'Model parameters'!$C49*Retirement!R47</f>
        <v>28.620514638542687</v>
      </c>
      <c r="R49" s="71">
        <f>'Model parameters'!$C49*Retirement!S47</f>
        <v>28.194013987446624</v>
      </c>
      <c r="S49" s="71">
        <f>'Model parameters'!$C49*Retirement!T47</f>
        <v>27.894981823966461</v>
      </c>
      <c r="T49" s="71">
        <f>'Model parameters'!$C49*Retirement!U47</f>
        <v>27.766555661523199</v>
      </c>
      <c r="U49" s="71">
        <f>'Model parameters'!$C49*Retirement!V47</f>
        <v>27.699677121640335</v>
      </c>
      <c r="V49" s="71">
        <f>'Model parameters'!$C49*Retirement!W47</f>
        <v>27.54704724073958</v>
      </c>
      <c r="AL49" s="201">
        <f t="shared" si="9"/>
        <v>21</v>
      </c>
      <c r="AM49" s="201">
        <f t="shared" si="10"/>
        <v>14</v>
      </c>
      <c r="AN49" s="201">
        <f t="shared" si="11"/>
        <v>18</v>
      </c>
      <c r="AO49" s="201">
        <f t="shared" si="12"/>
        <v>27</v>
      </c>
      <c r="AP49" s="201">
        <f t="shared" si="13"/>
        <v>26</v>
      </c>
      <c r="AQ49" s="201">
        <f t="shared" si="14"/>
        <v>31</v>
      </c>
      <c r="AR49" s="201">
        <f t="shared" si="15"/>
        <v>22</v>
      </c>
      <c r="AS49" s="201">
        <f t="shared" si="16"/>
        <v>24</v>
      </c>
      <c r="AT49" s="201">
        <f t="shared" si="17"/>
        <v>22</v>
      </c>
      <c r="AU49" s="201">
        <f t="shared" si="18"/>
        <v>37</v>
      </c>
      <c r="AV49" s="41">
        <f t="shared" si="20"/>
        <v>31.533333333333335</v>
      </c>
      <c r="AW49" s="41">
        <f t="shared" si="20"/>
        <v>32.866666666666667</v>
      </c>
      <c r="AX49" s="41">
        <f t="shared" si="20"/>
        <v>34.200000000000003</v>
      </c>
      <c r="AY49" s="41">
        <f t="shared" si="20"/>
        <v>35.533333333333331</v>
      </c>
      <c r="AZ49" s="41">
        <f t="shared" si="20"/>
        <v>36.866666666666674</v>
      </c>
      <c r="BA49" s="41">
        <f t="shared" si="20"/>
        <v>38.200000000000003</v>
      </c>
      <c r="BB49" s="41">
        <f t="shared" si="20"/>
        <v>39.533333333333331</v>
      </c>
      <c r="BC49" s="41">
        <f t="shared" si="20"/>
        <v>40.866666666666674</v>
      </c>
      <c r="BD49" s="41">
        <f t="shared" si="20"/>
        <v>42.2</v>
      </c>
      <c r="BE49" s="41">
        <f t="shared" si="20"/>
        <v>43.533333333333339</v>
      </c>
      <c r="BF49" s="41">
        <f t="shared" si="20"/>
        <v>44.866666666666674</v>
      </c>
    </row>
    <row r="50" spans="1:58">
      <c r="A50" s="53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</row>
    <row r="51" spans="1:58"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</row>
    <row r="52" spans="1:58"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</row>
    <row r="53" spans="1:58" s="3" customFormat="1" ht="18">
      <c r="A53" s="18" t="s">
        <v>2</v>
      </c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</row>
    <row r="54" spans="1:58" s="3" customFormat="1" ht="18">
      <c r="A54" s="1"/>
      <c r="B54" s="55"/>
      <c r="C54" s="55"/>
      <c r="D54" s="55"/>
      <c r="E54" s="55"/>
      <c r="F54" s="55"/>
      <c r="G54" s="55"/>
      <c r="H54" s="55"/>
      <c r="I54" s="39"/>
      <c r="J54" s="1"/>
      <c r="N54"/>
      <c r="O54"/>
      <c r="P54"/>
      <c r="Q54"/>
      <c r="R54"/>
      <c r="S54"/>
      <c r="T54"/>
      <c r="U54"/>
      <c r="V54"/>
    </row>
    <row r="55" spans="1:58" s="3" customFormat="1" ht="15.95" customHeight="1">
      <c r="B55" s="129" t="s">
        <v>5</v>
      </c>
      <c r="C55" s="59"/>
      <c r="D55" s="59"/>
      <c r="E55" s="59"/>
      <c r="F55" s="59"/>
      <c r="G55" s="59"/>
      <c r="H55" s="59"/>
      <c r="I55" s="59"/>
      <c r="J55" s="59"/>
      <c r="K55" s="59"/>
      <c r="L55" s="69" t="s">
        <v>32</v>
      </c>
      <c r="M55" s="59" t="str">
        <f>'Model parameters'!B58</f>
        <v>Average adjusted for failure rate analysis</v>
      </c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  <c r="AK55" s="59"/>
      <c r="AL55" s="69" t="s">
        <v>48</v>
      </c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</row>
    <row r="56" spans="1:58" s="60" customFormat="1">
      <c r="A56" s="60" t="s">
        <v>6</v>
      </c>
      <c r="B56" s="61">
        <f t="shared" ref="B56:K56" si="21">SUM(B60:B72)</f>
        <v>202</v>
      </c>
      <c r="C56" s="61">
        <f t="shared" si="21"/>
        <v>141</v>
      </c>
      <c r="D56" s="61">
        <f t="shared" si="21"/>
        <v>214</v>
      </c>
      <c r="E56" s="61">
        <f t="shared" si="21"/>
        <v>269</v>
      </c>
      <c r="F56" s="61">
        <f t="shared" si="21"/>
        <v>312</v>
      </c>
      <c r="G56" s="61">
        <f t="shared" si="21"/>
        <v>151</v>
      </c>
      <c r="H56" s="61">
        <f t="shared" si="21"/>
        <v>233</v>
      </c>
      <c r="I56" s="61">
        <f t="shared" si="21"/>
        <v>236</v>
      </c>
      <c r="J56" s="61">
        <f t="shared" si="21"/>
        <v>259</v>
      </c>
      <c r="K56" s="61">
        <f t="shared" si="21"/>
        <v>273</v>
      </c>
    </row>
    <row r="57" spans="1:58">
      <c r="A57" s="67" t="s">
        <v>32</v>
      </c>
      <c r="B57" s="94"/>
      <c r="C57" s="94"/>
      <c r="D57" s="94"/>
      <c r="E57" s="94"/>
      <c r="F57" s="94"/>
      <c r="G57" s="94"/>
      <c r="H57" s="94"/>
      <c r="I57" s="94"/>
      <c r="J57" s="94"/>
      <c r="K57" s="68"/>
      <c r="L57" s="68">
        <f t="shared" ref="L57:V57" si="22">SUM(L60:L72)</f>
        <v>243.375</v>
      </c>
      <c r="M57" s="68">
        <f t="shared" si="22"/>
        <v>243.1378453751397</v>
      </c>
      <c r="N57" s="68">
        <f t="shared" si="22"/>
        <v>241.12418673578028</v>
      </c>
      <c r="O57" s="68">
        <f t="shared" si="22"/>
        <v>236.09285709888445</v>
      </c>
      <c r="P57" s="68">
        <f t="shared" si="22"/>
        <v>230.06657284040639</v>
      </c>
      <c r="Q57" s="68">
        <f t="shared" si="22"/>
        <v>224.72340277323414</v>
      </c>
      <c r="R57" s="68">
        <f t="shared" si="22"/>
        <v>219.3504993789152</v>
      </c>
      <c r="S57" s="68">
        <f t="shared" si="22"/>
        <v>214.44323439562061</v>
      </c>
      <c r="T57" s="68">
        <f t="shared" si="22"/>
        <v>209.67442004817173</v>
      </c>
      <c r="U57" s="68">
        <f t="shared" si="22"/>
        <v>205.3076130194431</v>
      </c>
      <c r="V57" s="68">
        <f t="shared" si="22"/>
        <v>205.3076130194431</v>
      </c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72"/>
      <c r="AM57" s="201"/>
      <c r="AN57" s="201"/>
      <c r="AO57" s="201"/>
      <c r="AP57" s="201"/>
      <c r="AQ57" s="201"/>
      <c r="AR57" s="201"/>
      <c r="AS57" s="201"/>
      <c r="AT57" s="201"/>
      <c r="AU57" s="68"/>
      <c r="AV57" s="68">
        <f t="shared" ref="AV57:BF57" si="23">SUM(AV60:AV72)</f>
        <v>272.5333333333333</v>
      </c>
      <c r="AW57" s="68">
        <f t="shared" si="23"/>
        <v>280.44848484848484</v>
      </c>
      <c r="AX57" s="68">
        <f t="shared" si="23"/>
        <v>288.36363636363637</v>
      </c>
      <c r="AY57" s="68">
        <f t="shared" si="23"/>
        <v>296.27878787878785</v>
      </c>
      <c r="AZ57" s="68">
        <f t="shared" si="23"/>
        <v>304.19393939393944</v>
      </c>
      <c r="BA57" s="68">
        <f t="shared" si="23"/>
        <v>312.10909090909092</v>
      </c>
      <c r="BB57" s="68">
        <f t="shared" si="23"/>
        <v>320.02424242424246</v>
      </c>
      <c r="BC57" s="68">
        <f t="shared" si="23"/>
        <v>327.93939393939394</v>
      </c>
      <c r="BD57" s="68">
        <f t="shared" si="23"/>
        <v>335.85454545454553</v>
      </c>
      <c r="BE57" s="68">
        <f t="shared" si="23"/>
        <v>343.76969696969701</v>
      </c>
      <c r="BF57" s="68">
        <f t="shared" si="23"/>
        <v>351.68484848484854</v>
      </c>
    </row>
    <row r="58" spans="1:58">
      <c r="B58" s="94"/>
      <c r="C58" s="94"/>
      <c r="D58" s="94"/>
      <c r="E58" s="94"/>
      <c r="F58" s="94"/>
      <c r="G58" s="94"/>
      <c r="H58" s="94"/>
      <c r="I58" s="94"/>
      <c r="J58" s="94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72"/>
      <c r="AM58" s="201"/>
      <c r="AN58" s="201"/>
      <c r="AO58" s="201"/>
      <c r="AP58" s="201"/>
      <c r="AQ58" s="201"/>
      <c r="AR58" s="201"/>
      <c r="AS58" s="201"/>
      <c r="AT58" s="201"/>
      <c r="AU58" s="68"/>
      <c r="AV58" s="68"/>
      <c r="AW58" s="68"/>
      <c r="AX58" s="68"/>
      <c r="AY58" s="68"/>
      <c r="AZ58" s="68"/>
      <c r="BA58" s="68"/>
      <c r="BB58" s="68"/>
      <c r="BC58" s="68"/>
      <c r="BD58" s="199"/>
      <c r="BE58" s="199"/>
      <c r="BF58" s="199"/>
    </row>
    <row r="59" spans="1:58">
      <c r="A59" s="1" t="s">
        <v>64</v>
      </c>
      <c r="B59" s="1">
        <v>2008</v>
      </c>
      <c r="C59" s="1">
        <v>2009</v>
      </c>
      <c r="D59" s="1">
        <v>2010</v>
      </c>
      <c r="E59" s="1">
        <v>2011</v>
      </c>
      <c r="F59" s="1">
        <v>2012</v>
      </c>
      <c r="G59" s="1">
        <v>2013</v>
      </c>
      <c r="H59" s="1">
        <v>2014</v>
      </c>
      <c r="I59" s="1">
        <v>2015</v>
      </c>
      <c r="J59" s="1">
        <v>2016</v>
      </c>
      <c r="K59" s="1">
        <v>2017</v>
      </c>
      <c r="L59" s="1">
        <v>2018</v>
      </c>
      <c r="M59" s="1">
        <v>2019</v>
      </c>
      <c r="N59" s="1">
        <v>2020</v>
      </c>
      <c r="O59" s="1">
        <v>2021</v>
      </c>
      <c r="P59" s="1">
        <v>2022</v>
      </c>
      <c r="Q59" s="1">
        <v>2023</v>
      </c>
      <c r="R59" s="1">
        <v>2024</v>
      </c>
      <c r="S59" s="1">
        <v>2025</v>
      </c>
      <c r="T59" s="1">
        <v>2026</v>
      </c>
      <c r="U59" s="1">
        <v>2027</v>
      </c>
      <c r="V59" s="1">
        <v>2028</v>
      </c>
      <c r="AL59" s="200">
        <v>2008</v>
      </c>
      <c r="AM59" s="200">
        <v>2009</v>
      </c>
      <c r="AN59" s="200">
        <v>2010</v>
      </c>
      <c r="AO59" s="200">
        <v>2011</v>
      </c>
      <c r="AP59" s="200">
        <v>2012</v>
      </c>
      <c r="AQ59" s="200">
        <v>2013</v>
      </c>
      <c r="AR59" s="200">
        <v>2014</v>
      </c>
      <c r="AS59" s="200">
        <v>2015</v>
      </c>
      <c r="AT59" s="200">
        <v>2016</v>
      </c>
      <c r="AU59" s="200">
        <v>2017</v>
      </c>
      <c r="AV59" s="200">
        <v>2018</v>
      </c>
      <c r="AW59" s="200">
        <v>2019</v>
      </c>
      <c r="AX59" s="200">
        <v>2020</v>
      </c>
      <c r="AY59" s="200">
        <v>2021</v>
      </c>
      <c r="AZ59" s="200">
        <v>2022</v>
      </c>
      <c r="BA59" s="200">
        <v>2023</v>
      </c>
      <c r="BB59" s="200">
        <v>2024</v>
      </c>
      <c r="BC59" s="200">
        <v>2025</v>
      </c>
      <c r="BD59" s="200">
        <v>2026</v>
      </c>
      <c r="BE59" s="200">
        <v>2027</v>
      </c>
      <c r="BF59" s="200">
        <v>2028</v>
      </c>
    </row>
    <row r="60" spans="1:58">
      <c r="A60" s="53" t="s">
        <v>50</v>
      </c>
      <c r="B60" s="57">
        <f>'Analysis Fault Information'!B60</f>
        <v>7</v>
      </c>
      <c r="C60" s="57">
        <f>'Analysis Fault Information'!C60</f>
        <v>8</v>
      </c>
      <c r="D60" s="57">
        <f>'Analysis Fault Information'!D60</f>
        <v>13</v>
      </c>
      <c r="E60" s="57">
        <f>'Analysis Fault Information'!E60</f>
        <v>14</v>
      </c>
      <c r="F60" s="57">
        <f>'Analysis Fault Information'!F60</f>
        <v>6</v>
      </c>
      <c r="G60" s="57">
        <f>'Analysis Fault Information'!G60</f>
        <v>11</v>
      </c>
      <c r="H60" s="57">
        <f>'Analysis Fault Information'!H60</f>
        <v>14</v>
      </c>
      <c r="I60" s="57">
        <f>'Analysis Fault Information'!I60</f>
        <v>17</v>
      </c>
      <c r="J60" s="57">
        <f>'Analysis Fault Information'!J60</f>
        <v>11</v>
      </c>
      <c r="K60" s="57">
        <f>'Analysis Fault Information'!K60</f>
        <v>9</v>
      </c>
      <c r="L60" s="42">
        <f>'Model parameters'!C60</f>
        <v>11.875</v>
      </c>
      <c r="M60" s="97">
        <f>IFERROR(L60*'CPP Fault Rate Information'!D11/'CPP Fault Rate Information'!C11,0)</f>
        <v>11.984454049238495</v>
      </c>
      <c r="N60" s="97">
        <f>IFERROR(M60*'CPP Fault Rate Information'!E11/'CPP Fault Rate Information'!D11,0)</f>
        <v>12.080106256947309</v>
      </c>
      <c r="O60" s="97">
        <f>IFERROR(N60*'CPP Fault Rate Information'!F11/'CPP Fault Rate Information'!E11,0)</f>
        <v>12.20063926971663</v>
      </c>
      <c r="P60" s="97">
        <f>IFERROR(O60*'CPP Fault Rate Information'!G11/'CPP Fault Rate Information'!F11,0)</f>
        <v>12.294317542304881</v>
      </c>
      <c r="Q60" s="97">
        <f>IFERROR(P60*'CPP Fault Rate Information'!H11/'CPP Fault Rate Information'!G11,0)</f>
        <v>12.313011098013869</v>
      </c>
      <c r="R60" s="97">
        <f>IFERROR(Q60*'CPP Fault Rate Information'!I11/'CPP Fault Rate Information'!H11,0)</f>
        <v>12.465259408876763</v>
      </c>
      <c r="S60" s="97">
        <f>IFERROR(R60*'CPP Fault Rate Information'!J11/'CPP Fault Rate Information'!I11,0)</f>
        <v>12.488618712857592</v>
      </c>
      <c r="T60" s="97">
        <f>IFERROR(S60*'CPP Fault Rate Information'!K11/'CPP Fault Rate Information'!J11,0)</f>
        <v>12.474260802401981</v>
      </c>
      <c r="U60" s="97">
        <f>IFERROR(T60*'CPP Fault Rate Information'!L11/'CPP Fault Rate Information'!K11,0)</f>
        <v>12.40684970072669</v>
      </c>
      <c r="V60" s="97">
        <f>IFERROR(U60*'CPP Fault Rate Information'!M11/'CPP Fault Rate Information'!L11,0)</f>
        <v>12.406849700726692</v>
      </c>
      <c r="AL60" s="201">
        <f t="shared" ref="AL60:AL72" si="24">B60</f>
        <v>7</v>
      </c>
      <c r="AM60" s="201">
        <f t="shared" ref="AM60:AM72" si="25">C60</f>
        <v>8</v>
      </c>
      <c r="AN60" s="201">
        <f t="shared" ref="AN60:AN72" si="26">D60</f>
        <v>13</v>
      </c>
      <c r="AO60" s="201">
        <f t="shared" ref="AO60:AO72" si="27">E60</f>
        <v>14</v>
      </c>
      <c r="AP60" s="201">
        <f t="shared" ref="AP60:AP72" si="28">F60</f>
        <v>6</v>
      </c>
      <c r="AQ60" s="201">
        <f t="shared" ref="AQ60:AQ72" si="29">G60</f>
        <v>11</v>
      </c>
      <c r="AR60" s="201">
        <f t="shared" ref="AR60:AR72" si="30">H60</f>
        <v>14</v>
      </c>
      <c r="AS60" s="201">
        <f t="shared" ref="AS60:AS72" si="31">I60</f>
        <v>17</v>
      </c>
      <c r="AT60" s="201">
        <f t="shared" ref="AT60:AT72" si="32">J60</f>
        <v>11</v>
      </c>
      <c r="AU60" s="201">
        <f t="shared" ref="AU60:AU72" si="33">K60</f>
        <v>9</v>
      </c>
      <c r="AV60" s="41">
        <f>LINEST($B60:$K60)*(AV$6-$AL$6+1)+INDEX(LINEST($B60:$K60,,TRUE,TRUE),1,2)</f>
        <v>13.133333333333335</v>
      </c>
      <c r="AW60" s="41">
        <f t="shared" ref="AW60:BF60" si="34">LINEST($B60:$K60)*(AW$6-$AL$6+1)+INDEX(LINEST($B60:$K60,,TRUE,TRUE),1,2)</f>
        <v>13.521212121212123</v>
      </c>
      <c r="AX60" s="41">
        <f t="shared" si="34"/>
        <v>13.90909090909091</v>
      </c>
      <c r="AY60" s="41">
        <f t="shared" si="34"/>
        <v>14.296969696969699</v>
      </c>
      <c r="AZ60" s="41">
        <f t="shared" si="34"/>
        <v>14.684848484848487</v>
      </c>
      <c r="BA60" s="41">
        <f t="shared" si="34"/>
        <v>15.072727272727274</v>
      </c>
      <c r="BB60" s="41">
        <f t="shared" si="34"/>
        <v>15.460606060606063</v>
      </c>
      <c r="BC60" s="41">
        <f t="shared" si="34"/>
        <v>15.848484848484851</v>
      </c>
      <c r="BD60" s="41">
        <f t="shared" si="34"/>
        <v>16.236363636363638</v>
      </c>
      <c r="BE60" s="41">
        <f t="shared" si="34"/>
        <v>16.624242424242425</v>
      </c>
      <c r="BF60" s="41">
        <f t="shared" si="34"/>
        <v>17.012121212121215</v>
      </c>
    </row>
    <row r="61" spans="1:58">
      <c r="A61" s="53" t="s">
        <v>56</v>
      </c>
      <c r="B61" s="57">
        <f>'Analysis Fault Information'!B61</f>
        <v>27</v>
      </c>
      <c r="C61" s="57">
        <f>'Analysis Fault Information'!C61</f>
        <v>24</v>
      </c>
      <c r="D61" s="57">
        <f>'Analysis Fault Information'!D61</f>
        <v>37</v>
      </c>
      <c r="E61" s="57">
        <f>'Analysis Fault Information'!E61</f>
        <v>19</v>
      </c>
      <c r="F61" s="57">
        <f>'Analysis Fault Information'!F61</f>
        <v>69</v>
      </c>
      <c r="G61" s="57">
        <f>'Analysis Fault Information'!G61</f>
        <v>25</v>
      </c>
      <c r="H61" s="57">
        <f>'Analysis Fault Information'!H61</f>
        <v>36</v>
      </c>
      <c r="I61" s="57">
        <f>'Analysis Fault Information'!I61</f>
        <v>37</v>
      </c>
      <c r="J61" s="57">
        <f>'Analysis Fault Information'!J61</f>
        <v>35</v>
      </c>
      <c r="K61" s="57">
        <f>'Analysis Fault Information'!K61</f>
        <v>49</v>
      </c>
      <c r="L61" s="201">
        <f>'Model parameters'!C61</f>
        <v>38.375</v>
      </c>
      <c r="M61" s="97">
        <f>IFERROR(L61*'CPP Fault Rate Information'!D12/'CPP Fault Rate Information'!C12,0)</f>
        <v>38.525731321867781</v>
      </c>
      <c r="N61" s="97">
        <f>IFERROR(M61*'CPP Fault Rate Information'!E12/'CPP Fault Rate Information'!D12,0)</f>
        <v>37.380041960866031</v>
      </c>
      <c r="O61" s="97">
        <f>IFERROR(N61*'CPP Fault Rate Information'!F12/'CPP Fault Rate Information'!E12,0)</f>
        <v>32.851454172116156</v>
      </c>
      <c r="P61" s="97">
        <f>IFERROR(O61*'CPP Fault Rate Information'!G12/'CPP Fault Rate Information'!F12,0)</f>
        <v>30.613288513052812</v>
      </c>
      <c r="Q61" s="97">
        <f>IFERROR(P61*'CPP Fault Rate Information'!H12/'CPP Fault Rate Information'!G12,0)</f>
        <v>30.410415185095438</v>
      </c>
      <c r="R61" s="97">
        <f>IFERROR(Q61*'CPP Fault Rate Information'!I12/'CPP Fault Rate Information'!H12,0)</f>
        <v>30.169472720313593</v>
      </c>
      <c r="S61" s="97">
        <f>IFERROR(R61*'CPP Fault Rate Information'!J12/'CPP Fault Rate Information'!I12,0)</f>
        <v>29.899668858113781</v>
      </c>
      <c r="T61" s="97">
        <f>IFERROR(S61*'CPP Fault Rate Information'!K12/'CPP Fault Rate Information'!J12,0)</f>
        <v>28.705543685668399</v>
      </c>
      <c r="U61" s="97">
        <f>IFERROR(T61*'CPP Fault Rate Information'!L12/'CPP Fault Rate Information'!K12,0)</f>
        <v>27.400916395926039</v>
      </c>
      <c r="V61" s="97">
        <f>IFERROR(U61*'CPP Fault Rate Information'!M12/'CPP Fault Rate Information'!L12,0)</f>
        <v>27.400916395926039</v>
      </c>
      <c r="AL61" s="201">
        <f t="shared" si="24"/>
        <v>27</v>
      </c>
      <c r="AM61" s="201">
        <f t="shared" si="25"/>
        <v>24</v>
      </c>
      <c r="AN61" s="201">
        <f t="shared" si="26"/>
        <v>37</v>
      </c>
      <c r="AO61" s="201">
        <f t="shared" si="27"/>
        <v>19</v>
      </c>
      <c r="AP61" s="201">
        <f t="shared" si="28"/>
        <v>69</v>
      </c>
      <c r="AQ61" s="201">
        <f t="shared" si="29"/>
        <v>25</v>
      </c>
      <c r="AR61" s="201">
        <f t="shared" si="30"/>
        <v>36</v>
      </c>
      <c r="AS61" s="201">
        <f t="shared" si="31"/>
        <v>37</v>
      </c>
      <c r="AT61" s="201">
        <f t="shared" si="32"/>
        <v>35</v>
      </c>
      <c r="AU61" s="201">
        <f t="shared" si="33"/>
        <v>49</v>
      </c>
      <c r="AV61" s="41">
        <f t="shared" ref="AV61:BF72" si="35">LINEST($B61:$K61)*(AV$6-$AL$6+1)+INDEX(LINEST($B61:$K61,,TRUE,TRUE),1,2)</f>
        <v>45.2</v>
      </c>
      <c r="AW61" s="41">
        <f t="shared" si="35"/>
        <v>46.909090909090907</v>
      </c>
      <c r="AX61" s="41">
        <f t="shared" si="35"/>
        <v>48.618181818181817</v>
      </c>
      <c r="AY61" s="41">
        <f t="shared" si="35"/>
        <v>50.327272727272728</v>
      </c>
      <c r="AZ61" s="41">
        <f t="shared" si="35"/>
        <v>52.036363636363632</v>
      </c>
      <c r="BA61" s="41">
        <f t="shared" si="35"/>
        <v>53.74545454545455</v>
      </c>
      <c r="BB61" s="41">
        <f t="shared" si="35"/>
        <v>55.454545454545453</v>
      </c>
      <c r="BC61" s="41">
        <f t="shared" si="35"/>
        <v>57.163636363636364</v>
      </c>
      <c r="BD61" s="41">
        <f t="shared" si="35"/>
        <v>58.872727272727275</v>
      </c>
      <c r="BE61" s="41">
        <f t="shared" si="35"/>
        <v>60.581818181818178</v>
      </c>
      <c r="BF61" s="41">
        <f t="shared" si="35"/>
        <v>62.290909090909096</v>
      </c>
    </row>
    <row r="62" spans="1:58">
      <c r="A62" s="53" t="s">
        <v>51</v>
      </c>
      <c r="B62" s="57">
        <f>'Analysis Fault Information'!B62</f>
        <v>2</v>
      </c>
      <c r="C62" s="57">
        <f>'Analysis Fault Information'!C62</f>
        <v>2</v>
      </c>
      <c r="D62" s="57">
        <f>'Analysis Fault Information'!D62</f>
        <v>2</v>
      </c>
      <c r="E62" s="57">
        <f>'Analysis Fault Information'!E62</f>
        <v>1</v>
      </c>
      <c r="F62" s="57">
        <f>'Analysis Fault Information'!F62</f>
        <v>2</v>
      </c>
      <c r="G62" s="57">
        <f>'Analysis Fault Information'!G62</f>
        <v>3</v>
      </c>
      <c r="H62" s="57">
        <f>'Analysis Fault Information'!H62</f>
        <v>2</v>
      </c>
      <c r="I62" s="57">
        <f>'Analysis Fault Information'!I62</f>
        <v>0</v>
      </c>
      <c r="J62" s="57">
        <f>'Analysis Fault Information'!J62</f>
        <v>1</v>
      </c>
      <c r="K62" s="57">
        <f>'Analysis Fault Information'!K62</f>
        <v>2</v>
      </c>
      <c r="L62" s="201">
        <f>'Model parameters'!C62</f>
        <v>1.625</v>
      </c>
      <c r="M62" s="97">
        <f>IFERROR(L62*'CPP Fault Rate Information'!D13/'CPP Fault Rate Information'!C13,0)</f>
        <v>1.6331171076756337</v>
      </c>
      <c r="N62" s="97">
        <f>IFERROR(M62*'CPP Fault Rate Information'!E13/'CPP Fault Rate Information'!D13,0)</f>
        <v>1.6420591155297923</v>
      </c>
      <c r="O62" s="97">
        <f>IFERROR(N62*'CPP Fault Rate Information'!F13/'CPP Fault Rate Information'!E13,0)</f>
        <v>1.6519194789416543</v>
      </c>
      <c r="P62" s="97">
        <f>IFERROR(O62*'CPP Fault Rate Information'!G13/'CPP Fault Rate Information'!F13,0)</f>
        <v>1.6627820371988433</v>
      </c>
      <c r="Q62" s="97">
        <f>IFERROR(P62*'CPP Fault Rate Information'!H13/'CPP Fault Rate Information'!G13,0)</f>
        <v>1.6741727854508985</v>
      </c>
      <c r="R62" s="97">
        <f>IFERROR(Q62*'CPP Fault Rate Information'!I13/'CPP Fault Rate Information'!H13,0)</f>
        <v>1.6873336539985551</v>
      </c>
      <c r="S62" s="97">
        <f>IFERROR(R62*'CPP Fault Rate Information'!J13/'CPP Fault Rate Information'!I13,0)</f>
        <v>1.6940543168636246</v>
      </c>
      <c r="T62" s="97">
        <f>IFERROR(S62*'CPP Fault Rate Information'!K13/'CPP Fault Rate Information'!J13,0)</f>
        <v>1.6798684205648928</v>
      </c>
      <c r="U62" s="97">
        <f>IFERROR(T62*'CPP Fault Rate Information'!L13/'CPP Fault Rate Information'!K13,0)</f>
        <v>1.6706383693321953</v>
      </c>
      <c r="V62" s="97">
        <f>IFERROR(U62*'CPP Fault Rate Information'!M13/'CPP Fault Rate Information'!L13,0)</f>
        <v>1.6706383693321951</v>
      </c>
      <c r="AL62" s="201">
        <f t="shared" si="24"/>
        <v>2</v>
      </c>
      <c r="AM62" s="201">
        <f t="shared" si="25"/>
        <v>2</v>
      </c>
      <c r="AN62" s="201">
        <f t="shared" si="26"/>
        <v>2</v>
      </c>
      <c r="AO62" s="201">
        <f t="shared" si="27"/>
        <v>1</v>
      </c>
      <c r="AP62" s="201">
        <f t="shared" si="28"/>
        <v>2</v>
      </c>
      <c r="AQ62" s="201">
        <f t="shared" si="29"/>
        <v>3</v>
      </c>
      <c r="AR62" s="201">
        <f t="shared" si="30"/>
        <v>2</v>
      </c>
      <c r="AS62" s="201">
        <f t="shared" si="31"/>
        <v>0</v>
      </c>
      <c r="AT62" s="201">
        <f t="shared" si="32"/>
        <v>1</v>
      </c>
      <c r="AU62" s="201">
        <f t="shared" si="33"/>
        <v>2</v>
      </c>
      <c r="AV62" s="41">
        <f t="shared" si="35"/>
        <v>1.2666666666666666</v>
      </c>
      <c r="AW62" s="41">
        <f t="shared" si="35"/>
        <v>1.187878787878788</v>
      </c>
      <c r="AX62" s="41">
        <f t="shared" si="35"/>
        <v>1.1090909090909091</v>
      </c>
      <c r="AY62" s="41">
        <f t="shared" si="35"/>
        <v>1.0303030303030303</v>
      </c>
      <c r="AZ62" s="41">
        <f t="shared" si="35"/>
        <v>0.95151515151515165</v>
      </c>
      <c r="BA62" s="41">
        <f t="shared" si="35"/>
        <v>0.8727272727272728</v>
      </c>
      <c r="BB62" s="41">
        <f t="shared" si="35"/>
        <v>0.79393939393939394</v>
      </c>
      <c r="BC62" s="41">
        <f t="shared" si="35"/>
        <v>0.71515151515151532</v>
      </c>
      <c r="BD62" s="41">
        <f t="shared" si="35"/>
        <v>0.63636363636363646</v>
      </c>
      <c r="BE62" s="41">
        <f t="shared" si="35"/>
        <v>0.55757575757575761</v>
      </c>
      <c r="BF62" s="41">
        <f t="shared" si="35"/>
        <v>0.47878787878787898</v>
      </c>
    </row>
    <row r="63" spans="1:58">
      <c r="A63" s="53" t="s">
        <v>54</v>
      </c>
      <c r="B63" s="57">
        <f>'Analysis Fault Information'!B63</f>
        <v>25</v>
      </c>
      <c r="C63" s="57">
        <f>'Analysis Fault Information'!C63</f>
        <v>13</v>
      </c>
      <c r="D63" s="57">
        <f>'Analysis Fault Information'!D63</f>
        <v>23</v>
      </c>
      <c r="E63" s="57">
        <f>'Analysis Fault Information'!E63</f>
        <v>24</v>
      </c>
      <c r="F63" s="57">
        <f>'Analysis Fault Information'!F63</f>
        <v>28</v>
      </c>
      <c r="G63" s="57">
        <f>'Analysis Fault Information'!G63</f>
        <v>11</v>
      </c>
      <c r="H63" s="57">
        <f>'Analysis Fault Information'!H63</f>
        <v>21</v>
      </c>
      <c r="I63" s="57">
        <f>'Analysis Fault Information'!I63</f>
        <v>21</v>
      </c>
      <c r="J63" s="57">
        <f>'Analysis Fault Information'!J63</f>
        <v>18</v>
      </c>
      <c r="K63" s="57">
        <f>'Analysis Fault Information'!K63</f>
        <v>25</v>
      </c>
      <c r="L63" s="201">
        <f>'Model parameters'!C63</f>
        <v>21.375</v>
      </c>
      <c r="M63" s="97">
        <f>IFERROR(L63*'CPP Fault Rate Information'!D14/'CPP Fault Rate Information'!C14,0)</f>
        <v>21.410160999882237</v>
      </c>
      <c r="N63" s="97">
        <f>IFERROR(M63*'CPP Fault Rate Information'!E14/'CPP Fault Rate Information'!D14,0)</f>
        <v>21.606878343998279</v>
      </c>
      <c r="O63" s="97">
        <f>IFERROR(N63*'CPP Fault Rate Information'!F14/'CPP Fault Rate Information'!E14,0)</f>
        <v>21.620365959816912</v>
      </c>
      <c r="P63" s="97">
        <f>IFERROR(O63*'CPP Fault Rate Information'!G14/'CPP Fault Rate Information'!F14,0)</f>
        <v>21.78229250144663</v>
      </c>
      <c r="Q63" s="97">
        <f>IFERROR(P63*'CPP Fault Rate Information'!H14/'CPP Fault Rate Information'!G14,0)</f>
        <v>21.090269707857871</v>
      </c>
      <c r="R63" s="97">
        <f>IFERROR(Q63*'CPP Fault Rate Information'!I14/'CPP Fault Rate Information'!H14,0)</f>
        <v>21.284677232446885</v>
      </c>
      <c r="S63" s="97">
        <f>IFERROR(R63*'CPP Fault Rate Information'!J14/'CPP Fault Rate Information'!I14,0)</f>
        <v>21.416424056849795</v>
      </c>
      <c r="T63" s="97">
        <f>IFERROR(S63*'CPP Fault Rate Information'!K14/'CPP Fault Rate Information'!J14,0)</f>
        <v>21.055097745218358</v>
      </c>
      <c r="U63" s="97">
        <f>IFERROR(T63*'CPP Fault Rate Information'!L14/'CPP Fault Rate Information'!K14,0)</f>
        <v>21.087344020881265</v>
      </c>
      <c r="V63" s="97">
        <f>IFERROR(U63*'CPP Fault Rate Information'!M14/'CPP Fault Rate Information'!L14,0)</f>
        <v>21.087344020881265</v>
      </c>
      <c r="AL63" s="201">
        <f t="shared" si="24"/>
        <v>25</v>
      </c>
      <c r="AM63" s="201">
        <f t="shared" si="25"/>
        <v>13</v>
      </c>
      <c r="AN63" s="201">
        <f t="shared" si="26"/>
        <v>23</v>
      </c>
      <c r="AO63" s="201">
        <f t="shared" si="27"/>
        <v>24</v>
      </c>
      <c r="AP63" s="201">
        <f t="shared" si="28"/>
        <v>28</v>
      </c>
      <c r="AQ63" s="201">
        <f t="shared" si="29"/>
        <v>11</v>
      </c>
      <c r="AR63" s="201">
        <f t="shared" si="30"/>
        <v>21</v>
      </c>
      <c r="AS63" s="201">
        <f t="shared" si="31"/>
        <v>21</v>
      </c>
      <c r="AT63" s="201">
        <f t="shared" si="32"/>
        <v>18</v>
      </c>
      <c r="AU63" s="201">
        <f t="shared" si="33"/>
        <v>25</v>
      </c>
      <c r="AV63" s="41">
        <f t="shared" si="35"/>
        <v>20.866666666666664</v>
      </c>
      <c r="AW63" s="41">
        <f t="shared" si="35"/>
        <v>20.860606060606059</v>
      </c>
      <c r="AX63" s="41">
        <f t="shared" si="35"/>
        <v>20.854545454545452</v>
      </c>
      <c r="AY63" s="41">
        <f t="shared" si="35"/>
        <v>20.848484848484848</v>
      </c>
      <c r="AZ63" s="41">
        <f t="shared" si="35"/>
        <v>20.84242424242424</v>
      </c>
      <c r="BA63" s="41">
        <f t="shared" si="35"/>
        <v>20.836363636363636</v>
      </c>
      <c r="BB63" s="41">
        <f t="shared" si="35"/>
        <v>20.830303030303028</v>
      </c>
      <c r="BC63" s="41">
        <f t="shared" si="35"/>
        <v>20.824242424242424</v>
      </c>
      <c r="BD63" s="41">
        <f t="shared" si="35"/>
        <v>20.818181818181817</v>
      </c>
      <c r="BE63" s="41">
        <f t="shared" si="35"/>
        <v>20.812121212121212</v>
      </c>
      <c r="BF63" s="41">
        <f t="shared" si="35"/>
        <v>20.806060606060605</v>
      </c>
    </row>
    <row r="64" spans="1:58">
      <c r="A64" s="53" t="s">
        <v>49</v>
      </c>
      <c r="B64" s="57">
        <f>'Analysis Fault Information'!B64</f>
        <v>12</v>
      </c>
      <c r="C64" s="57">
        <f>'Analysis Fault Information'!C64</f>
        <v>13</v>
      </c>
      <c r="D64" s="57">
        <f>'Analysis Fault Information'!D64</f>
        <v>17</v>
      </c>
      <c r="E64" s="57">
        <f>'Analysis Fault Information'!E64</f>
        <v>29</v>
      </c>
      <c r="F64" s="57">
        <f>'Analysis Fault Information'!F64</f>
        <v>18</v>
      </c>
      <c r="G64" s="57">
        <f>'Analysis Fault Information'!G64</f>
        <v>12</v>
      </c>
      <c r="H64" s="57">
        <f>'Analysis Fault Information'!H64</f>
        <v>7</v>
      </c>
      <c r="I64" s="57">
        <f>'Analysis Fault Information'!I64</f>
        <v>20</v>
      </c>
      <c r="J64" s="57">
        <f>'Analysis Fault Information'!J64</f>
        <v>22</v>
      </c>
      <c r="K64" s="57">
        <f>'Analysis Fault Information'!K64</f>
        <v>18</v>
      </c>
      <c r="L64" s="201">
        <f>'Model parameters'!C64</f>
        <v>17.875</v>
      </c>
      <c r="M64" s="97">
        <f>IFERROR(L64*'CPP Fault Rate Information'!D15/'CPP Fault Rate Information'!C15,0)</f>
        <v>17.964902734120965</v>
      </c>
      <c r="N64" s="97">
        <f>IFERROR(M64*'CPP Fault Rate Information'!E15/'CPP Fault Rate Information'!D15,0)</f>
        <v>17.837100094746681</v>
      </c>
      <c r="O64" s="97">
        <f>IFERROR(N64*'CPP Fault Rate Information'!F15/'CPP Fault Rate Information'!E15,0)</f>
        <v>17.770287130360952</v>
      </c>
      <c r="P64" s="97">
        <f>IFERROR(O64*'CPP Fault Rate Information'!G15/'CPP Fault Rate Information'!F15,0)</f>
        <v>16.195367026437417</v>
      </c>
      <c r="Q64" s="97">
        <f>IFERROR(P64*'CPP Fault Rate Information'!H15/'CPP Fault Rate Information'!G15,0)</f>
        <v>15.028354028368369</v>
      </c>
      <c r="R64" s="97">
        <f>IFERROR(Q64*'CPP Fault Rate Information'!I15/'CPP Fault Rate Information'!H15,0)</f>
        <v>12.545844111919594</v>
      </c>
      <c r="S64" s="97">
        <f>IFERROR(R64*'CPP Fault Rate Information'!J15/'CPP Fault Rate Information'!I15,0)</f>
        <v>10.205727280665945</v>
      </c>
      <c r="T64" s="97">
        <f>IFERROR(S64*'CPP Fault Rate Information'!K15/'CPP Fault Rate Information'!J15,0)</f>
        <v>9.9982530534307976</v>
      </c>
      <c r="U64" s="97">
        <f>IFERROR(T64*'CPP Fault Rate Information'!L15/'CPP Fault Rate Information'!K15,0)</f>
        <v>9.5632021137431487</v>
      </c>
      <c r="V64" s="97">
        <f>IFERROR(U64*'CPP Fault Rate Information'!M15/'CPP Fault Rate Information'!L15,0)</f>
        <v>9.5632021137431487</v>
      </c>
      <c r="AL64" s="201">
        <f t="shared" si="24"/>
        <v>12</v>
      </c>
      <c r="AM64" s="201">
        <f t="shared" si="25"/>
        <v>13</v>
      </c>
      <c r="AN64" s="201">
        <f t="shared" si="26"/>
        <v>17</v>
      </c>
      <c r="AO64" s="201">
        <f t="shared" si="27"/>
        <v>29</v>
      </c>
      <c r="AP64" s="201">
        <f t="shared" si="28"/>
        <v>18</v>
      </c>
      <c r="AQ64" s="201">
        <f t="shared" si="29"/>
        <v>12</v>
      </c>
      <c r="AR64" s="201">
        <f t="shared" si="30"/>
        <v>7</v>
      </c>
      <c r="AS64" s="201">
        <f t="shared" si="31"/>
        <v>20</v>
      </c>
      <c r="AT64" s="201">
        <f t="shared" si="32"/>
        <v>22</v>
      </c>
      <c r="AU64" s="201">
        <f t="shared" si="33"/>
        <v>18</v>
      </c>
      <c r="AV64" s="41">
        <f t="shared" si="35"/>
        <v>18.800000000000004</v>
      </c>
      <c r="AW64" s="41">
        <f t="shared" si="35"/>
        <v>19.163636363636364</v>
      </c>
      <c r="AX64" s="41">
        <f t="shared" si="35"/>
        <v>19.527272727272731</v>
      </c>
      <c r="AY64" s="41">
        <f t="shared" si="35"/>
        <v>19.890909090909094</v>
      </c>
      <c r="AZ64" s="41">
        <f t="shared" si="35"/>
        <v>20.254545454545458</v>
      </c>
      <c r="BA64" s="41">
        <f t="shared" si="35"/>
        <v>20.618181818181821</v>
      </c>
      <c r="BB64" s="41">
        <f t="shared" si="35"/>
        <v>20.981818181818184</v>
      </c>
      <c r="BC64" s="41">
        <f t="shared" si="35"/>
        <v>21.345454545454547</v>
      </c>
      <c r="BD64" s="41">
        <f t="shared" si="35"/>
        <v>21.709090909090911</v>
      </c>
      <c r="BE64" s="41">
        <f t="shared" si="35"/>
        <v>22.072727272727278</v>
      </c>
      <c r="BF64" s="41">
        <f t="shared" si="35"/>
        <v>22.436363636363637</v>
      </c>
    </row>
    <row r="65" spans="1:58">
      <c r="A65" s="53" t="s">
        <v>59</v>
      </c>
      <c r="B65" s="57">
        <f>'Analysis Fault Information'!B65</f>
        <v>14</v>
      </c>
      <c r="C65" s="57">
        <f>'Analysis Fault Information'!C65</f>
        <v>5</v>
      </c>
      <c r="D65" s="57">
        <f>'Analysis Fault Information'!D65</f>
        <v>17</v>
      </c>
      <c r="E65" s="57">
        <f>'Analysis Fault Information'!E65</f>
        <v>21</v>
      </c>
      <c r="F65" s="57">
        <f>'Analysis Fault Information'!F65</f>
        <v>22</v>
      </c>
      <c r="G65" s="57">
        <f>'Analysis Fault Information'!G65</f>
        <v>8</v>
      </c>
      <c r="H65" s="57">
        <f>'Analysis Fault Information'!H65</f>
        <v>14</v>
      </c>
      <c r="I65" s="57">
        <f>'Analysis Fault Information'!I65</f>
        <v>15</v>
      </c>
      <c r="J65" s="57">
        <f>'Analysis Fault Information'!J65</f>
        <v>28</v>
      </c>
      <c r="K65" s="57">
        <f>'Analysis Fault Information'!K65</f>
        <v>18</v>
      </c>
      <c r="L65" s="201">
        <f>'Model parameters'!C65</f>
        <v>17.875</v>
      </c>
      <c r="M65" s="97">
        <f>IFERROR(L65*'CPP Fault Rate Information'!D16/'CPP Fault Rate Information'!C16,0)</f>
        <v>17.858580924274694</v>
      </c>
      <c r="N65" s="97">
        <f>IFERROR(M65*'CPP Fault Rate Information'!E16/'CPP Fault Rate Information'!D16,0)</f>
        <v>17.997504382022992</v>
      </c>
      <c r="O65" s="97">
        <f>IFERROR(N65*'CPP Fault Rate Information'!F16/'CPP Fault Rate Information'!E16,0)</f>
        <v>18.123253842675616</v>
      </c>
      <c r="P65" s="97">
        <f>IFERROR(O65*'CPP Fault Rate Information'!G16/'CPP Fault Rate Information'!F16,0)</f>
        <v>17.992670982962601</v>
      </c>
      <c r="Q65" s="97">
        <f>IFERROR(P65*'CPP Fault Rate Information'!H16/'CPP Fault Rate Information'!G16,0)</f>
        <v>17.948447737408316</v>
      </c>
      <c r="R65" s="97">
        <f>IFERROR(Q65*'CPP Fault Rate Information'!I16/'CPP Fault Rate Information'!H16,0)</f>
        <v>18.033481124255132</v>
      </c>
      <c r="S65" s="97">
        <f>IFERROR(R65*'CPP Fault Rate Information'!J16/'CPP Fault Rate Information'!I16,0)</f>
        <v>18.263817341855635</v>
      </c>
      <c r="T65" s="97">
        <f>IFERROR(S65*'CPP Fault Rate Information'!K16/'CPP Fault Rate Information'!J16,0)</f>
        <v>17.703032274459819</v>
      </c>
      <c r="U65" s="97">
        <f>IFERROR(T65*'CPP Fault Rate Information'!L16/'CPP Fault Rate Information'!K16,0)</f>
        <v>17.395032558714309</v>
      </c>
      <c r="V65" s="97">
        <f>IFERROR(U65*'CPP Fault Rate Information'!M16/'CPP Fault Rate Information'!L16,0)</f>
        <v>17.395032558714309</v>
      </c>
      <c r="AL65" s="201">
        <f t="shared" si="24"/>
        <v>14</v>
      </c>
      <c r="AM65" s="201">
        <f t="shared" si="25"/>
        <v>5</v>
      </c>
      <c r="AN65" s="201">
        <f t="shared" si="26"/>
        <v>17</v>
      </c>
      <c r="AO65" s="201">
        <f t="shared" si="27"/>
        <v>21</v>
      </c>
      <c r="AP65" s="201">
        <f t="shared" si="28"/>
        <v>22</v>
      </c>
      <c r="AQ65" s="201">
        <f t="shared" si="29"/>
        <v>8</v>
      </c>
      <c r="AR65" s="201">
        <f t="shared" si="30"/>
        <v>14</v>
      </c>
      <c r="AS65" s="201">
        <f t="shared" si="31"/>
        <v>15</v>
      </c>
      <c r="AT65" s="201">
        <f t="shared" si="32"/>
        <v>28</v>
      </c>
      <c r="AU65" s="201">
        <f t="shared" si="33"/>
        <v>18</v>
      </c>
      <c r="AV65" s="41">
        <f t="shared" si="35"/>
        <v>21.266666666666669</v>
      </c>
      <c r="AW65" s="41">
        <f t="shared" si="35"/>
        <v>22.187878787878791</v>
      </c>
      <c r="AX65" s="41">
        <f t="shared" si="35"/>
        <v>23.109090909090913</v>
      </c>
      <c r="AY65" s="41">
        <f t="shared" si="35"/>
        <v>24.030303030303035</v>
      </c>
      <c r="AZ65" s="41">
        <f t="shared" si="35"/>
        <v>24.951515151515157</v>
      </c>
      <c r="BA65" s="41">
        <f t="shared" si="35"/>
        <v>25.872727272727278</v>
      </c>
      <c r="BB65" s="41">
        <f t="shared" si="35"/>
        <v>26.7939393939394</v>
      </c>
      <c r="BC65" s="41">
        <f t="shared" si="35"/>
        <v>27.715151515151522</v>
      </c>
      <c r="BD65" s="41">
        <f t="shared" si="35"/>
        <v>28.636363636363644</v>
      </c>
      <c r="BE65" s="41">
        <f t="shared" si="35"/>
        <v>29.557575757575766</v>
      </c>
      <c r="BF65" s="41">
        <f t="shared" si="35"/>
        <v>30.478787878787887</v>
      </c>
    </row>
    <row r="66" spans="1:58">
      <c r="A66" s="53" t="s">
        <v>57</v>
      </c>
      <c r="B66" s="57">
        <f>'Analysis Fault Information'!B66</f>
        <v>27</v>
      </c>
      <c r="C66" s="57">
        <f>'Analysis Fault Information'!C66</f>
        <v>11</v>
      </c>
      <c r="D66" s="57">
        <f>'Analysis Fault Information'!D66</f>
        <v>28</v>
      </c>
      <c r="E66" s="57">
        <f>'Analysis Fault Information'!E66</f>
        <v>33</v>
      </c>
      <c r="F66" s="57">
        <f>'Analysis Fault Information'!F66</f>
        <v>57</v>
      </c>
      <c r="G66" s="57">
        <f>'Analysis Fault Information'!G66</f>
        <v>21</v>
      </c>
      <c r="H66" s="57">
        <f>'Analysis Fault Information'!H66</f>
        <v>32</v>
      </c>
      <c r="I66" s="57">
        <f>'Analysis Fault Information'!I66</f>
        <v>25</v>
      </c>
      <c r="J66" s="57">
        <f>'Analysis Fault Information'!J66</f>
        <v>37</v>
      </c>
      <c r="K66" s="57">
        <f>'Analysis Fault Information'!K66</f>
        <v>44</v>
      </c>
      <c r="L66" s="201">
        <f>'Model parameters'!C66</f>
        <v>34.625</v>
      </c>
      <c r="M66" s="97">
        <f>IFERROR(L66*'CPP Fault Rate Information'!D17/'CPP Fault Rate Information'!C17,0)</f>
        <v>33.740829784234123</v>
      </c>
      <c r="N66" s="97">
        <f>IFERROR(M66*'CPP Fault Rate Information'!E17/'CPP Fault Rate Information'!D17,0)</f>
        <v>32.391712129023837</v>
      </c>
      <c r="O66" s="97">
        <f>IFERROR(N66*'CPP Fault Rate Information'!F17/'CPP Fault Rate Information'!E17,0)</f>
        <v>31.608880344280905</v>
      </c>
      <c r="P66" s="97">
        <f>IFERROR(O66*'CPP Fault Rate Information'!G17/'CPP Fault Rate Information'!F17,0)</f>
        <v>30.346510268909377</v>
      </c>
      <c r="Q66" s="97">
        <f>IFERROR(P66*'CPP Fault Rate Information'!H17/'CPP Fault Rate Information'!G17,0)</f>
        <v>28.952847984815101</v>
      </c>
      <c r="R66" s="97">
        <f>IFERROR(Q66*'CPP Fault Rate Information'!I17/'CPP Fault Rate Information'!H17,0)</f>
        <v>28.282367025533372</v>
      </c>
      <c r="S66" s="97">
        <f>IFERROR(R66*'CPP Fault Rate Information'!J17/'CPP Fault Rate Information'!I17,0)</f>
        <v>27.548272838209403</v>
      </c>
      <c r="T66" s="97">
        <f>IFERROR(S66*'CPP Fault Rate Information'!K17/'CPP Fault Rate Information'!J17,0)</f>
        <v>26.22175338353707</v>
      </c>
      <c r="U66" s="97">
        <f>IFERROR(T66*'CPP Fault Rate Information'!L17/'CPP Fault Rate Information'!K17,0)</f>
        <v>24.847580752245214</v>
      </c>
      <c r="V66" s="97">
        <f>IFERROR(U66*'CPP Fault Rate Information'!M17/'CPP Fault Rate Information'!L17,0)</f>
        <v>24.847580752245214</v>
      </c>
      <c r="AL66" s="201">
        <f t="shared" si="24"/>
        <v>27</v>
      </c>
      <c r="AM66" s="201">
        <f t="shared" si="25"/>
        <v>11</v>
      </c>
      <c r="AN66" s="201">
        <f t="shared" si="26"/>
        <v>28</v>
      </c>
      <c r="AO66" s="201">
        <f t="shared" si="27"/>
        <v>33</v>
      </c>
      <c r="AP66" s="201">
        <f t="shared" si="28"/>
        <v>57</v>
      </c>
      <c r="AQ66" s="201">
        <f t="shared" si="29"/>
        <v>21</v>
      </c>
      <c r="AR66" s="201">
        <f t="shared" si="30"/>
        <v>32</v>
      </c>
      <c r="AS66" s="201">
        <f t="shared" si="31"/>
        <v>25</v>
      </c>
      <c r="AT66" s="201">
        <f t="shared" si="32"/>
        <v>37</v>
      </c>
      <c r="AU66" s="201">
        <f t="shared" si="33"/>
        <v>44</v>
      </c>
      <c r="AV66" s="41">
        <f t="shared" si="35"/>
        <v>40.86666666666666</v>
      </c>
      <c r="AW66" s="41">
        <f t="shared" si="35"/>
        <v>42.569696969696963</v>
      </c>
      <c r="AX66" s="41">
        <f t="shared" si="35"/>
        <v>44.272727272727266</v>
      </c>
      <c r="AY66" s="41">
        <f t="shared" si="35"/>
        <v>45.975757575757569</v>
      </c>
      <c r="AZ66" s="41">
        <f t="shared" si="35"/>
        <v>47.678787878787873</v>
      </c>
      <c r="BA66" s="41">
        <f t="shared" si="35"/>
        <v>49.381818181818176</v>
      </c>
      <c r="BB66" s="41">
        <f t="shared" si="35"/>
        <v>51.084848484848479</v>
      </c>
      <c r="BC66" s="41">
        <f t="shared" si="35"/>
        <v>52.787878787878782</v>
      </c>
      <c r="BD66" s="41">
        <f t="shared" si="35"/>
        <v>54.490909090909085</v>
      </c>
      <c r="BE66" s="41">
        <f t="shared" si="35"/>
        <v>56.193939393939388</v>
      </c>
      <c r="BF66" s="41">
        <f t="shared" si="35"/>
        <v>57.896969696969691</v>
      </c>
    </row>
    <row r="67" spans="1:58">
      <c r="A67" s="53" t="s">
        <v>55</v>
      </c>
      <c r="B67" s="57">
        <f>'Analysis Fault Information'!B67</f>
        <v>11</v>
      </c>
      <c r="C67" s="57">
        <f>'Analysis Fault Information'!C67</f>
        <v>15</v>
      </c>
      <c r="D67" s="57">
        <f>'Analysis Fault Information'!D67</f>
        <v>18</v>
      </c>
      <c r="E67" s="57">
        <f>'Analysis Fault Information'!E67</f>
        <v>17</v>
      </c>
      <c r="F67" s="57">
        <f>'Analysis Fault Information'!F67</f>
        <v>25</v>
      </c>
      <c r="G67" s="57">
        <f>'Analysis Fault Information'!G67</f>
        <v>13</v>
      </c>
      <c r="H67" s="57">
        <f>'Analysis Fault Information'!H67</f>
        <v>16</v>
      </c>
      <c r="I67" s="57">
        <f>'Analysis Fault Information'!I67</f>
        <v>21</v>
      </c>
      <c r="J67" s="57">
        <f>'Analysis Fault Information'!J67</f>
        <v>15</v>
      </c>
      <c r="K67" s="57">
        <f>'Analysis Fault Information'!K67</f>
        <v>7</v>
      </c>
      <c r="L67" s="201">
        <f>'Model parameters'!C67</f>
        <v>16.5</v>
      </c>
      <c r="M67" s="97">
        <f>IFERROR(L67*'CPP Fault Rate Information'!D18/'CPP Fault Rate Information'!C18,0)</f>
        <v>16.660990098817589</v>
      </c>
      <c r="N67" s="97">
        <f>IFERROR(M67*'CPP Fault Rate Information'!E18/'CPP Fault Rate Information'!D18,0)</f>
        <v>16.900877341804453</v>
      </c>
      <c r="O67" s="97">
        <f>IFERROR(N67*'CPP Fault Rate Information'!F18/'CPP Fault Rate Information'!E18,0)</f>
        <v>16.889620048697356</v>
      </c>
      <c r="P67" s="97">
        <f>IFERROR(O67*'CPP Fault Rate Information'!G18/'CPP Fault Rate Information'!F18,0)</f>
        <v>16.978561801041266</v>
      </c>
      <c r="Q67" s="97">
        <f>IFERROR(P67*'CPP Fault Rate Information'!H18/'CPP Fault Rate Information'!G18,0)</f>
        <v>17.162419462005364</v>
      </c>
      <c r="R67" s="97">
        <f>IFERROR(Q67*'CPP Fault Rate Information'!I18/'CPP Fault Rate Information'!H18,0)</f>
        <v>17.440348620640655</v>
      </c>
      <c r="S67" s="97">
        <f>IFERROR(R67*'CPP Fault Rate Information'!J18/'CPP Fault Rate Information'!I18,0)</f>
        <v>17.772391546665069</v>
      </c>
      <c r="T67" s="97">
        <f>IFERROR(S67*'CPP Fault Rate Information'!K18/'CPP Fault Rate Information'!J18,0)</f>
        <v>17.93520176401956</v>
      </c>
      <c r="U67" s="97">
        <f>IFERROR(T67*'CPP Fault Rate Information'!L18/'CPP Fault Rate Information'!K18,0)</f>
        <v>17.670210033764114</v>
      </c>
      <c r="V67" s="97">
        <f>IFERROR(U67*'CPP Fault Rate Information'!M18/'CPP Fault Rate Information'!L18,0)</f>
        <v>17.670210033764114</v>
      </c>
      <c r="AL67" s="201">
        <f t="shared" si="24"/>
        <v>11</v>
      </c>
      <c r="AM67" s="201">
        <f t="shared" si="25"/>
        <v>15</v>
      </c>
      <c r="AN67" s="201">
        <f t="shared" si="26"/>
        <v>18</v>
      </c>
      <c r="AO67" s="201">
        <f t="shared" si="27"/>
        <v>17</v>
      </c>
      <c r="AP67" s="201">
        <f t="shared" si="28"/>
        <v>25</v>
      </c>
      <c r="AQ67" s="201">
        <f t="shared" si="29"/>
        <v>13</v>
      </c>
      <c r="AR67" s="201">
        <f t="shared" si="30"/>
        <v>16</v>
      </c>
      <c r="AS67" s="201">
        <f t="shared" si="31"/>
        <v>21</v>
      </c>
      <c r="AT67" s="201">
        <f t="shared" si="32"/>
        <v>15</v>
      </c>
      <c r="AU67" s="201">
        <f t="shared" si="33"/>
        <v>7</v>
      </c>
      <c r="AV67" s="41">
        <f t="shared" si="35"/>
        <v>14.6</v>
      </c>
      <c r="AW67" s="41">
        <f t="shared" si="35"/>
        <v>14.381818181818181</v>
      </c>
      <c r="AX67" s="41">
        <f t="shared" si="35"/>
        <v>14.163636363636364</v>
      </c>
      <c r="AY67" s="41">
        <f t="shared" si="35"/>
        <v>13.945454545454545</v>
      </c>
      <c r="AZ67" s="41">
        <f t="shared" si="35"/>
        <v>13.727272727272727</v>
      </c>
      <c r="BA67" s="41">
        <f t="shared" si="35"/>
        <v>13.509090909090908</v>
      </c>
      <c r="BB67" s="41">
        <f t="shared" si="35"/>
        <v>13.290909090909089</v>
      </c>
      <c r="BC67" s="41">
        <f t="shared" si="35"/>
        <v>13.072727272727272</v>
      </c>
      <c r="BD67" s="41">
        <f t="shared" si="35"/>
        <v>12.854545454545454</v>
      </c>
      <c r="BE67" s="41">
        <f t="shared" si="35"/>
        <v>12.636363636363637</v>
      </c>
      <c r="BF67" s="41">
        <f t="shared" si="35"/>
        <v>12.418181818181818</v>
      </c>
    </row>
    <row r="68" spans="1:58">
      <c r="A68" s="53" t="s">
        <v>47</v>
      </c>
      <c r="B68" s="57">
        <f>'Analysis Fault Information'!B68</f>
        <v>17</v>
      </c>
      <c r="C68" s="57">
        <f>'Analysis Fault Information'!C68</f>
        <v>9</v>
      </c>
      <c r="D68" s="57">
        <f>'Analysis Fault Information'!D68</f>
        <v>7</v>
      </c>
      <c r="E68" s="57">
        <f>'Analysis Fault Information'!E68</f>
        <v>35</v>
      </c>
      <c r="F68" s="57">
        <f>'Analysis Fault Information'!F68</f>
        <v>21</v>
      </c>
      <c r="G68" s="57">
        <f>'Analysis Fault Information'!G68</f>
        <v>9</v>
      </c>
      <c r="H68" s="57">
        <f>'Analysis Fault Information'!H68</f>
        <v>16</v>
      </c>
      <c r="I68" s="57">
        <f>'Analysis Fault Information'!I68</f>
        <v>19</v>
      </c>
      <c r="J68" s="57">
        <f>'Analysis Fault Information'!J68</f>
        <v>18</v>
      </c>
      <c r="K68" s="57">
        <f>'Analysis Fault Information'!K68</f>
        <v>18</v>
      </c>
      <c r="L68" s="201">
        <f>'Model parameters'!C68</f>
        <v>17.875</v>
      </c>
      <c r="M68" s="97">
        <f>IFERROR(L68*'CPP Fault Rate Information'!D19/'CPP Fault Rate Information'!C19,0)</f>
        <v>17.948893983780142</v>
      </c>
      <c r="N68" s="97">
        <f>IFERROR(M68*'CPP Fault Rate Information'!E19/'CPP Fault Rate Information'!D19,0)</f>
        <v>17.748415350637167</v>
      </c>
      <c r="O68" s="97">
        <f>IFERROR(N68*'CPP Fault Rate Information'!F19/'CPP Fault Rate Information'!E19,0)</f>
        <v>17.74302970800429</v>
      </c>
      <c r="P68" s="97">
        <f>IFERROR(O68*'CPP Fault Rate Information'!G19/'CPP Fault Rate Information'!F19,0)</f>
        <v>16.83565023060715</v>
      </c>
      <c r="Q68" s="97">
        <f>IFERROR(P68*'CPP Fault Rate Information'!H19/'CPP Fault Rate Information'!G19,0)</f>
        <v>15.350444167308812</v>
      </c>
      <c r="R68" s="97">
        <f>IFERROR(Q68*'CPP Fault Rate Information'!I19/'CPP Fault Rate Information'!H19,0)</f>
        <v>13.086602484304507</v>
      </c>
      <c r="S68" s="97">
        <f>IFERROR(R68*'CPP Fault Rate Information'!J19/'CPP Fault Rate Information'!I19,0)</f>
        <v>10.283162351642369</v>
      </c>
      <c r="T68" s="97">
        <f>IFERROR(S68*'CPP Fault Rate Information'!K19/'CPP Fault Rate Information'!J19,0)</f>
        <v>10.15417876354733</v>
      </c>
      <c r="U68" s="97">
        <f>IFERROR(T68*'CPP Fault Rate Information'!L19/'CPP Fault Rate Information'!K19,0)</f>
        <v>10.043425319374927</v>
      </c>
      <c r="V68" s="97">
        <f>IFERROR(U68*'CPP Fault Rate Information'!M19/'CPP Fault Rate Information'!L19,0)</f>
        <v>10.043425319374926</v>
      </c>
      <c r="AL68" s="201">
        <f t="shared" si="24"/>
        <v>17</v>
      </c>
      <c r="AM68" s="201">
        <f t="shared" si="25"/>
        <v>9</v>
      </c>
      <c r="AN68" s="201">
        <f t="shared" si="26"/>
        <v>7</v>
      </c>
      <c r="AO68" s="201">
        <f t="shared" si="27"/>
        <v>35</v>
      </c>
      <c r="AP68" s="201">
        <f t="shared" si="28"/>
        <v>21</v>
      </c>
      <c r="AQ68" s="201">
        <f t="shared" si="29"/>
        <v>9</v>
      </c>
      <c r="AR68" s="201">
        <f t="shared" si="30"/>
        <v>16</v>
      </c>
      <c r="AS68" s="201">
        <f t="shared" si="31"/>
        <v>19</v>
      </c>
      <c r="AT68" s="201">
        <f t="shared" si="32"/>
        <v>18</v>
      </c>
      <c r="AU68" s="201">
        <f t="shared" si="33"/>
        <v>18</v>
      </c>
      <c r="AV68" s="41">
        <f t="shared" si="35"/>
        <v>19</v>
      </c>
      <c r="AW68" s="41">
        <f t="shared" si="35"/>
        <v>19.381818181818183</v>
      </c>
      <c r="AX68" s="41">
        <f t="shared" si="35"/>
        <v>19.763636363636362</v>
      </c>
      <c r="AY68" s="41">
        <f t="shared" si="35"/>
        <v>20.145454545454545</v>
      </c>
      <c r="AZ68" s="41">
        <f t="shared" si="35"/>
        <v>20.527272727272727</v>
      </c>
      <c r="BA68" s="41">
        <f t="shared" si="35"/>
        <v>20.909090909090907</v>
      </c>
      <c r="BB68" s="41">
        <f t="shared" si="35"/>
        <v>21.290909090909089</v>
      </c>
      <c r="BC68" s="41">
        <f t="shared" si="35"/>
        <v>21.672727272727272</v>
      </c>
      <c r="BD68" s="41">
        <f t="shared" si="35"/>
        <v>22.054545454545455</v>
      </c>
      <c r="BE68" s="41">
        <f t="shared" si="35"/>
        <v>22.436363636363637</v>
      </c>
      <c r="BF68" s="41">
        <f t="shared" si="35"/>
        <v>22.81818181818182</v>
      </c>
    </row>
    <row r="69" spans="1:58">
      <c r="A69" s="53" t="s">
        <v>52</v>
      </c>
      <c r="B69" s="57">
        <f>'Analysis Fault Information'!B69</f>
        <v>11</v>
      </c>
      <c r="C69" s="57">
        <f>'Analysis Fault Information'!C69</f>
        <v>9</v>
      </c>
      <c r="D69" s="57">
        <f>'Analysis Fault Information'!D69</f>
        <v>15</v>
      </c>
      <c r="E69" s="57">
        <f>'Analysis Fault Information'!E69</f>
        <v>15</v>
      </c>
      <c r="F69" s="57">
        <f>'Analysis Fault Information'!F69</f>
        <v>7</v>
      </c>
      <c r="G69" s="57">
        <f>'Analysis Fault Information'!G69</f>
        <v>9</v>
      </c>
      <c r="H69" s="57">
        <f>'Analysis Fault Information'!H69</f>
        <v>2</v>
      </c>
      <c r="I69" s="57">
        <f>'Analysis Fault Information'!I69</f>
        <v>15</v>
      </c>
      <c r="J69" s="57">
        <f>'Analysis Fault Information'!J69</f>
        <v>19</v>
      </c>
      <c r="K69" s="57">
        <f>'Analysis Fault Information'!K69</f>
        <v>8</v>
      </c>
      <c r="L69" s="201">
        <f>'Model parameters'!C69</f>
        <v>11.25</v>
      </c>
      <c r="M69" s="97">
        <f>IFERROR(L69*'CPP Fault Rate Information'!D20/'CPP Fault Rate Information'!C20,0)</f>
        <v>11.348519445748073</v>
      </c>
      <c r="N69" s="97">
        <f>IFERROR(M69*'CPP Fault Rate Information'!E20/'CPP Fault Rate Information'!D20,0)</f>
        <v>11.456800966848482</v>
      </c>
      <c r="O69" s="97">
        <f>IFERROR(N69*'CPP Fault Rate Information'!F20/'CPP Fault Rate Information'!E20,0)</f>
        <v>11.561175171009276</v>
      </c>
      <c r="P69" s="97">
        <f>IFERROR(O69*'CPP Fault Rate Information'!G20/'CPP Fault Rate Information'!F20,0)</f>
        <v>11.650908911781132</v>
      </c>
      <c r="Q69" s="97">
        <f>IFERROR(P69*'CPP Fault Rate Information'!H20/'CPP Fault Rate Information'!G20,0)</f>
        <v>11.718156491689557</v>
      </c>
      <c r="R69" s="97">
        <f>IFERROR(Q69*'CPP Fault Rate Information'!I20/'CPP Fault Rate Information'!H20,0)</f>
        <v>11.820722163692073</v>
      </c>
      <c r="S69" s="97">
        <f>IFERROR(R69*'CPP Fault Rate Information'!J20/'CPP Fault Rate Information'!I20,0)</f>
        <v>11.930993215976986</v>
      </c>
      <c r="T69" s="97">
        <f>IFERROR(S69*'CPP Fault Rate Information'!K20/'CPP Fault Rate Information'!J20,0)</f>
        <v>11.761320360265289</v>
      </c>
      <c r="U69" s="97">
        <f>IFERROR(T69*'CPP Fault Rate Information'!L20/'CPP Fault Rate Information'!K20,0)</f>
        <v>11.668133620754368</v>
      </c>
      <c r="V69" s="97">
        <f>IFERROR(U69*'CPP Fault Rate Information'!M20/'CPP Fault Rate Information'!L20,0)</f>
        <v>11.668133620754368</v>
      </c>
      <c r="AL69" s="201">
        <f t="shared" si="24"/>
        <v>11</v>
      </c>
      <c r="AM69" s="201">
        <f t="shared" si="25"/>
        <v>9</v>
      </c>
      <c r="AN69" s="201">
        <f t="shared" si="26"/>
        <v>15</v>
      </c>
      <c r="AO69" s="201">
        <f t="shared" si="27"/>
        <v>15</v>
      </c>
      <c r="AP69" s="201">
        <f t="shared" si="28"/>
        <v>7</v>
      </c>
      <c r="AQ69" s="201">
        <f t="shared" si="29"/>
        <v>9</v>
      </c>
      <c r="AR69" s="201">
        <f t="shared" si="30"/>
        <v>2</v>
      </c>
      <c r="AS69" s="201">
        <f t="shared" si="31"/>
        <v>15</v>
      </c>
      <c r="AT69" s="201">
        <f t="shared" si="32"/>
        <v>19</v>
      </c>
      <c r="AU69" s="201">
        <f t="shared" si="33"/>
        <v>8</v>
      </c>
      <c r="AV69" s="41">
        <f t="shared" si="35"/>
        <v>11.200000000000001</v>
      </c>
      <c r="AW69" s="41">
        <f t="shared" si="35"/>
        <v>11.236363636363638</v>
      </c>
      <c r="AX69" s="41">
        <f t="shared" si="35"/>
        <v>11.272727272727273</v>
      </c>
      <c r="AY69" s="41">
        <f t="shared" si="35"/>
        <v>11.30909090909091</v>
      </c>
      <c r="AZ69" s="41">
        <f t="shared" si="35"/>
        <v>11.345454545454547</v>
      </c>
      <c r="BA69" s="41">
        <f t="shared" si="35"/>
        <v>11.381818181818183</v>
      </c>
      <c r="BB69" s="41">
        <f t="shared" si="35"/>
        <v>11.41818181818182</v>
      </c>
      <c r="BC69" s="41">
        <f t="shared" si="35"/>
        <v>11.454545454545455</v>
      </c>
      <c r="BD69" s="41">
        <f t="shared" si="35"/>
        <v>11.490909090909092</v>
      </c>
      <c r="BE69" s="41">
        <f t="shared" si="35"/>
        <v>11.527272727272729</v>
      </c>
      <c r="BF69" s="41">
        <f t="shared" si="35"/>
        <v>11.563636363636364</v>
      </c>
    </row>
    <row r="70" spans="1:58">
      <c r="A70" s="53" t="s">
        <v>53</v>
      </c>
      <c r="B70" s="57">
        <f>'Analysis Fault Information'!B70</f>
        <v>10</v>
      </c>
      <c r="C70" s="57">
        <f>'Analysis Fault Information'!C70</f>
        <v>3</v>
      </c>
      <c r="D70" s="57">
        <f>'Analysis Fault Information'!D70</f>
        <v>5</v>
      </c>
      <c r="E70" s="57">
        <f>'Analysis Fault Information'!E70</f>
        <v>4</v>
      </c>
      <c r="F70" s="57">
        <f>'Analysis Fault Information'!F70</f>
        <v>4</v>
      </c>
      <c r="G70" s="57">
        <f>'Analysis Fault Information'!G70</f>
        <v>4</v>
      </c>
      <c r="H70" s="57">
        <f>'Analysis Fault Information'!H70</f>
        <v>11</v>
      </c>
      <c r="I70" s="57">
        <f>'Analysis Fault Information'!I70</f>
        <v>7</v>
      </c>
      <c r="J70" s="57">
        <f>'Analysis Fault Information'!J70</f>
        <v>7</v>
      </c>
      <c r="K70" s="57">
        <f>'Analysis Fault Information'!K70</f>
        <v>10</v>
      </c>
      <c r="L70" s="201">
        <f>'Model parameters'!C70</f>
        <v>6.5</v>
      </c>
      <c r="M70" s="97">
        <f>IFERROR(L70*'CPP Fault Rate Information'!D21/'CPP Fault Rate Information'!C21,0)</f>
        <v>6.5840682073592873</v>
      </c>
      <c r="N70" s="97">
        <f>IFERROR(M70*'CPP Fault Rate Information'!E21/'CPP Fault Rate Information'!D21,0)</f>
        <v>6.6651161204744325</v>
      </c>
      <c r="O70" s="97">
        <f>IFERROR(N70*'CPP Fault Rate Information'!F21/'CPP Fault Rate Information'!E21,0)</f>
        <v>6.7614337083081928</v>
      </c>
      <c r="P70" s="97">
        <f>IFERROR(O70*'CPP Fault Rate Information'!G21/'CPP Fault Rate Information'!F21,0)</f>
        <v>6.8508262841613323</v>
      </c>
      <c r="Q70" s="97">
        <f>IFERROR(P70*'CPP Fault Rate Information'!H21/'CPP Fault Rate Information'!G21,0)</f>
        <v>6.9672339916175785</v>
      </c>
      <c r="R70" s="97">
        <f>IFERROR(Q70*'CPP Fault Rate Information'!I21/'CPP Fault Rate Information'!H21,0)</f>
        <v>7.0473949619257636</v>
      </c>
      <c r="S70" s="97">
        <f>IFERROR(R70*'CPP Fault Rate Information'!J21/'CPP Fault Rate Information'!I21,0)</f>
        <v>7.1709539573873311</v>
      </c>
      <c r="T70" s="97">
        <f>IFERROR(S70*'CPP Fault Rate Information'!K21/'CPP Fault Rate Information'!J21,0)</f>
        <v>7.1506876035572491</v>
      </c>
      <c r="U70" s="97">
        <f>IFERROR(T70*'CPP Fault Rate Information'!L21/'CPP Fault Rate Information'!K21,0)</f>
        <v>7.2865415945168639</v>
      </c>
      <c r="V70" s="97">
        <f>IFERROR(U70*'CPP Fault Rate Information'!M21/'CPP Fault Rate Information'!L21,0)</f>
        <v>7.2865415945168639</v>
      </c>
      <c r="AL70" s="201">
        <f t="shared" si="24"/>
        <v>10</v>
      </c>
      <c r="AM70" s="201">
        <f t="shared" si="25"/>
        <v>3</v>
      </c>
      <c r="AN70" s="201">
        <f t="shared" si="26"/>
        <v>5</v>
      </c>
      <c r="AO70" s="201">
        <f t="shared" si="27"/>
        <v>4</v>
      </c>
      <c r="AP70" s="201">
        <f t="shared" si="28"/>
        <v>4</v>
      </c>
      <c r="AQ70" s="201">
        <f t="shared" si="29"/>
        <v>4</v>
      </c>
      <c r="AR70" s="201">
        <f t="shared" si="30"/>
        <v>11</v>
      </c>
      <c r="AS70" s="201">
        <f t="shared" si="31"/>
        <v>7</v>
      </c>
      <c r="AT70" s="201">
        <f t="shared" si="32"/>
        <v>7</v>
      </c>
      <c r="AU70" s="201">
        <f t="shared" si="33"/>
        <v>10</v>
      </c>
      <c r="AV70" s="41">
        <f t="shared" si="35"/>
        <v>8.4666666666666686</v>
      </c>
      <c r="AW70" s="41">
        <f t="shared" si="35"/>
        <v>8.824242424242426</v>
      </c>
      <c r="AX70" s="41">
        <f t="shared" si="35"/>
        <v>9.1818181818181834</v>
      </c>
      <c r="AY70" s="41">
        <f t="shared" si="35"/>
        <v>9.5393939393939426</v>
      </c>
      <c r="AZ70" s="41">
        <f t="shared" si="35"/>
        <v>9.8969696969697001</v>
      </c>
      <c r="BA70" s="41">
        <f t="shared" si="35"/>
        <v>10.254545454545458</v>
      </c>
      <c r="BB70" s="41">
        <f t="shared" si="35"/>
        <v>10.612121212121215</v>
      </c>
      <c r="BC70" s="41">
        <f t="shared" si="35"/>
        <v>10.969696969696972</v>
      </c>
      <c r="BD70" s="41">
        <f t="shared" si="35"/>
        <v>11.327272727272732</v>
      </c>
      <c r="BE70" s="41">
        <f t="shared" si="35"/>
        <v>11.684848484848489</v>
      </c>
      <c r="BF70" s="41">
        <f t="shared" si="35"/>
        <v>12.042424242424246</v>
      </c>
    </row>
    <row r="71" spans="1:58">
      <c r="A71" s="53" t="s">
        <v>58</v>
      </c>
      <c r="B71" s="57">
        <f>'Analysis Fault Information'!B71</f>
        <v>20</v>
      </c>
      <c r="C71" s="57">
        <f>'Analysis Fault Information'!C71</f>
        <v>20</v>
      </c>
      <c r="D71" s="57">
        <f>'Analysis Fault Information'!D71</f>
        <v>18</v>
      </c>
      <c r="E71" s="57">
        <f>'Analysis Fault Information'!E71</f>
        <v>31</v>
      </c>
      <c r="F71" s="57">
        <f>'Analysis Fault Information'!F71</f>
        <v>32</v>
      </c>
      <c r="G71" s="57">
        <f>'Analysis Fault Information'!G71</f>
        <v>18</v>
      </c>
      <c r="H71" s="57">
        <f>'Analysis Fault Information'!H71</f>
        <v>45</v>
      </c>
      <c r="I71" s="57">
        <f>'Analysis Fault Information'!I71</f>
        <v>23</v>
      </c>
      <c r="J71" s="57">
        <f>'Analysis Fault Information'!J71</f>
        <v>26</v>
      </c>
      <c r="K71" s="57">
        <f>'Analysis Fault Information'!K71</f>
        <v>45</v>
      </c>
      <c r="L71" s="201">
        <f>'Model parameters'!C71</f>
        <v>29.75</v>
      </c>
      <c r="M71" s="97">
        <f>IFERROR(L71*'CPP Fault Rate Information'!D22/'CPP Fault Rate Information'!C22,0)</f>
        <v>29.592025290886728</v>
      </c>
      <c r="N71" s="97">
        <f>IFERROR(M71*'CPP Fault Rate Information'!E22/'CPP Fault Rate Information'!D22,0)</f>
        <v>29.572865546116724</v>
      </c>
      <c r="O71" s="97">
        <f>IFERROR(N71*'CPP Fault Rate Information'!F22/'CPP Fault Rate Information'!E22,0)</f>
        <v>29.807068012931119</v>
      </c>
      <c r="P71" s="97">
        <f>IFERROR(O71*'CPP Fault Rate Information'!G22/'CPP Fault Rate Information'!F22,0)</f>
        <v>29.427803250661555</v>
      </c>
      <c r="Q71" s="97">
        <f>IFERROR(P71*'CPP Fault Rate Information'!H22/'CPP Fault Rate Information'!G22,0)</f>
        <v>29.750130326029272</v>
      </c>
      <c r="R71" s="97">
        <f>IFERROR(Q71*'CPP Fault Rate Information'!I22/'CPP Fault Rate Information'!H22,0)</f>
        <v>29.467904053248663</v>
      </c>
      <c r="S71" s="97">
        <f>IFERROR(R71*'CPP Fault Rate Information'!J22/'CPP Fault Rate Information'!I22,0)</f>
        <v>29.657524872224041</v>
      </c>
      <c r="T71" s="97">
        <f>IFERROR(S71*'CPP Fault Rate Information'!K22/'CPP Fault Rate Information'!J22,0)</f>
        <v>29.303230037556581</v>
      </c>
      <c r="U71" s="97">
        <f>IFERROR(T71*'CPP Fault Rate Information'!L22/'CPP Fault Rate Information'!K22,0)</f>
        <v>29.298958283605607</v>
      </c>
      <c r="V71" s="97">
        <f>IFERROR(U71*'CPP Fault Rate Information'!M22/'CPP Fault Rate Information'!L22,0)</f>
        <v>29.298958283605607</v>
      </c>
      <c r="AL71" s="201">
        <f t="shared" si="24"/>
        <v>20</v>
      </c>
      <c r="AM71" s="201">
        <f t="shared" si="25"/>
        <v>20</v>
      </c>
      <c r="AN71" s="201">
        <f t="shared" si="26"/>
        <v>18</v>
      </c>
      <c r="AO71" s="201">
        <f t="shared" si="27"/>
        <v>31</v>
      </c>
      <c r="AP71" s="201">
        <f t="shared" si="28"/>
        <v>32</v>
      </c>
      <c r="AQ71" s="201">
        <f t="shared" si="29"/>
        <v>18</v>
      </c>
      <c r="AR71" s="201">
        <f t="shared" si="30"/>
        <v>45</v>
      </c>
      <c r="AS71" s="201">
        <f t="shared" si="31"/>
        <v>23</v>
      </c>
      <c r="AT71" s="201">
        <f t="shared" si="32"/>
        <v>26</v>
      </c>
      <c r="AU71" s="201">
        <f t="shared" si="33"/>
        <v>45</v>
      </c>
      <c r="AV71" s="41">
        <f t="shared" si="35"/>
        <v>38.466666666666669</v>
      </c>
      <c r="AW71" s="41">
        <f t="shared" si="35"/>
        <v>40.406060606060606</v>
      </c>
      <c r="AX71" s="41">
        <f t="shared" si="35"/>
        <v>42.345454545454544</v>
      </c>
      <c r="AY71" s="41">
        <f t="shared" si="35"/>
        <v>44.284848484848482</v>
      </c>
      <c r="AZ71" s="41">
        <f t="shared" si="35"/>
        <v>46.224242424242426</v>
      </c>
      <c r="BA71" s="41">
        <f t="shared" si="35"/>
        <v>48.163636363636364</v>
      </c>
      <c r="BB71" s="41">
        <f t="shared" si="35"/>
        <v>50.103030303030302</v>
      </c>
      <c r="BC71" s="41">
        <f t="shared" si="35"/>
        <v>52.042424242424239</v>
      </c>
      <c r="BD71" s="41">
        <f t="shared" si="35"/>
        <v>53.981818181818184</v>
      </c>
      <c r="BE71" s="41">
        <f t="shared" si="35"/>
        <v>55.921212121212122</v>
      </c>
      <c r="BF71" s="41">
        <f t="shared" si="35"/>
        <v>57.860606060606059</v>
      </c>
    </row>
    <row r="72" spans="1:58">
      <c r="A72" s="53" t="s">
        <v>60</v>
      </c>
      <c r="B72" s="57">
        <f>'Analysis Fault Information'!B72</f>
        <v>19</v>
      </c>
      <c r="C72" s="57">
        <f>'Analysis Fault Information'!C72</f>
        <v>9</v>
      </c>
      <c r="D72" s="57">
        <f>'Analysis Fault Information'!D72</f>
        <v>14</v>
      </c>
      <c r="E72" s="57">
        <f>'Analysis Fault Information'!E72</f>
        <v>26</v>
      </c>
      <c r="F72" s="57">
        <f>'Analysis Fault Information'!F72</f>
        <v>21</v>
      </c>
      <c r="G72" s="57">
        <f>'Analysis Fault Information'!G72</f>
        <v>7</v>
      </c>
      <c r="H72" s="57">
        <f>'Analysis Fault Information'!H72</f>
        <v>17</v>
      </c>
      <c r="I72" s="57">
        <f>'Analysis Fault Information'!I72</f>
        <v>16</v>
      </c>
      <c r="J72" s="57">
        <f>'Analysis Fault Information'!J72</f>
        <v>22</v>
      </c>
      <c r="K72" s="57">
        <f>'Analysis Fault Information'!K72</f>
        <v>20</v>
      </c>
      <c r="L72" s="201">
        <f>'Model parameters'!C72</f>
        <v>17.875</v>
      </c>
      <c r="M72" s="97">
        <f>IFERROR(L72*'CPP Fault Rate Information'!D23/'CPP Fault Rate Information'!C23,0)</f>
        <v>17.885571427253939</v>
      </c>
      <c r="N72" s="97">
        <f>IFERROR(M72*'CPP Fault Rate Information'!E23/'CPP Fault Rate Information'!D23,0)</f>
        <v>17.844709126764084</v>
      </c>
      <c r="O72" s="97">
        <f>IFERROR(N72*'CPP Fault Rate Information'!F23/'CPP Fault Rate Information'!E23,0)</f>
        <v>17.503730252025392</v>
      </c>
      <c r="P72" s="97">
        <f>IFERROR(O72*'CPP Fault Rate Information'!G23/'CPP Fault Rate Information'!F23,0)</f>
        <v>17.435593489841391</v>
      </c>
      <c r="Q72" s="97">
        <f>IFERROR(P72*'CPP Fault Rate Information'!H23/'CPP Fault Rate Information'!G23,0)</f>
        <v>16.357499807573681</v>
      </c>
      <c r="R72" s="97">
        <f>IFERROR(Q72*'CPP Fault Rate Information'!I23/'CPP Fault Rate Information'!H23,0)</f>
        <v>16.019091817759634</v>
      </c>
      <c r="S72" s="97">
        <f>IFERROR(R72*'CPP Fault Rate Information'!J23/'CPP Fault Rate Information'!I23,0)</f>
        <v>16.111625046309033</v>
      </c>
      <c r="T72" s="97">
        <f>IFERROR(S72*'CPP Fault Rate Information'!K23/'CPP Fault Rate Information'!J23,0)</f>
        <v>15.531992153944392</v>
      </c>
      <c r="U72" s="97">
        <f>IFERROR(T72*'CPP Fault Rate Information'!L23/'CPP Fault Rate Information'!K23,0)</f>
        <v>14.968780255858388</v>
      </c>
      <c r="V72" s="97">
        <f>IFERROR(U72*'CPP Fault Rate Information'!M23/'CPP Fault Rate Information'!L23,0)</f>
        <v>14.968780255858389</v>
      </c>
      <c r="AL72" s="201">
        <f t="shared" si="24"/>
        <v>19</v>
      </c>
      <c r="AM72" s="201">
        <f t="shared" si="25"/>
        <v>9</v>
      </c>
      <c r="AN72" s="201">
        <f t="shared" si="26"/>
        <v>14</v>
      </c>
      <c r="AO72" s="201">
        <f t="shared" si="27"/>
        <v>26</v>
      </c>
      <c r="AP72" s="201">
        <f t="shared" si="28"/>
        <v>21</v>
      </c>
      <c r="AQ72" s="201">
        <f t="shared" si="29"/>
        <v>7</v>
      </c>
      <c r="AR72" s="201">
        <f t="shared" si="30"/>
        <v>17</v>
      </c>
      <c r="AS72" s="201">
        <f t="shared" si="31"/>
        <v>16</v>
      </c>
      <c r="AT72" s="201">
        <f t="shared" si="32"/>
        <v>22</v>
      </c>
      <c r="AU72" s="201">
        <f t="shared" si="33"/>
        <v>20</v>
      </c>
      <c r="AV72" s="41">
        <f t="shared" si="35"/>
        <v>19.400000000000002</v>
      </c>
      <c r="AW72" s="41">
        <f t="shared" si="35"/>
        <v>19.81818181818182</v>
      </c>
      <c r="AX72" s="41">
        <f t="shared" si="35"/>
        <v>20.236363636363638</v>
      </c>
      <c r="AY72" s="41">
        <f t="shared" si="35"/>
        <v>20.654545454545456</v>
      </c>
      <c r="AZ72" s="41">
        <f t="shared" si="35"/>
        <v>21.072727272727274</v>
      </c>
      <c r="BA72" s="41">
        <f t="shared" si="35"/>
        <v>21.490909090909092</v>
      </c>
      <c r="BB72" s="41">
        <f t="shared" si="35"/>
        <v>21.90909090909091</v>
      </c>
      <c r="BC72" s="41">
        <f t="shared" si="35"/>
        <v>22.327272727272728</v>
      </c>
      <c r="BD72" s="41">
        <f t="shared" si="35"/>
        <v>22.74545454545455</v>
      </c>
      <c r="BE72" s="41">
        <f t="shared" si="35"/>
        <v>23.163636363636364</v>
      </c>
      <c r="BF72" s="41">
        <f t="shared" si="35"/>
        <v>23.581818181818186</v>
      </c>
    </row>
    <row r="73" spans="1:58">
      <c r="A73" s="53"/>
      <c r="B73" s="52"/>
      <c r="C73" s="52"/>
      <c r="D73" s="52"/>
      <c r="E73" s="52"/>
      <c r="F73" s="52"/>
      <c r="G73" s="52"/>
      <c r="H73" s="52"/>
      <c r="I73" s="52"/>
      <c r="J73" s="5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94"/>
      <c r="AW73" s="94"/>
      <c r="AX73" s="94"/>
      <c r="AY73" s="94"/>
      <c r="AZ73" s="94"/>
      <c r="BA73" s="94"/>
      <c r="BB73" s="94"/>
      <c r="BC73" s="94"/>
      <c r="BD73" s="94"/>
      <c r="BE73" s="94"/>
      <c r="BF73" s="94"/>
    </row>
    <row r="74" spans="1:58"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94"/>
      <c r="AW74" s="94"/>
      <c r="AX74" s="94"/>
      <c r="AY74" s="94"/>
      <c r="AZ74" s="94"/>
      <c r="BA74" s="94"/>
      <c r="BB74" s="94"/>
      <c r="BC74" s="94"/>
      <c r="BD74" s="94"/>
      <c r="BE74" s="94"/>
      <c r="BF74" s="94"/>
    </row>
    <row r="75" spans="1:58"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94"/>
      <c r="AW75" s="94"/>
      <c r="AX75" s="94"/>
      <c r="AY75" s="94"/>
      <c r="AZ75" s="94"/>
      <c r="BA75" s="94"/>
      <c r="BB75" s="94"/>
      <c r="BC75" s="94"/>
      <c r="BD75" s="94"/>
      <c r="BE75" s="94"/>
      <c r="BF75" s="94"/>
    </row>
    <row r="76" spans="1:58" s="3" customFormat="1" ht="18">
      <c r="A76" s="18" t="s">
        <v>81</v>
      </c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</row>
    <row r="77" spans="1:58" s="3" customFormat="1" ht="18">
      <c r="A77" s="1"/>
      <c r="B77" s="55"/>
      <c r="C77" s="55"/>
      <c r="D77" s="55"/>
      <c r="E77" s="55"/>
      <c r="F77" s="55"/>
      <c r="G77" s="55"/>
      <c r="H77" s="55"/>
      <c r="I77" s="39"/>
      <c r="J77" s="1"/>
      <c r="N77"/>
      <c r="O77"/>
      <c r="P77"/>
      <c r="Q77"/>
      <c r="R77"/>
      <c r="S77"/>
      <c r="T77"/>
      <c r="U77"/>
      <c r="V77"/>
    </row>
    <row r="78" spans="1:58" s="3" customFormat="1" ht="15.95" customHeight="1">
      <c r="B78" s="129" t="s">
        <v>5</v>
      </c>
      <c r="C78" s="59"/>
      <c r="D78" s="59"/>
      <c r="E78" s="59"/>
      <c r="F78" s="59"/>
      <c r="G78" s="59"/>
      <c r="H78" s="59"/>
      <c r="I78" s="59"/>
      <c r="J78" s="59"/>
      <c r="K78" s="59"/>
      <c r="L78" s="69" t="s">
        <v>32</v>
      </c>
      <c r="M78" s="59" t="str">
        <f>'Model parameters'!B81</f>
        <v>Fault Rate</v>
      </c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69" t="s">
        <v>48</v>
      </c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3"/>
    </row>
    <row r="79" spans="1:58" s="60" customFormat="1">
      <c r="A79" s="60" t="s">
        <v>6</v>
      </c>
      <c r="B79" s="61">
        <f t="shared" ref="B79:K79" si="36">SUM(B83:B95)</f>
        <v>39</v>
      </c>
      <c r="C79" s="61">
        <f t="shared" si="36"/>
        <v>43</v>
      </c>
      <c r="D79" s="61">
        <f t="shared" si="36"/>
        <v>39</v>
      </c>
      <c r="E79" s="61">
        <f t="shared" si="36"/>
        <v>60</v>
      </c>
      <c r="F79" s="61">
        <f t="shared" si="36"/>
        <v>59</v>
      </c>
      <c r="G79" s="61">
        <f t="shared" si="36"/>
        <v>163</v>
      </c>
      <c r="H79" s="61">
        <f t="shared" si="36"/>
        <v>142</v>
      </c>
      <c r="I79" s="61">
        <f t="shared" si="36"/>
        <v>123</v>
      </c>
      <c r="J79" s="61">
        <f t="shared" si="36"/>
        <v>129</v>
      </c>
      <c r="K79" s="61">
        <f t="shared" si="36"/>
        <v>200</v>
      </c>
    </row>
    <row r="80" spans="1:58">
      <c r="A80" s="67" t="s">
        <v>32</v>
      </c>
      <c r="B80" s="94"/>
      <c r="C80" s="94"/>
      <c r="D80" s="94"/>
      <c r="E80" s="94"/>
      <c r="F80" s="94"/>
      <c r="G80" s="94"/>
      <c r="H80" s="94"/>
      <c r="I80" s="94"/>
      <c r="J80" s="94"/>
      <c r="K80" s="68"/>
      <c r="L80" s="68">
        <f t="shared" ref="L80:V80" si="37">SUM(L83:L95)</f>
        <v>144.44247084056263</v>
      </c>
      <c r="M80" s="68">
        <f t="shared" si="37"/>
        <v>146.78349765434842</v>
      </c>
      <c r="N80" s="68">
        <f t="shared" si="37"/>
        <v>149.99089170226281</v>
      </c>
      <c r="O80" s="68">
        <f t="shared" si="37"/>
        <v>152.82083749695576</v>
      </c>
      <c r="P80" s="68">
        <f t="shared" si="37"/>
        <v>156.11323848909311</v>
      </c>
      <c r="Q80" s="68">
        <f t="shared" si="37"/>
        <v>159.20591251508336</v>
      </c>
      <c r="R80" s="68">
        <f t="shared" si="37"/>
        <v>163.49021995112003</v>
      </c>
      <c r="S80" s="68">
        <f t="shared" si="37"/>
        <v>168.75980673706917</v>
      </c>
      <c r="T80" s="68">
        <f t="shared" si="37"/>
        <v>171.49716326851666</v>
      </c>
      <c r="U80" s="68">
        <f t="shared" si="37"/>
        <v>175.68378199029888</v>
      </c>
      <c r="V80" s="68">
        <f t="shared" si="37"/>
        <v>179.07047046656615</v>
      </c>
      <c r="W80" s="94"/>
      <c r="X80" s="94"/>
      <c r="Y80" s="94"/>
      <c r="Z80" s="94"/>
      <c r="AA80" s="94"/>
      <c r="AB80" s="94"/>
      <c r="AC80" s="94"/>
      <c r="AD80" s="94"/>
      <c r="AE80" s="94"/>
      <c r="AF80" s="94"/>
      <c r="AG80" s="94"/>
      <c r="AH80" s="94"/>
      <c r="AI80" s="94"/>
      <c r="AJ80" s="94"/>
      <c r="AK80" s="94"/>
      <c r="AL80" s="72"/>
      <c r="AM80" s="201"/>
      <c r="AN80" s="201"/>
      <c r="AO80" s="201"/>
      <c r="AP80" s="201"/>
      <c r="AQ80" s="201"/>
      <c r="AR80" s="201"/>
      <c r="AS80" s="201"/>
      <c r="AT80" s="201"/>
      <c r="AU80" s="68"/>
      <c r="AV80" s="68">
        <f t="shared" ref="AV80:BF80" si="38">SUM(AV83:AV95)</f>
        <v>193.73333333333335</v>
      </c>
      <c r="AW80" s="68">
        <f t="shared" si="38"/>
        <v>210.83030303030304</v>
      </c>
      <c r="AX80" s="68">
        <f t="shared" si="38"/>
        <v>227.92727272727276</v>
      </c>
      <c r="AY80" s="68">
        <f t="shared" si="38"/>
        <v>245.02424242424246</v>
      </c>
      <c r="AZ80" s="68">
        <f t="shared" si="38"/>
        <v>262.12121212121218</v>
      </c>
      <c r="BA80" s="68">
        <f t="shared" si="38"/>
        <v>279.2181818181819</v>
      </c>
      <c r="BB80" s="68">
        <f t="shared" si="38"/>
        <v>296.31515151515163</v>
      </c>
      <c r="BC80" s="68">
        <f t="shared" si="38"/>
        <v>313.41212121212118</v>
      </c>
      <c r="BD80" s="68">
        <f t="shared" si="38"/>
        <v>330.50909090909096</v>
      </c>
      <c r="BE80" s="68">
        <f t="shared" si="38"/>
        <v>347.60606060606074</v>
      </c>
      <c r="BF80" s="68">
        <f t="shared" si="38"/>
        <v>364.7030303030304</v>
      </c>
    </row>
    <row r="81" spans="1:58">
      <c r="B81" s="94"/>
      <c r="C81" s="94"/>
      <c r="D81" s="94"/>
      <c r="E81" s="94"/>
      <c r="F81" s="94"/>
      <c r="G81" s="94"/>
      <c r="H81" s="94"/>
      <c r="I81" s="94"/>
      <c r="J81" s="94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72"/>
      <c r="AM81" s="201"/>
      <c r="AN81" s="201"/>
      <c r="AO81" s="201"/>
      <c r="AP81" s="201"/>
      <c r="AQ81" s="201"/>
      <c r="AR81" s="201"/>
      <c r="AS81" s="201"/>
      <c r="AT81" s="201"/>
      <c r="AU81" s="68"/>
      <c r="AV81" s="68"/>
      <c r="AW81" s="68"/>
      <c r="AX81" s="68"/>
      <c r="AY81" s="68"/>
      <c r="AZ81" s="68"/>
      <c r="BA81" s="68"/>
      <c r="BB81" s="68"/>
      <c r="BC81" s="68"/>
      <c r="BD81" s="199"/>
      <c r="BE81" s="199"/>
      <c r="BF81" s="199"/>
    </row>
    <row r="82" spans="1:58">
      <c r="A82" s="1" t="s">
        <v>64</v>
      </c>
      <c r="B82" s="1">
        <v>2008</v>
      </c>
      <c r="C82" s="1">
        <v>2009</v>
      </c>
      <c r="D82" s="1">
        <v>2010</v>
      </c>
      <c r="E82" s="1">
        <v>2011</v>
      </c>
      <c r="F82" s="1">
        <v>2012</v>
      </c>
      <c r="G82" s="1">
        <v>2013</v>
      </c>
      <c r="H82" s="1">
        <v>2014</v>
      </c>
      <c r="I82" s="1">
        <v>2015</v>
      </c>
      <c r="J82" s="1">
        <v>2016</v>
      </c>
      <c r="K82" s="1">
        <v>2017</v>
      </c>
      <c r="L82" s="1">
        <v>2018</v>
      </c>
      <c r="M82" s="1">
        <v>2019</v>
      </c>
      <c r="N82" s="1">
        <v>2020</v>
      </c>
      <c r="O82" s="1">
        <v>2021</v>
      </c>
      <c r="P82" s="1">
        <v>2022</v>
      </c>
      <c r="Q82" s="1">
        <v>2023</v>
      </c>
      <c r="R82" s="1">
        <v>2024</v>
      </c>
      <c r="S82" s="1">
        <v>2025</v>
      </c>
      <c r="T82" s="1">
        <v>2026</v>
      </c>
      <c r="U82" s="1">
        <v>2027</v>
      </c>
      <c r="V82" s="1">
        <v>2028</v>
      </c>
      <c r="AL82" s="200">
        <v>2008</v>
      </c>
      <c r="AM82" s="200">
        <v>2009</v>
      </c>
      <c r="AN82" s="200">
        <v>2010</v>
      </c>
      <c r="AO82" s="200">
        <v>2011</v>
      </c>
      <c r="AP82" s="200">
        <v>2012</v>
      </c>
      <c r="AQ82" s="200">
        <v>2013</v>
      </c>
      <c r="AR82" s="200">
        <v>2014</v>
      </c>
      <c r="AS82" s="200">
        <v>2015</v>
      </c>
      <c r="AT82" s="200">
        <v>2016</v>
      </c>
      <c r="AU82" s="200">
        <v>2017</v>
      </c>
      <c r="AV82" s="200">
        <v>2018</v>
      </c>
      <c r="AW82" s="200">
        <v>2019</v>
      </c>
      <c r="AX82" s="200">
        <v>2020</v>
      </c>
      <c r="AY82" s="200">
        <v>2021</v>
      </c>
      <c r="AZ82" s="200">
        <v>2022</v>
      </c>
      <c r="BA82" s="200">
        <v>2023</v>
      </c>
      <c r="BB82" s="200">
        <v>2024</v>
      </c>
      <c r="BC82" s="200">
        <v>2025</v>
      </c>
      <c r="BD82" s="200">
        <v>2026</v>
      </c>
      <c r="BE82" s="200">
        <v>2027</v>
      </c>
      <c r="BF82" s="200">
        <v>2028</v>
      </c>
    </row>
    <row r="83" spans="1:58">
      <c r="A83" s="53" t="s">
        <v>50</v>
      </c>
      <c r="B83" s="57">
        <f>'Analysis Fault Information'!B83</f>
        <v>1</v>
      </c>
      <c r="C83" s="57">
        <f>'Analysis Fault Information'!C83</f>
        <v>2</v>
      </c>
      <c r="D83" s="57">
        <f>'Analysis Fault Information'!D83</f>
        <v>4</v>
      </c>
      <c r="E83" s="57">
        <f>'Analysis Fault Information'!E83</f>
        <v>4</v>
      </c>
      <c r="F83" s="57">
        <f>'Analysis Fault Information'!F83</f>
        <v>4</v>
      </c>
      <c r="G83" s="57">
        <f>'Analysis Fault Information'!G83</f>
        <v>9</v>
      </c>
      <c r="H83" s="57">
        <f>'Analysis Fault Information'!H83</f>
        <v>11</v>
      </c>
      <c r="I83" s="57">
        <f>'Analysis Fault Information'!I83</f>
        <v>11</v>
      </c>
      <c r="J83" s="57">
        <f>'Analysis Fault Information'!J83</f>
        <v>15</v>
      </c>
      <c r="K83" s="57">
        <f>'Analysis Fault Information'!K83</f>
        <v>10</v>
      </c>
      <c r="L83" s="71">
        <f>'Model parameters'!$C83*Retirement!M58</f>
        <v>15.705966658231016</v>
      </c>
      <c r="M83" s="71">
        <f>'Model parameters'!$C83*Retirement!N58</f>
        <v>16.383608367136489</v>
      </c>
      <c r="N83" s="71">
        <f>'Model parameters'!$C83*Retirement!O58</f>
        <v>16.828060883133084</v>
      </c>
      <c r="O83" s="71">
        <f>'Model parameters'!$C83*Retirement!P58</f>
        <v>17.470392690199819</v>
      </c>
      <c r="P83" s="71">
        <f>'Model parameters'!$C83*Retirement!Q58</f>
        <v>18.228528452625099</v>
      </c>
      <c r="Q83" s="71">
        <f>'Model parameters'!$C83*Retirement!R58</f>
        <v>18.803287793232464</v>
      </c>
      <c r="R83" s="71">
        <f>'Model parameters'!$C83*Retirement!S58</f>
        <v>20.017561257127248</v>
      </c>
      <c r="S83" s="71">
        <f>'Model parameters'!$C83*Retirement!T58</f>
        <v>21.253963155685096</v>
      </c>
      <c r="T83" s="71">
        <f>'Model parameters'!$C83*Retirement!U58</f>
        <v>21.760450913281797</v>
      </c>
      <c r="U83" s="71">
        <f>'Model parameters'!$C83*Retirement!V58</f>
        <v>22.399939786313197</v>
      </c>
      <c r="V83" s="71">
        <f>'Model parameters'!$C83*Retirement!W58</f>
        <v>22.99607206754153</v>
      </c>
      <c r="AL83" s="201">
        <f t="shared" ref="AL83:AL95" si="39">B83</f>
        <v>1</v>
      </c>
      <c r="AM83" s="201">
        <f t="shared" ref="AM83:AM95" si="40">C83</f>
        <v>2</v>
      </c>
      <c r="AN83" s="201">
        <f t="shared" ref="AN83:AN95" si="41">D83</f>
        <v>4</v>
      </c>
      <c r="AO83" s="201">
        <f t="shared" ref="AO83:AO95" si="42">E83</f>
        <v>4</v>
      </c>
      <c r="AP83" s="201">
        <f t="shared" ref="AP83:AP95" si="43">F83</f>
        <v>4</v>
      </c>
      <c r="AQ83" s="201">
        <f t="shared" ref="AQ83:AQ95" si="44">G83</f>
        <v>9</v>
      </c>
      <c r="AR83" s="201">
        <f t="shared" ref="AR83:AR95" si="45">H83</f>
        <v>11</v>
      </c>
      <c r="AS83" s="201">
        <f t="shared" ref="AS83:AS95" si="46">I83</f>
        <v>11</v>
      </c>
      <c r="AT83" s="201">
        <f t="shared" ref="AT83:AT95" si="47">J83</f>
        <v>15</v>
      </c>
      <c r="AU83" s="201">
        <f t="shared" ref="AU83:AU95" si="48">K83</f>
        <v>10</v>
      </c>
      <c r="AV83" s="41">
        <f>LINEST($B83:$K83)*(AV$6-$AL$6+1)+INDEX(LINEST($B83:$K83,,TRUE,TRUE),1,2)</f>
        <v>14.866666666666667</v>
      </c>
      <c r="AW83" s="41">
        <f t="shared" ref="AW83:BF83" si="49">LINEST($B83:$K83)*(AW$6-$AL$6+1)+INDEX(LINEST($B83:$K83,,TRUE,TRUE),1,2)</f>
        <v>16.278787878787881</v>
      </c>
      <c r="AX83" s="41">
        <f t="shared" si="49"/>
        <v>17.690909090909091</v>
      </c>
      <c r="AY83" s="41">
        <f t="shared" si="49"/>
        <v>19.103030303030305</v>
      </c>
      <c r="AZ83" s="41">
        <f t="shared" si="49"/>
        <v>20.515151515151516</v>
      </c>
      <c r="BA83" s="41">
        <f t="shared" si="49"/>
        <v>21.927272727272729</v>
      </c>
      <c r="BB83" s="41">
        <f t="shared" si="49"/>
        <v>23.339393939393943</v>
      </c>
      <c r="BC83" s="41">
        <f t="shared" si="49"/>
        <v>24.751515151515154</v>
      </c>
      <c r="BD83" s="41">
        <f t="shared" si="49"/>
        <v>26.163636363636368</v>
      </c>
      <c r="BE83" s="41">
        <f t="shared" si="49"/>
        <v>27.575757575757578</v>
      </c>
      <c r="BF83" s="41">
        <f t="shared" si="49"/>
        <v>28.987878787878792</v>
      </c>
    </row>
    <row r="84" spans="1:58">
      <c r="A84" s="53" t="s">
        <v>56</v>
      </c>
      <c r="B84" s="57">
        <f>'Analysis Fault Information'!B84</f>
        <v>6</v>
      </c>
      <c r="C84" s="57">
        <f>'Analysis Fault Information'!C84</f>
        <v>9</v>
      </c>
      <c r="D84" s="57">
        <f>'Analysis Fault Information'!D84</f>
        <v>8</v>
      </c>
      <c r="E84" s="57">
        <f>'Analysis Fault Information'!E84</f>
        <v>17</v>
      </c>
      <c r="F84" s="57">
        <f>'Analysis Fault Information'!F84</f>
        <v>8</v>
      </c>
      <c r="G84" s="57">
        <f>'Analysis Fault Information'!G84</f>
        <v>31</v>
      </c>
      <c r="H84" s="57">
        <f>'Analysis Fault Information'!H84</f>
        <v>36</v>
      </c>
      <c r="I84" s="57">
        <f>'Analysis Fault Information'!I84</f>
        <v>30</v>
      </c>
      <c r="J84" s="57">
        <f>'Analysis Fault Information'!J84</f>
        <v>23</v>
      </c>
      <c r="K84" s="57">
        <f>'Analysis Fault Information'!K84</f>
        <v>52</v>
      </c>
      <c r="L84" s="71">
        <f>'Model parameters'!$C84*Retirement!M59</f>
        <v>18.679124745283715</v>
      </c>
      <c r="M84" s="71">
        <f>'Model parameters'!$C84*Retirement!N59</f>
        <v>18.040393191309011</v>
      </c>
      <c r="N84" s="71">
        <f>'Model parameters'!$C84*Retirement!O59</f>
        <v>17.490601503944106</v>
      </c>
      <c r="O84" s="71">
        <f>'Model parameters'!$C84*Retirement!P59</f>
        <v>16.759825578402271</v>
      </c>
      <c r="P84" s="71">
        <f>'Model parameters'!$C84*Retirement!Q59</f>
        <v>15.970097583986663</v>
      </c>
      <c r="Q84" s="71">
        <f>'Model parameters'!$C84*Retirement!R59</f>
        <v>15.966153521594057</v>
      </c>
      <c r="R84" s="71">
        <f>'Model parameters'!$C84*Retirement!S59</f>
        <v>15.729252631606496</v>
      </c>
      <c r="S84" s="71">
        <f>'Model parameters'!$C84*Retirement!T59</f>
        <v>16.087999206029245</v>
      </c>
      <c r="T84" s="71">
        <f>'Model parameters'!$C84*Retirement!U59</f>
        <v>15.907641146569661</v>
      </c>
      <c r="U84" s="71">
        <f>'Model parameters'!$C84*Retirement!V59</f>
        <v>16.00277398049138</v>
      </c>
      <c r="V84" s="71">
        <f>'Model parameters'!$C84*Retirement!W59</f>
        <v>15.768657158915966</v>
      </c>
      <c r="AL84" s="201">
        <f t="shared" si="39"/>
        <v>6</v>
      </c>
      <c r="AM84" s="201">
        <f t="shared" si="40"/>
        <v>9</v>
      </c>
      <c r="AN84" s="201">
        <f t="shared" si="41"/>
        <v>8</v>
      </c>
      <c r="AO84" s="201">
        <f t="shared" si="42"/>
        <v>17</v>
      </c>
      <c r="AP84" s="201">
        <f t="shared" si="43"/>
        <v>8</v>
      </c>
      <c r="AQ84" s="201">
        <f t="shared" si="44"/>
        <v>31</v>
      </c>
      <c r="AR84" s="201">
        <f t="shared" si="45"/>
        <v>36</v>
      </c>
      <c r="AS84" s="201">
        <f t="shared" si="46"/>
        <v>30</v>
      </c>
      <c r="AT84" s="201">
        <f t="shared" si="47"/>
        <v>23</v>
      </c>
      <c r="AU84" s="201">
        <f t="shared" si="48"/>
        <v>52</v>
      </c>
      <c r="AV84" s="41">
        <f t="shared" ref="AV84:BF95" si="50">LINEST($B84:$K84)*(AV$6-$AL$6+1)+INDEX(LINEST($B84:$K84,,TRUE,TRUE),1,2)</f>
        <v>45.400000000000006</v>
      </c>
      <c r="AW84" s="41">
        <f t="shared" si="50"/>
        <v>49.654545454545463</v>
      </c>
      <c r="AX84" s="41">
        <f t="shared" si="50"/>
        <v>53.909090909090921</v>
      </c>
      <c r="AY84" s="41">
        <f t="shared" si="50"/>
        <v>58.163636363636371</v>
      </c>
      <c r="AZ84" s="41">
        <f t="shared" si="50"/>
        <v>62.418181818181829</v>
      </c>
      <c r="BA84" s="41">
        <f t="shared" si="50"/>
        <v>66.672727272727286</v>
      </c>
      <c r="BB84" s="41">
        <f t="shared" si="50"/>
        <v>70.927272727272737</v>
      </c>
      <c r="BC84" s="41">
        <f t="shared" si="50"/>
        <v>75.181818181818201</v>
      </c>
      <c r="BD84" s="41">
        <f t="shared" si="50"/>
        <v>79.436363636363652</v>
      </c>
      <c r="BE84" s="41">
        <f t="shared" si="50"/>
        <v>83.690909090909116</v>
      </c>
      <c r="BF84" s="41">
        <f t="shared" si="50"/>
        <v>87.945454545454567</v>
      </c>
    </row>
    <row r="85" spans="1:58">
      <c r="A85" s="53" t="s">
        <v>51</v>
      </c>
      <c r="B85" s="57">
        <f>'Analysis Fault Information'!B85</f>
        <v>1</v>
      </c>
      <c r="C85" s="57">
        <f>'Analysis Fault Information'!C85</f>
        <v>2</v>
      </c>
      <c r="D85" s="57">
        <f>'Analysis Fault Information'!D85</f>
        <v>2</v>
      </c>
      <c r="E85" s="57">
        <f>'Analysis Fault Information'!E85</f>
        <v>1</v>
      </c>
      <c r="F85" s="57">
        <f>'Analysis Fault Information'!F85</f>
        <v>1</v>
      </c>
      <c r="G85" s="57">
        <f>'Analysis Fault Information'!G85</f>
        <v>1</v>
      </c>
      <c r="H85" s="57">
        <f>'Analysis Fault Information'!H85</f>
        <v>0</v>
      </c>
      <c r="I85" s="57">
        <f>'Analysis Fault Information'!I85</f>
        <v>0</v>
      </c>
      <c r="J85" s="57">
        <f>'Analysis Fault Information'!J85</f>
        <v>3</v>
      </c>
      <c r="K85" s="57">
        <f>'Analysis Fault Information'!K85</f>
        <v>5</v>
      </c>
      <c r="L85" s="71">
        <f>'Model parameters'!$C85*Retirement!M60</f>
        <v>2.3637160386579432</v>
      </c>
      <c r="M85" s="71">
        <f>'Model parameters'!$C85*Retirement!N60</f>
        <v>2.4704611303907931</v>
      </c>
      <c r="N85" s="71">
        <f>'Model parameters'!$C85*Retirement!O60</f>
        <v>2.5479527995271636</v>
      </c>
      <c r="O85" s="71">
        <f>'Model parameters'!$C85*Retirement!P60</f>
        <v>2.7535153799994667</v>
      </c>
      <c r="P85" s="71">
        <f>'Model parameters'!$C85*Retirement!Q60</f>
        <v>2.8639140722390817</v>
      </c>
      <c r="Q85" s="71">
        <f>'Model parameters'!$C85*Retirement!R60</f>
        <v>3.0536992692227352</v>
      </c>
      <c r="R85" s="71">
        <f>'Model parameters'!$C85*Retirement!S60</f>
        <v>3.1333881687681475</v>
      </c>
      <c r="S85" s="71">
        <f>'Model parameters'!$C85*Retirement!T60</f>
        <v>3.2462982005939272</v>
      </c>
      <c r="T85" s="71">
        <f>'Model parameters'!$C85*Retirement!U60</f>
        <v>3.3134914027934204</v>
      </c>
      <c r="U85" s="71">
        <f>'Model parameters'!$C85*Retirement!V60</f>
        <v>3.3784914630329967</v>
      </c>
      <c r="V85" s="71">
        <f>'Model parameters'!$C85*Retirement!W60</f>
        <v>3.3885016308165654</v>
      </c>
      <c r="AL85" s="201">
        <f t="shared" si="39"/>
        <v>1</v>
      </c>
      <c r="AM85" s="201">
        <f t="shared" si="40"/>
        <v>2</v>
      </c>
      <c r="AN85" s="201">
        <f t="shared" si="41"/>
        <v>2</v>
      </c>
      <c r="AO85" s="201">
        <f t="shared" si="42"/>
        <v>1</v>
      </c>
      <c r="AP85" s="201">
        <f t="shared" si="43"/>
        <v>1</v>
      </c>
      <c r="AQ85" s="201">
        <f t="shared" si="44"/>
        <v>1</v>
      </c>
      <c r="AR85" s="201">
        <f t="shared" si="45"/>
        <v>0</v>
      </c>
      <c r="AS85" s="201">
        <f t="shared" si="46"/>
        <v>0</v>
      </c>
      <c r="AT85" s="201">
        <f t="shared" si="47"/>
        <v>3</v>
      </c>
      <c r="AU85" s="201">
        <f t="shared" si="48"/>
        <v>5</v>
      </c>
      <c r="AV85" s="41">
        <f t="shared" si="50"/>
        <v>2.6</v>
      </c>
      <c r="AW85" s="41">
        <f t="shared" si="50"/>
        <v>2.7818181818181817</v>
      </c>
      <c r="AX85" s="41">
        <f t="shared" si="50"/>
        <v>2.9636363636363638</v>
      </c>
      <c r="AY85" s="41">
        <f t="shared" si="50"/>
        <v>3.1454545454545455</v>
      </c>
      <c r="AZ85" s="41">
        <f t="shared" si="50"/>
        <v>3.3272727272727276</v>
      </c>
      <c r="BA85" s="41">
        <f t="shared" si="50"/>
        <v>3.5090909090909093</v>
      </c>
      <c r="BB85" s="41">
        <f t="shared" si="50"/>
        <v>3.6909090909090909</v>
      </c>
      <c r="BC85" s="41">
        <f t="shared" si="50"/>
        <v>3.872727272727273</v>
      </c>
      <c r="BD85" s="41">
        <f t="shared" si="50"/>
        <v>4.0545454545454547</v>
      </c>
      <c r="BE85" s="41">
        <f t="shared" si="50"/>
        <v>4.2363636363636363</v>
      </c>
      <c r="BF85" s="41">
        <f t="shared" si="50"/>
        <v>4.418181818181818</v>
      </c>
    </row>
    <row r="86" spans="1:58">
      <c r="A86" s="53" t="s">
        <v>54</v>
      </c>
      <c r="B86" s="57">
        <f>'Analysis Fault Information'!B86</f>
        <v>0</v>
      </c>
      <c r="C86" s="57">
        <f>'Analysis Fault Information'!C86</f>
        <v>1</v>
      </c>
      <c r="D86" s="57">
        <f>'Analysis Fault Information'!D86</f>
        <v>0</v>
      </c>
      <c r="E86" s="57">
        <f>'Analysis Fault Information'!E86</f>
        <v>6</v>
      </c>
      <c r="F86" s="57">
        <f>'Analysis Fault Information'!F86</f>
        <v>7</v>
      </c>
      <c r="G86" s="57">
        <f>'Analysis Fault Information'!G86</f>
        <v>19</v>
      </c>
      <c r="H86" s="57">
        <f>'Analysis Fault Information'!H86</f>
        <v>14</v>
      </c>
      <c r="I86" s="57">
        <f>'Analysis Fault Information'!I86</f>
        <v>9</v>
      </c>
      <c r="J86" s="57">
        <f>'Analysis Fault Information'!J86</f>
        <v>6</v>
      </c>
      <c r="K86" s="57">
        <f>'Analysis Fault Information'!K86</f>
        <v>20</v>
      </c>
      <c r="L86" s="71">
        <f>'Model parameters'!$C86*Retirement!M61</f>
        <v>17.970421865052749</v>
      </c>
      <c r="M86" s="71">
        <f>'Model parameters'!$C86*Retirement!N61</f>
        <v>18.639093881566165</v>
      </c>
      <c r="N86" s="71">
        <f>'Model parameters'!$C86*Retirement!O61</f>
        <v>19.36354607003604</v>
      </c>
      <c r="O86" s="71">
        <f>'Model parameters'!$C86*Retirement!P61</f>
        <v>20.200922503183886</v>
      </c>
      <c r="P86" s="71">
        <f>'Model parameters'!$C86*Retirement!Q61</f>
        <v>21.31849463115725</v>
      </c>
      <c r="Q86" s="71">
        <f>'Model parameters'!$C86*Retirement!R61</f>
        <v>21.930767210377716</v>
      </c>
      <c r="R86" s="71">
        <f>'Model parameters'!$C86*Retirement!S61</f>
        <v>22.649936631368696</v>
      </c>
      <c r="S86" s="71">
        <f>'Model parameters'!$C86*Retirement!T61</f>
        <v>23.373050754522581</v>
      </c>
      <c r="T86" s="71">
        <f>'Model parameters'!$C86*Retirement!U61</f>
        <v>24.269895459982131</v>
      </c>
      <c r="U86" s="71">
        <f>'Model parameters'!$C86*Retirement!V61</f>
        <v>25.05750584151275</v>
      </c>
      <c r="V86" s="71">
        <f>'Model parameters'!$C86*Retirement!W61</f>
        <v>25.54758450885943</v>
      </c>
      <c r="AL86" s="201">
        <f t="shared" si="39"/>
        <v>0</v>
      </c>
      <c r="AM86" s="201">
        <f t="shared" si="40"/>
        <v>1</v>
      </c>
      <c r="AN86" s="201">
        <f t="shared" si="41"/>
        <v>0</v>
      </c>
      <c r="AO86" s="201">
        <f t="shared" si="42"/>
        <v>6</v>
      </c>
      <c r="AP86" s="201">
        <f t="shared" si="43"/>
        <v>7</v>
      </c>
      <c r="AQ86" s="201">
        <f t="shared" si="44"/>
        <v>19</v>
      </c>
      <c r="AR86" s="201">
        <f t="shared" si="45"/>
        <v>14</v>
      </c>
      <c r="AS86" s="201">
        <f t="shared" si="46"/>
        <v>9</v>
      </c>
      <c r="AT86" s="201">
        <f t="shared" si="47"/>
        <v>6</v>
      </c>
      <c r="AU86" s="201">
        <f t="shared" si="48"/>
        <v>20</v>
      </c>
      <c r="AV86" s="41">
        <f t="shared" si="50"/>
        <v>18.06666666666667</v>
      </c>
      <c r="AW86" s="41">
        <f t="shared" si="50"/>
        <v>19.860606060606059</v>
      </c>
      <c r="AX86" s="41">
        <f t="shared" si="50"/>
        <v>21.654545454545456</v>
      </c>
      <c r="AY86" s="41">
        <f t="shared" si="50"/>
        <v>23.448484848484853</v>
      </c>
      <c r="AZ86" s="41">
        <f t="shared" si="50"/>
        <v>25.242424242424249</v>
      </c>
      <c r="BA86" s="41">
        <f t="shared" si="50"/>
        <v>27.036363636363639</v>
      </c>
      <c r="BB86" s="41">
        <f t="shared" si="50"/>
        <v>28.830303030303035</v>
      </c>
      <c r="BC86" s="41">
        <f t="shared" si="50"/>
        <v>30.624242424242425</v>
      </c>
      <c r="BD86" s="41">
        <f t="shared" si="50"/>
        <v>32.418181818181822</v>
      </c>
      <c r="BE86" s="41">
        <f t="shared" si="50"/>
        <v>34.212121212121218</v>
      </c>
      <c r="BF86" s="41">
        <f t="shared" si="50"/>
        <v>36.006060606060608</v>
      </c>
    </row>
    <row r="87" spans="1:58">
      <c r="A87" s="53" t="s">
        <v>49</v>
      </c>
      <c r="B87" s="57">
        <f>'Analysis Fault Information'!B87</f>
        <v>0</v>
      </c>
      <c r="C87" s="57">
        <f>'Analysis Fault Information'!C87</f>
        <v>3</v>
      </c>
      <c r="D87" s="57">
        <f>'Analysis Fault Information'!D87</f>
        <v>3</v>
      </c>
      <c r="E87" s="57">
        <f>'Analysis Fault Information'!E87</f>
        <v>5</v>
      </c>
      <c r="F87" s="57">
        <f>'Analysis Fault Information'!F87</f>
        <v>4</v>
      </c>
      <c r="G87" s="57">
        <f>'Analysis Fault Information'!G87</f>
        <v>9</v>
      </c>
      <c r="H87" s="57">
        <f>'Analysis Fault Information'!H87</f>
        <v>8</v>
      </c>
      <c r="I87" s="57">
        <f>'Analysis Fault Information'!I87</f>
        <v>5</v>
      </c>
      <c r="J87" s="57">
        <f>'Analysis Fault Information'!J87</f>
        <v>9</v>
      </c>
      <c r="K87" s="57">
        <f>'Analysis Fault Information'!K87</f>
        <v>5</v>
      </c>
      <c r="L87" s="71">
        <f>'Model parameters'!$C87*Retirement!M62</f>
        <v>7.5163871104909843</v>
      </c>
      <c r="M87" s="71">
        <f>'Model parameters'!$C87*Retirement!N62</f>
        <v>7.6980120849182958</v>
      </c>
      <c r="N87" s="71">
        <f>'Model parameters'!$C87*Retirement!O62</f>
        <v>7.9671548512825581</v>
      </c>
      <c r="O87" s="71">
        <f>'Model parameters'!$C87*Retirement!P62</f>
        <v>8.1120018102031342</v>
      </c>
      <c r="P87" s="71">
        <f>'Model parameters'!$C87*Retirement!Q62</f>
        <v>8.1982255042928038</v>
      </c>
      <c r="Q87" s="71">
        <f>'Model parameters'!$C87*Retirement!R62</f>
        <v>8.4049076935887257</v>
      </c>
      <c r="R87" s="71">
        <f>'Model parameters'!$C87*Retirement!S62</f>
        <v>8.4974428080968618</v>
      </c>
      <c r="S87" s="71">
        <f>'Model parameters'!$C87*Retirement!T62</f>
        <v>8.8784848299061387</v>
      </c>
      <c r="T87" s="71">
        <f>'Model parameters'!$C87*Retirement!U62</f>
        <v>9.1130525827921698</v>
      </c>
      <c r="U87" s="71">
        <f>'Model parameters'!$C87*Retirement!V62</f>
        <v>9.4669828142454389</v>
      </c>
      <c r="V87" s="71">
        <f>'Model parameters'!$C87*Retirement!W62</f>
        <v>9.8654023824891954</v>
      </c>
      <c r="AL87" s="201">
        <f t="shared" si="39"/>
        <v>0</v>
      </c>
      <c r="AM87" s="201">
        <f t="shared" si="40"/>
        <v>3</v>
      </c>
      <c r="AN87" s="201">
        <f t="shared" si="41"/>
        <v>3</v>
      </c>
      <c r="AO87" s="201">
        <f t="shared" si="42"/>
        <v>5</v>
      </c>
      <c r="AP87" s="201">
        <f t="shared" si="43"/>
        <v>4</v>
      </c>
      <c r="AQ87" s="201">
        <f t="shared" si="44"/>
        <v>9</v>
      </c>
      <c r="AR87" s="201">
        <f t="shared" si="45"/>
        <v>8</v>
      </c>
      <c r="AS87" s="201">
        <f t="shared" si="46"/>
        <v>5</v>
      </c>
      <c r="AT87" s="201">
        <f t="shared" si="47"/>
        <v>9</v>
      </c>
      <c r="AU87" s="201">
        <f t="shared" si="48"/>
        <v>5</v>
      </c>
      <c r="AV87" s="41">
        <f t="shared" si="50"/>
        <v>8.8000000000000007</v>
      </c>
      <c r="AW87" s="41">
        <f t="shared" si="50"/>
        <v>9.4727272727272762</v>
      </c>
      <c r="AX87" s="41">
        <f t="shared" si="50"/>
        <v>10.145454545454548</v>
      </c>
      <c r="AY87" s="41">
        <f t="shared" si="50"/>
        <v>10.81818181818182</v>
      </c>
      <c r="AZ87" s="41">
        <f t="shared" si="50"/>
        <v>11.490909090909092</v>
      </c>
      <c r="BA87" s="41">
        <f t="shared" si="50"/>
        <v>12.163636363636368</v>
      </c>
      <c r="BB87" s="41">
        <f t="shared" si="50"/>
        <v>12.83636363636364</v>
      </c>
      <c r="BC87" s="41">
        <f t="shared" si="50"/>
        <v>13.509090909090911</v>
      </c>
      <c r="BD87" s="41">
        <f t="shared" si="50"/>
        <v>14.181818181818187</v>
      </c>
      <c r="BE87" s="41">
        <f t="shared" si="50"/>
        <v>14.854545454545459</v>
      </c>
      <c r="BF87" s="41">
        <f t="shared" si="50"/>
        <v>15.527272727272731</v>
      </c>
    </row>
    <row r="88" spans="1:58">
      <c r="A88" s="53" t="s">
        <v>59</v>
      </c>
      <c r="B88" s="57">
        <f>'Analysis Fault Information'!B88</f>
        <v>4</v>
      </c>
      <c r="C88" s="57">
        <f>'Analysis Fault Information'!C88</f>
        <v>1</v>
      </c>
      <c r="D88" s="57">
        <f>'Analysis Fault Information'!D88</f>
        <v>1</v>
      </c>
      <c r="E88" s="57">
        <f>'Analysis Fault Information'!E88</f>
        <v>1</v>
      </c>
      <c r="F88" s="57">
        <f>'Analysis Fault Information'!F88</f>
        <v>2</v>
      </c>
      <c r="G88" s="57">
        <f>'Analysis Fault Information'!G88</f>
        <v>12</v>
      </c>
      <c r="H88" s="57">
        <f>'Analysis Fault Information'!H88</f>
        <v>5</v>
      </c>
      <c r="I88" s="57">
        <f>'Analysis Fault Information'!I88</f>
        <v>5</v>
      </c>
      <c r="J88" s="57">
        <f>'Analysis Fault Information'!J88</f>
        <v>4</v>
      </c>
      <c r="K88" s="57">
        <f>'Analysis Fault Information'!K88</f>
        <v>8</v>
      </c>
      <c r="L88" s="71">
        <f>'Model parameters'!$C88*Retirement!M63</f>
        <v>7.4776205605124462</v>
      </c>
      <c r="M88" s="71">
        <f>'Model parameters'!$C88*Retirement!N63</f>
        <v>7.4543475937797812</v>
      </c>
      <c r="N88" s="71">
        <f>'Model parameters'!$C88*Retirement!O63</f>
        <v>7.4267239907984832</v>
      </c>
      <c r="O88" s="71">
        <f>'Model parameters'!$C88*Retirement!P63</f>
        <v>7.4125582881636118</v>
      </c>
      <c r="P88" s="71">
        <f>'Model parameters'!$C88*Retirement!Q63</f>
        <v>7.3753262858696225</v>
      </c>
      <c r="Q88" s="71">
        <f>'Model parameters'!$C88*Retirement!R63</f>
        <v>7.3208331186490803</v>
      </c>
      <c r="R88" s="71">
        <f>'Model parameters'!$C88*Retirement!S63</f>
        <v>7.2447606393444177</v>
      </c>
      <c r="S88" s="71">
        <f>'Model parameters'!$C88*Retirement!T63</f>
        <v>7.2031526393691321</v>
      </c>
      <c r="T88" s="71">
        <f>'Model parameters'!$C88*Retirement!U63</f>
        <v>7.1546510921720339</v>
      </c>
      <c r="U88" s="71">
        <f>'Model parameters'!$C88*Retirement!V63</f>
        <v>7.1312309008557309</v>
      </c>
      <c r="V88" s="71">
        <f>'Model parameters'!$C88*Retirement!W63</f>
        <v>7.0817795101101346</v>
      </c>
      <c r="AL88" s="201">
        <f t="shared" si="39"/>
        <v>4</v>
      </c>
      <c r="AM88" s="201">
        <f t="shared" si="40"/>
        <v>1</v>
      </c>
      <c r="AN88" s="201">
        <f t="shared" si="41"/>
        <v>1</v>
      </c>
      <c r="AO88" s="201">
        <f t="shared" si="42"/>
        <v>1</v>
      </c>
      <c r="AP88" s="201">
        <f t="shared" si="43"/>
        <v>2</v>
      </c>
      <c r="AQ88" s="201">
        <f t="shared" si="44"/>
        <v>12</v>
      </c>
      <c r="AR88" s="201">
        <f t="shared" si="45"/>
        <v>5</v>
      </c>
      <c r="AS88" s="201">
        <f t="shared" si="46"/>
        <v>5</v>
      </c>
      <c r="AT88" s="201">
        <f t="shared" si="47"/>
        <v>4</v>
      </c>
      <c r="AU88" s="201">
        <f t="shared" si="48"/>
        <v>8</v>
      </c>
      <c r="AV88" s="41">
        <f t="shared" si="50"/>
        <v>7.6000000000000014</v>
      </c>
      <c r="AW88" s="41">
        <f t="shared" si="50"/>
        <v>8.2000000000000011</v>
      </c>
      <c r="AX88" s="41">
        <f t="shared" si="50"/>
        <v>8.8000000000000007</v>
      </c>
      <c r="AY88" s="41">
        <f t="shared" si="50"/>
        <v>9.4</v>
      </c>
      <c r="AZ88" s="41">
        <f t="shared" si="50"/>
        <v>10.000000000000002</v>
      </c>
      <c r="BA88" s="41">
        <f t="shared" si="50"/>
        <v>10.600000000000001</v>
      </c>
      <c r="BB88" s="41">
        <f t="shared" si="50"/>
        <v>11.200000000000001</v>
      </c>
      <c r="BC88" s="41">
        <f t="shared" si="50"/>
        <v>11.800000000000002</v>
      </c>
      <c r="BD88" s="41">
        <f t="shared" si="50"/>
        <v>12.400000000000002</v>
      </c>
      <c r="BE88" s="41">
        <f t="shared" si="50"/>
        <v>13.000000000000002</v>
      </c>
      <c r="BF88" s="41">
        <f t="shared" si="50"/>
        <v>13.600000000000003</v>
      </c>
    </row>
    <row r="89" spans="1:58">
      <c r="A89" s="53" t="s">
        <v>57</v>
      </c>
      <c r="B89" s="57">
        <f>'Analysis Fault Information'!B89</f>
        <v>3</v>
      </c>
      <c r="C89" s="57">
        <f>'Analysis Fault Information'!C89</f>
        <v>8</v>
      </c>
      <c r="D89" s="57">
        <f>'Analysis Fault Information'!D89</f>
        <v>3</v>
      </c>
      <c r="E89" s="57">
        <f>'Analysis Fault Information'!E89</f>
        <v>5</v>
      </c>
      <c r="F89" s="57">
        <f>'Analysis Fault Information'!F89</f>
        <v>15</v>
      </c>
      <c r="G89" s="57">
        <f>'Analysis Fault Information'!G89</f>
        <v>29</v>
      </c>
      <c r="H89" s="57">
        <f>'Analysis Fault Information'!H89</f>
        <v>19</v>
      </c>
      <c r="I89" s="57">
        <f>'Analysis Fault Information'!I89</f>
        <v>16</v>
      </c>
      <c r="J89" s="57">
        <f>'Analysis Fault Information'!J89</f>
        <v>15</v>
      </c>
      <c r="K89" s="57">
        <f>'Analysis Fault Information'!K89</f>
        <v>42</v>
      </c>
      <c r="L89" s="71">
        <f>'Model parameters'!$C89*Retirement!M64</f>
        <v>7.7356822401134959</v>
      </c>
      <c r="M89" s="71">
        <f>'Model parameters'!$C89*Retirement!N64</f>
        <v>7.7198854396004286</v>
      </c>
      <c r="N89" s="71">
        <f>'Model parameters'!$C89*Retirement!O64</f>
        <v>7.7286125653913036</v>
      </c>
      <c r="O89" s="71">
        <f>'Model parameters'!$C89*Retirement!P64</f>
        <v>7.6912351088232738</v>
      </c>
      <c r="P89" s="71">
        <f>'Model parameters'!$C89*Retirement!Q64</f>
        <v>7.713545171268513</v>
      </c>
      <c r="Q89" s="71">
        <f>'Model parameters'!$C89*Retirement!R64</f>
        <v>7.6610861266907788</v>
      </c>
      <c r="R89" s="71">
        <f>'Model parameters'!$C89*Retirement!S64</f>
        <v>7.7457911383700262</v>
      </c>
      <c r="S89" s="71">
        <f>'Model parameters'!$C89*Retirement!T64</f>
        <v>7.9814827254141356</v>
      </c>
      <c r="T89" s="71">
        <f>'Model parameters'!$C89*Retirement!U64</f>
        <v>8.1996584503115511</v>
      </c>
      <c r="U89" s="71">
        <f>'Model parameters'!$C89*Retirement!V64</f>
        <v>8.2331295639649102</v>
      </c>
      <c r="V89" s="71">
        <f>'Model parameters'!$C89*Retirement!W64</f>
        <v>8.5059286750685423</v>
      </c>
      <c r="AL89" s="201">
        <f t="shared" si="39"/>
        <v>3</v>
      </c>
      <c r="AM89" s="201">
        <f t="shared" si="40"/>
        <v>8</v>
      </c>
      <c r="AN89" s="201">
        <f t="shared" si="41"/>
        <v>3</v>
      </c>
      <c r="AO89" s="201">
        <f t="shared" si="42"/>
        <v>5</v>
      </c>
      <c r="AP89" s="201">
        <f t="shared" si="43"/>
        <v>15</v>
      </c>
      <c r="AQ89" s="201">
        <f t="shared" si="44"/>
        <v>29</v>
      </c>
      <c r="AR89" s="201">
        <f t="shared" si="45"/>
        <v>19</v>
      </c>
      <c r="AS89" s="201">
        <f t="shared" si="46"/>
        <v>16</v>
      </c>
      <c r="AT89" s="201">
        <f t="shared" si="47"/>
        <v>15</v>
      </c>
      <c r="AU89" s="201">
        <f t="shared" si="48"/>
        <v>42</v>
      </c>
      <c r="AV89" s="41">
        <f t="shared" si="50"/>
        <v>32.866666666666674</v>
      </c>
      <c r="AW89" s="41">
        <f t="shared" si="50"/>
        <v>36.024242424242431</v>
      </c>
      <c r="AX89" s="41">
        <f t="shared" si="50"/>
        <v>39.181818181818187</v>
      </c>
      <c r="AY89" s="41">
        <f t="shared" si="50"/>
        <v>42.339393939393943</v>
      </c>
      <c r="AZ89" s="41">
        <f t="shared" si="50"/>
        <v>45.496969696969714</v>
      </c>
      <c r="BA89" s="41">
        <f t="shared" si="50"/>
        <v>48.65454545454547</v>
      </c>
      <c r="BB89" s="41">
        <f t="shared" si="50"/>
        <v>51.812121212121227</v>
      </c>
      <c r="BC89" s="41">
        <f t="shared" si="50"/>
        <v>54.969696969696983</v>
      </c>
      <c r="BD89" s="41">
        <f t="shared" si="50"/>
        <v>58.127272727272739</v>
      </c>
      <c r="BE89" s="41">
        <f t="shared" si="50"/>
        <v>61.284848484848496</v>
      </c>
      <c r="BF89" s="41">
        <f t="shared" si="50"/>
        <v>64.442424242424252</v>
      </c>
    </row>
    <row r="90" spans="1:58">
      <c r="A90" s="53" t="s">
        <v>55</v>
      </c>
      <c r="B90" s="57">
        <f>'Analysis Fault Information'!B90</f>
        <v>0</v>
      </c>
      <c r="C90" s="57">
        <f>'Analysis Fault Information'!C90</f>
        <v>0</v>
      </c>
      <c r="D90" s="57">
        <f>'Analysis Fault Information'!D90</f>
        <v>3</v>
      </c>
      <c r="E90" s="57">
        <f>'Analysis Fault Information'!E90</f>
        <v>1</v>
      </c>
      <c r="F90" s="57">
        <f>'Analysis Fault Information'!F90</f>
        <v>2</v>
      </c>
      <c r="G90" s="57">
        <f>'Analysis Fault Information'!G90</f>
        <v>7</v>
      </c>
      <c r="H90" s="57">
        <f>'Analysis Fault Information'!H90</f>
        <v>5</v>
      </c>
      <c r="I90" s="57">
        <f>'Analysis Fault Information'!I90</f>
        <v>3</v>
      </c>
      <c r="J90" s="57">
        <f>'Analysis Fault Information'!J90</f>
        <v>8</v>
      </c>
      <c r="K90" s="57">
        <f>'Analysis Fault Information'!K90</f>
        <v>14</v>
      </c>
      <c r="L90" s="71">
        <f>'Model parameters'!$C90*Retirement!M65</f>
        <v>9.0158433521192176</v>
      </c>
      <c r="M90" s="71">
        <f>'Model parameters'!$C90*Retirement!N65</f>
        <v>9.0747720855644207</v>
      </c>
      <c r="N90" s="71">
        <f>'Model parameters'!$C90*Retirement!O65</f>
        <v>9.0592695295786729</v>
      </c>
      <c r="O90" s="71">
        <f>'Model parameters'!$C90*Retirement!P65</f>
        <v>9.4057095122958305</v>
      </c>
      <c r="P90" s="71">
        <f>'Model parameters'!$C90*Retirement!Q65</f>
        <v>9.7694090902944488</v>
      </c>
      <c r="Q90" s="71">
        <f>'Model parameters'!$C90*Retirement!R65</f>
        <v>10.070551438465831</v>
      </c>
      <c r="R90" s="71">
        <f>'Model parameters'!$C90*Retirement!S65</f>
        <v>10.379392518167009</v>
      </c>
      <c r="S90" s="71">
        <f>'Model parameters'!$C90*Retirement!T65</f>
        <v>10.618391579622235</v>
      </c>
      <c r="T90" s="71">
        <f>'Model parameters'!$C90*Retirement!U65</f>
        <v>10.737143880798801</v>
      </c>
      <c r="U90" s="71">
        <f>'Model parameters'!$C90*Retirement!V65</f>
        <v>10.88075656247144</v>
      </c>
      <c r="V90" s="71">
        <f>'Model parameters'!$C90*Retirement!W65</f>
        <v>11.349076739057239</v>
      </c>
      <c r="AL90" s="201">
        <f t="shared" si="39"/>
        <v>0</v>
      </c>
      <c r="AM90" s="201">
        <f t="shared" si="40"/>
        <v>0</v>
      </c>
      <c r="AN90" s="201">
        <f t="shared" si="41"/>
        <v>3</v>
      </c>
      <c r="AO90" s="201">
        <f t="shared" si="42"/>
        <v>1</v>
      </c>
      <c r="AP90" s="201">
        <f t="shared" si="43"/>
        <v>2</v>
      </c>
      <c r="AQ90" s="201">
        <f t="shared" si="44"/>
        <v>7</v>
      </c>
      <c r="AR90" s="201">
        <f t="shared" si="45"/>
        <v>5</v>
      </c>
      <c r="AS90" s="201">
        <f t="shared" si="46"/>
        <v>3</v>
      </c>
      <c r="AT90" s="201">
        <f t="shared" si="47"/>
        <v>8</v>
      </c>
      <c r="AU90" s="201">
        <f t="shared" si="48"/>
        <v>14</v>
      </c>
      <c r="AV90" s="41">
        <f t="shared" si="50"/>
        <v>10.933333333333334</v>
      </c>
      <c r="AW90" s="41">
        <f t="shared" si="50"/>
        <v>12.139393939393941</v>
      </c>
      <c r="AX90" s="41">
        <f t="shared" si="50"/>
        <v>13.345454545454547</v>
      </c>
      <c r="AY90" s="41">
        <f t="shared" si="50"/>
        <v>14.551515151515151</v>
      </c>
      <c r="AZ90" s="41">
        <f t="shared" si="50"/>
        <v>15.757575757575758</v>
      </c>
      <c r="BA90" s="41">
        <f t="shared" si="50"/>
        <v>16.963636363636365</v>
      </c>
      <c r="BB90" s="41">
        <f t="shared" si="50"/>
        <v>18.169696969696972</v>
      </c>
      <c r="BC90" s="41">
        <f t="shared" si="50"/>
        <v>19.375757575757579</v>
      </c>
      <c r="BD90" s="41">
        <f t="shared" si="50"/>
        <v>20.581818181818182</v>
      </c>
      <c r="BE90" s="41">
        <f t="shared" si="50"/>
        <v>21.787878787878789</v>
      </c>
      <c r="BF90" s="41">
        <f t="shared" si="50"/>
        <v>22.993939393939396</v>
      </c>
    </row>
    <row r="91" spans="1:58">
      <c r="A91" s="53" t="s">
        <v>47</v>
      </c>
      <c r="B91" s="57">
        <f>'Analysis Fault Information'!B91</f>
        <v>7</v>
      </c>
      <c r="C91" s="57">
        <f>'Analysis Fault Information'!C91</f>
        <v>5</v>
      </c>
      <c r="D91" s="57">
        <f>'Analysis Fault Information'!D91</f>
        <v>4</v>
      </c>
      <c r="E91" s="57">
        <f>'Analysis Fault Information'!E91</f>
        <v>8</v>
      </c>
      <c r="F91" s="57">
        <f>'Analysis Fault Information'!F91</f>
        <v>2</v>
      </c>
      <c r="G91" s="57">
        <f>'Analysis Fault Information'!G91</f>
        <v>10</v>
      </c>
      <c r="H91" s="57">
        <f>'Analysis Fault Information'!H91</f>
        <v>10</v>
      </c>
      <c r="I91" s="57">
        <f>'Analysis Fault Information'!I91</f>
        <v>13</v>
      </c>
      <c r="J91" s="57">
        <f>'Analysis Fault Information'!J91</f>
        <v>13</v>
      </c>
      <c r="K91" s="57">
        <f>'Analysis Fault Information'!K91</f>
        <v>13</v>
      </c>
      <c r="L91" s="71">
        <f>'Model parameters'!$C91*Retirement!M66</f>
        <v>17.032074614874681</v>
      </c>
      <c r="M91" s="71">
        <f>'Model parameters'!$C91*Retirement!N66</f>
        <v>17.37145655739457</v>
      </c>
      <c r="N91" s="71">
        <f>'Model parameters'!$C91*Retirement!O66</f>
        <v>18.40135315059171</v>
      </c>
      <c r="O91" s="71">
        <f>'Model parameters'!$C91*Retirement!P66</f>
        <v>18.94127838019714</v>
      </c>
      <c r="P91" s="71">
        <f>'Model parameters'!$C91*Retirement!Q66</f>
        <v>18.965429053152818</v>
      </c>
      <c r="Q91" s="71">
        <f>'Model parameters'!$C91*Retirement!R66</f>
        <v>19.330709253081256</v>
      </c>
      <c r="R91" s="71">
        <f>'Model parameters'!$C91*Retirement!S66</f>
        <v>19.896647761108781</v>
      </c>
      <c r="S91" s="71">
        <f>'Model parameters'!$C91*Retirement!T66</f>
        <v>21.00132718613234</v>
      </c>
      <c r="T91" s="71">
        <f>'Model parameters'!$C91*Retirement!U66</f>
        <v>21.573412057055076</v>
      </c>
      <c r="U91" s="71">
        <f>'Model parameters'!$C91*Retirement!V66</f>
        <v>22.37693846390049</v>
      </c>
      <c r="V91" s="71">
        <f>'Model parameters'!$C91*Retirement!W66</f>
        <v>23.461270434705558</v>
      </c>
      <c r="AL91" s="201">
        <f t="shared" si="39"/>
        <v>7</v>
      </c>
      <c r="AM91" s="201">
        <f t="shared" si="40"/>
        <v>5</v>
      </c>
      <c r="AN91" s="201">
        <f t="shared" si="41"/>
        <v>4</v>
      </c>
      <c r="AO91" s="201">
        <f t="shared" si="42"/>
        <v>8</v>
      </c>
      <c r="AP91" s="201">
        <f t="shared" si="43"/>
        <v>2</v>
      </c>
      <c r="AQ91" s="201">
        <f t="shared" si="44"/>
        <v>10</v>
      </c>
      <c r="AR91" s="201">
        <f t="shared" si="45"/>
        <v>10</v>
      </c>
      <c r="AS91" s="201">
        <f t="shared" si="46"/>
        <v>13</v>
      </c>
      <c r="AT91" s="201">
        <f t="shared" si="47"/>
        <v>13</v>
      </c>
      <c r="AU91" s="201">
        <f t="shared" si="48"/>
        <v>13</v>
      </c>
      <c r="AV91" s="41">
        <f t="shared" si="50"/>
        <v>14.133333333333336</v>
      </c>
      <c r="AW91" s="41">
        <f t="shared" si="50"/>
        <v>15.15757575757576</v>
      </c>
      <c r="AX91" s="41">
        <f t="shared" si="50"/>
        <v>16.181818181818183</v>
      </c>
      <c r="AY91" s="41">
        <f t="shared" si="50"/>
        <v>17.20606060606061</v>
      </c>
      <c r="AZ91" s="41">
        <f t="shared" si="50"/>
        <v>18.230303030303034</v>
      </c>
      <c r="BA91" s="41">
        <f t="shared" si="50"/>
        <v>19.254545454545458</v>
      </c>
      <c r="BB91" s="41">
        <f t="shared" si="50"/>
        <v>20.278787878787881</v>
      </c>
      <c r="BC91" s="41">
        <f t="shared" si="50"/>
        <v>21.303030303030308</v>
      </c>
      <c r="BD91" s="41">
        <f t="shared" si="50"/>
        <v>22.327272727272732</v>
      </c>
      <c r="BE91" s="41">
        <f t="shared" si="50"/>
        <v>23.351515151515155</v>
      </c>
      <c r="BF91" s="41">
        <f t="shared" si="50"/>
        <v>24.375757575757582</v>
      </c>
    </row>
    <row r="92" spans="1:58">
      <c r="A92" s="53" t="s">
        <v>52</v>
      </c>
      <c r="B92" s="57">
        <f>'Analysis Fault Information'!B92</f>
        <v>8</v>
      </c>
      <c r="C92" s="57">
        <f>'Analysis Fault Information'!C92</f>
        <v>10</v>
      </c>
      <c r="D92" s="57">
        <f>'Analysis Fault Information'!D92</f>
        <v>6</v>
      </c>
      <c r="E92" s="57">
        <f>'Analysis Fault Information'!E92</f>
        <v>4</v>
      </c>
      <c r="F92" s="57">
        <f>'Analysis Fault Information'!F92</f>
        <v>5</v>
      </c>
      <c r="G92" s="57">
        <f>'Analysis Fault Information'!G92</f>
        <v>15</v>
      </c>
      <c r="H92" s="57">
        <f>'Analysis Fault Information'!H92</f>
        <v>11</v>
      </c>
      <c r="I92" s="57">
        <f>'Analysis Fault Information'!I92</f>
        <v>5</v>
      </c>
      <c r="J92" s="57">
        <f>'Analysis Fault Information'!J92</f>
        <v>18</v>
      </c>
      <c r="K92" s="57">
        <f>'Analysis Fault Information'!K92</f>
        <v>8</v>
      </c>
      <c r="L92" s="71">
        <f>'Model parameters'!$C92*Retirement!M67</f>
        <v>17.661189462363804</v>
      </c>
      <c r="M92" s="71">
        <f>'Model parameters'!$C92*Retirement!N67</f>
        <v>18.048531502272589</v>
      </c>
      <c r="N92" s="71">
        <f>'Model parameters'!$C92*Retirement!O67</f>
        <v>18.600105409060543</v>
      </c>
      <c r="O92" s="71">
        <f>'Model parameters'!$C92*Retirement!P67</f>
        <v>19.008396168374446</v>
      </c>
      <c r="P92" s="71">
        <f>'Model parameters'!$C92*Retirement!Q67</f>
        <v>19.650997872783289</v>
      </c>
      <c r="Q92" s="71">
        <f>'Model parameters'!$C92*Retirement!R67</f>
        <v>20.145141240331593</v>
      </c>
      <c r="R92" s="71">
        <f>'Model parameters'!$C92*Retirement!S67</f>
        <v>21.309679591139773</v>
      </c>
      <c r="S92" s="71">
        <f>'Model parameters'!$C92*Retirement!T67</f>
        <v>22.080894668186513</v>
      </c>
      <c r="T92" s="71">
        <f>'Model parameters'!$C92*Retirement!U67</f>
        <v>22.219516816108865</v>
      </c>
      <c r="U92" s="71">
        <f>'Model parameters'!$C92*Retirement!V67</f>
        <v>23.028731626569641</v>
      </c>
      <c r="V92" s="71">
        <f>'Model parameters'!$C92*Retirement!W67</f>
        <v>23.122397981309145</v>
      </c>
      <c r="AL92" s="201">
        <f t="shared" si="39"/>
        <v>8</v>
      </c>
      <c r="AM92" s="201">
        <f t="shared" si="40"/>
        <v>10</v>
      </c>
      <c r="AN92" s="201">
        <f t="shared" si="41"/>
        <v>6</v>
      </c>
      <c r="AO92" s="201">
        <f t="shared" si="42"/>
        <v>4</v>
      </c>
      <c r="AP92" s="201">
        <f t="shared" si="43"/>
        <v>5</v>
      </c>
      <c r="AQ92" s="201">
        <f t="shared" si="44"/>
        <v>15</v>
      </c>
      <c r="AR92" s="201">
        <f t="shared" si="45"/>
        <v>11</v>
      </c>
      <c r="AS92" s="201">
        <f t="shared" si="46"/>
        <v>5</v>
      </c>
      <c r="AT92" s="201">
        <f t="shared" si="47"/>
        <v>18</v>
      </c>
      <c r="AU92" s="201">
        <f t="shared" si="48"/>
        <v>8</v>
      </c>
      <c r="AV92" s="41">
        <f t="shared" si="50"/>
        <v>11.733333333333334</v>
      </c>
      <c r="AW92" s="41">
        <f t="shared" si="50"/>
        <v>12.23030303030303</v>
      </c>
      <c r="AX92" s="41">
        <f t="shared" si="50"/>
        <v>12.727272727272727</v>
      </c>
      <c r="AY92" s="41">
        <f t="shared" si="50"/>
        <v>13.224242424242423</v>
      </c>
      <c r="AZ92" s="41">
        <f t="shared" si="50"/>
        <v>13.721212121212121</v>
      </c>
      <c r="BA92" s="41">
        <f t="shared" si="50"/>
        <v>14.218181818181819</v>
      </c>
      <c r="BB92" s="41">
        <f t="shared" si="50"/>
        <v>14.715151515151515</v>
      </c>
      <c r="BC92" s="41">
        <f t="shared" si="50"/>
        <v>15.212121212121211</v>
      </c>
      <c r="BD92" s="41">
        <f t="shared" si="50"/>
        <v>15.709090909090907</v>
      </c>
      <c r="BE92" s="41">
        <f t="shared" si="50"/>
        <v>16.206060606060607</v>
      </c>
      <c r="BF92" s="41">
        <f t="shared" si="50"/>
        <v>16.703030303030303</v>
      </c>
    </row>
    <row r="93" spans="1:58">
      <c r="A93" s="53" t="s">
        <v>53</v>
      </c>
      <c r="B93" s="57">
        <f>'Analysis Fault Information'!B93</f>
        <v>1</v>
      </c>
      <c r="C93" s="57">
        <f>'Analysis Fault Information'!C93</f>
        <v>1</v>
      </c>
      <c r="D93" s="57">
        <f>'Analysis Fault Information'!D93</f>
        <v>1</v>
      </c>
      <c r="E93" s="57">
        <f>'Analysis Fault Information'!E93</f>
        <v>3</v>
      </c>
      <c r="F93" s="57">
        <f>'Analysis Fault Information'!F93</f>
        <v>1</v>
      </c>
      <c r="G93" s="57">
        <f>'Analysis Fault Information'!G93</f>
        <v>2</v>
      </c>
      <c r="H93" s="57">
        <f>'Analysis Fault Information'!H93</f>
        <v>6</v>
      </c>
      <c r="I93" s="57">
        <f>'Analysis Fault Information'!I93</f>
        <v>4</v>
      </c>
      <c r="J93" s="57">
        <f>'Analysis Fault Information'!J93</f>
        <v>5</v>
      </c>
      <c r="K93" s="57">
        <f>'Analysis Fault Information'!K93</f>
        <v>1</v>
      </c>
      <c r="L93" s="71">
        <f>'Model parameters'!$C93*Retirement!M68</f>
        <v>6.4115802365117966</v>
      </c>
      <c r="M93" s="71">
        <f>'Model parameters'!$C93*Retirement!N68</f>
        <v>7.0758915540874749</v>
      </c>
      <c r="N93" s="71">
        <f>'Model parameters'!$C93*Retirement!O68</f>
        <v>7.7386197366023897</v>
      </c>
      <c r="O93" s="71">
        <f>'Model parameters'!$C93*Retirement!P68</f>
        <v>8.2305002958539486</v>
      </c>
      <c r="P93" s="71">
        <f>'Model parameters'!$C93*Retirement!Q68</f>
        <v>9.2694666302089122</v>
      </c>
      <c r="Q93" s="71">
        <f>'Model parameters'!$C93*Retirement!R68</f>
        <v>9.8144171499876798</v>
      </c>
      <c r="R93" s="71">
        <f>'Model parameters'!$C93*Retirement!S68</f>
        <v>10.352483965635606</v>
      </c>
      <c r="S93" s="71">
        <f>'Model parameters'!$C93*Retirement!T68</f>
        <v>10.673137343112423</v>
      </c>
      <c r="T93" s="71">
        <f>'Model parameters'!$C93*Retirement!U68</f>
        <v>11.045992555061979</v>
      </c>
      <c r="U93" s="71">
        <f>'Model parameters'!$C93*Retirement!V68</f>
        <v>11.595903880259321</v>
      </c>
      <c r="V93" s="71">
        <f>'Model parameters'!$C93*Retirement!W68</f>
        <v>11.959813371630622</v>
      </c>
      <c r="AL93" s="201">
        <f t="shared" si="39"/>
        <v>1</v>
      </c>
      <c r="AM93" s="201">
        <f t="shared" si="40"/>
        <v>1</v>
      </c>
      <c r="AN93" s="201">
        <f t="shared" si="41"/>
        <v>1</v>
      </c>
      <c r="AO93" s="201">
        <f t="shared" si="42"/>
        <v>3</v>
      </c>
      <c r="AP93" s="201">
        <f t="shared" si="43"/>
        <v>1</v>
      </c>
      <c r="AQ93" s="201">
        <f t="shared" si="44"/>
        <v>2</v>
      </c>
      <c r="AR93" s="201">
        <f t="shared" si="45"/>
        <v>6</v>
      </c>
      <c r="AS93" s="201">
        <f t="shared" si="46"/>
        <v>4</v>
      </c>
      <c r="AT93" s="201">
        <f t="shared" si="47"/>
        <v>5</v>
      </c>
      <c r="AU93" s="201">
        <f t="shared" si="48"/>
        <v>1</v>
      </c>
      <c r="AV93" s="41">
        <f t="shared" si="50"/>
        <v>4.2666666666666675</v>
      </c>
      <c r="AW93" s="41">
        <f t="shared" si="50"/>
        <v>4.5878787878787879</v>
      </c>
      <c r="AX93" s="41">
        <f t="shared" si="50"/>
        <v>4.9090909090909101</v>
      </c>
      <c r="AY93" s="41">
        <f t="shared" si="50"/>
        <v>5.2303030303030305</v>
      </c>
      <c r="AZ93" s="41">
        <f t="shared" si="50"/>
        <v>5.5515151515151526</v>
      </c>
      <c r="BA93" s="41">
        <f t="shared" si="50"/>
        <v>5.872727272727273</v>
      </c>
      <c r="BB93" s="41">
        <f t="shared" si="50"/>
        <v>6.1939393939393952</v>
      </c>
      <c r="BC93" s="41">
        <f t="shared" si="50"/>
        <v>6.5151515151515156</v>
      </c>
      <c r="BD93" s="41">
        <f t="shared" si="50"/>
        <v>6.8363636363636378</v>
      </c>
      <c r="BE93" s="41">
        <f t="shared" si="50"/>
        <v>7.1575757575757581</v>
      </c>
      <c r="BF93" s="41">
        <f t="shared" si="50"/>
        <v>7.4787878787878803</v>
      </c>
    </row>
    <row r="94" spans="1:58">
      <c r="A94" s="53" t="s">
        <v>58</v>
      </c>
      <c r="B94" s="57">
        <f>'Analysis Fault Information'!B94</f>
        <v>7</v>
      </c>
      <c r="C94" s="57">
        <f>'Analysis Fault Information'!C94</f>
        <v>1</v>
      </c>
      <c r="D94" s="57">
        <f>'Analysis Fault Information'!D94</f>
        <v>4</v>
      </c>
      <c r="E94" s="57">
        <f>'Analysis Fault Information'!E94</f>
        <v>3</v>
      </c>
      <c r="F94" s="57">
        <f>'Analysis Fault Information'!F94</f>
        <v>4</v>
      </c>
      <c r="G94" s="57">
        <f>'Analysis Fault Information'!G94</f>
        <v>12</v>
      </c>
      <c r="H94" s="57">
        <f>'Analysis Fault Information'!H94</f>
        <v>14</v>
      </c>
      <c r="I94" s="57">
        <f>'Analysis Fault Information'!I94</f>
        <v>13</v>
      </c>
      <c r="J94" s="57">
        <f>'Analysis Fault Information'!J94</f>
        <v>6</v>
      </c>
      <c r="K94" s="57">
        <f>'Analysis Fault Information'!K94</f>
        <v>15</v>
      </c>
      <c r="L94" s="71">
        <f>'Model parameters'!$C94*Retirement!M69</f>
        <v>11.449002711705287</v>
      </c>
      <c r="M94" s="71">
        <f>'Model parameters'!$C94*Retirement!N69</f>
        <v>11.415117469412428</v>
      </c>
      <c r="N94" s="71">
        <f>'Model parameters'!$C94*Retirement!O69</f>
        <v>11.454455729806275</v>
      </c>
      <c r="O94" s="71">
        <f>'Model parameters'!$C94*Retirement!P69</f>
        <v>11.456710748000924</v>
      </c>
      <c r="P94" s="71">
        <f>'Model parameters'!$C94*Retirement!Q69</f>
        <v>11.460057531024161</v>
      </c>
      <c r="Q94" s="71">
        <f>'Model parameters'!$C94*Retirement!R69</f>
        <v>11.393331485799695</v>
      </c>
      <c r="R94" s="71">
        <f>'Model parameters'!$C94*Retirement!S69</f>
        <v>11.283005356892572</v>
      </c>
      <c r="S94" s="71">
        <f>'Model parameters'!$C94*Retirement!T69</f>
        <v>11.138794583662266</v>
      </c>
      <c r="T94" s="71">
        <f>'Model parameters'!$C94*Retirement!U69</f>
        <v>11.02810571734978</v>
      </c>
      <c r="U94" s="71">
        <f>'Model parameters'!$C94*Retirement!V69</f>
        <v>10.95583567457054</v>
      </c>
      <c r="V94" s="71">
        <f>'Model parameters'!$C94*Retirement!W69</f>
        <v>10.912304759264916</v>
      </c>
      <c r="AL94" s="201">
        <f t="shared" si="39"/>
        <v>7</v>
      </c>
      <c r="AM94" s="201">
        <f t="shared" si="40"/>
        <v>1</v>
      </c>
      <c r="AN94" s="201">
        <f t="shared" si="41"/>
        <v>4</v>
      </c>
      <c r="AO94" s="201">
        <f t="shared" si="42"/>
        <v>3</v>
      </c>
      <c r="AP94" s="201">
        <f t="shared" si="43"/>
        <v>4</v>
      </c>
      <c r="AQ94" s="201">
        <f t="shared" si="44"/>
        <v>12</v>
      </c>
      <c r="AR94" s="201">
        <f t="shared" si="45"/>
        <v>14</v>
      </c>
      <c r="AS94" s="201">
        <f t="shared" si="46"/>
        <v>13</v>
      </c>
      <c r="AT94" s="201">
        <f t="shared" si="47"/>
        <v>6</v>
      </c>
      <c r="AU94" s="201">
        <f t="shared" si="48"/>
        <v>15</v>
      </c>
      <c r="AV94" s="41">
        <f t="shared" si="50"/>
        <v>14.333333333333337</v>
      </c>
      <c r="AW94" s="41">
        <f t="shared" si="50"/>
        <v>15.503030303030307</v>
      </c>
      <c r="AX94" s="41">
        <f t="shared" si="50"/>
        <v>16.672727272727279</v>
      </c>
      <c r="AY94" s="41">
        <f t="shared" si="50"/>
        <v>17.842424242424251</v>
      </c>
      <c r="AZ94" s="41">
        <f t="shared" si="50"/>
        <v>19.012121212121215</v>
      </c>
      <c r="BA94" s="41">
        <f t="shared" si="50"/>
        <v>20.181818181818187</v>
      </c>
      <c r="BB94" s="41">
        <f t="shared" si="50"/>
        <v>21.351515151515159</v>
      </c>
      <c r="BC94" s="41">
        <f t="shared" si="50"/>
        <v>22.52121212121213</v>
      </c>
      <c r="BD94" s="41">
        <f t="shared" si="50"/>
        <v>23.690909090909102</v>
      </c>
      <c r="BE94" s="41">
        <f t="shared" si="50"/>
        <v>24.860606060606067</v>
      </c>
      <c r="BF94" s="41">
        <f t="shared" si="50"/>
        <v>26.030303030303038</v>
      </c>
    </row>
    <row r="95" spans="1:58">
      <c r="A95" s="53" t="s">
        <v>60</v>
      </c>
      <c r="B95" s="57">
        <f>'Analysis Fault Information'!B95</f>
        <v>1</v>
      </c>
      <c r="C95" s="57">
        <f>'Analysis Fault Information'!C95</f>
        <v>0</v>
      </c>
      <c r="D95" s="57">
        <f>'Analysis Fault Information'!D95</f>
        <v>0</v>
      </c>
      <c r="E95" s="57">
        <f>'Analysis Fault Information'!E95</f>
        <v>2</v>
      </c>
      <c r="F95" s="57">
        <f>'Analysis Fault Information'!F95</f>
        <v>4</v>
      </c>
      <c r="G95" s="57">
        <f>'Analysis Fault Information'!G95</f>
        <v>7</v>
      </c>
      <c r="H95" s="57">
        <f>'Analysis Fault Information'!H95</f>
        <v>3</v>
      </c>
      <c r="I95" s="57">
        <f>'Analysis Fault Information'!I95</f>
        <v>9</v>
      </c>
      <c r="J95" s="57">
        <f>'Analysis Fault Information'!J95</f>
        <v>4</v>
      </c>
      <c r="K95" s="57">
        <f>'Analysis Fault Information'!K95</f>
        <v>7</v>
      </c>
      <c r="L95" s="71">
        <f>'Model parameters'!$C95*Retirement!M70</f>
        <v>5.4238612446455088</v>
      </c>
      <c r="M95" s="71">
        <f>'Model parameters'!$C95*Retirement!N70</f>
        <v>5.3919267969160201</v>
      </c>
      <c r="N95" s="71">
        <f>'Model parameters'!$C95*Retirement!O70</f>
        <v>5.3844354825104555</v>
      </c>
      <c r="O95" s="71">
        <f>'Model parameters'!$C95*Retirement!P70</f>
        <v>5.3777910332580108</v>
      </c>
      <c r="P95" s="71">
        <f>'Model parameters'!$C95*Retirement!Q70</f>
        <v>5.3297466101904707</v>
      </c>
      <c r="Q95" s="71">
        <f>'Model parameters'!$C95*Retirement!R70</f>
        <v>5.3110272140617321</v>
      </c>
      <c r="R95" s="71">
        <f>'Model parameters'!$C95*Retirement!S70</f>
        <v>5.2508774834943948</v>
      </c>
      <c r="S95" s="71">
        <f>'Model parameters'!$C95*Retirement!T70</f>
        <v>5.2228298648331268</v>
      </c>
      <c r="T95" s="71">
        <f>'Model parameters'!$C95*Retirement!U70</f>
        <v>5.1741511942394265</v>
      </c>
      <c r="U95" s="71">
        <f>'Model parameters'!$C95*Retirement!V70</f>
        <v>5.1755614321110484</v>
      </c>
      <c r="V95" s="71">
        <f>'Model parameters'!$C95*Retirement!W70</f>
        <v>5.1116812467973123</v>
      </c>
      <c r="AL95" s="201">
        <f t="shared" si="39"/>
        <v>1</v>
      </c>
      <c r="AM95" s="201">
        <f t="shared" si="40"/>
        <v>0</v>
      </c>
      <c r="AN95" s="201">
        <f t="shared" si="41"/>
        <v>0</v>
      </c>
      <c r="AO95" s="201">
        <f t="shared" si="42"/>
        <v>2</v>
      </c>
      <c r="AP95" s="201">
        <f t="shared" si="43"/>
        <v>4</v>
      </c>
      <c r="AQ95" s="201">
        <f t="shared" si="44"/>
        <v>7</v>
      </c>
      <c r="AR95" s="201">
        <f t="shared" si="45"/>
        <v>3</v>
      </c>
      <c r="AS95" s="201">
        <f t="shared" si="46"/>
        <v>9</v>
      </c>
      <c r="AT95" s="201">
        <f t="shared" si="47"/>
        <v>4</v>
      </c>
      <c r="AU95" s="201">
        <f t="shared" si="48"/>
        <v>7</v>
      </c>
      <c r="AV95" s="41">
        <f t="shared" si="50"/>
        <v>8.1333333333333329</v>
      </c>
      <c r="AW95" s="41">
        <f t="shared" si="50"/>
        <v>8.9393939393939412</v>
      </c>
      <c r="AX95" s="41">
        <f t="shared" si="50"/>
        <v>9.745454545454546</v>
      </c>
      <c r="AY95" s="41">
        <f t="shared" si="50"/>
        <v>10.551515151515151</v>
      </c>
      <c r="AZ95" s="41">
        <f t="shared" si="50"/>
        <v>11.357575757575759</v>
      </c>
      <c r="BA95" s="41">
        <f t="shared" si="50"/>
        <v>12.163636363636364</v>
      </c>
      <c r="BB95" s="41">
        <f t="shared" si="50"/>
        <v>12.969696969696972</v>
      </c>
      <c r="BC95" s="41">
        <f t="shared" si="50"/>
        <v>13.775757575757577</v>
      </c>
      <c r="BD95" s="41">
        <f t="shared" si="50"/>
        <v>14.581818181818182</v>
      </c>
      <c r="BE95" s="41">
        <f t="shared" si="50"/>
        <v>15.38787878787879</v>
      </c>
      <c r="BF95" s="41">
        <f t="shared" si="50"/>
        <v>16.193939393939395</v>
      </c>
    </row>
    <row r="96" spans="1:58">
      <c r="A96" s="53"/>
      <c r="B96" s="52"/>
      <c r="C96" s="52"/>
      <c r="D96" s="52"/>
      <c r="E96" s="52"/>
      <c r="F96" s="52"/>
      <c r="G96" s="52"/>
      <c r="H96" s="52"/>
      <c r="I96" s="52"/>
      <c r="J96" s="5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</row>
    <row r="97" spans="1:58">
      <c r="A97" s="53"/>
      <c r="B97" s="52"/>
      <c r="C97" s="52"/>
      <c r="D97" s="52"/>
      <c r="E97" s="52"/>
      <c r="F97" s="52"/>
      <c r="G97" s="52"/>
      <c r="H97" s="52"/>
      <c r="I97" s="52"/>
      <c r="J97" s="5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</row>
    <row r="98" spans="1:58">
      <c r="AL98" s="94"/>
      <c r="AM98" s="94"/>
      <c r="AN98" s="94"/>
      <c r="AO98" s="94"/>
      <c r="AP98" s="94"/>
      <c r="AQ98" s="94"/>
      <c r="AR98" s="94"/>
      <c r="AS98" s="94"/>
      <c r="AT98" s="94"/>
      <c r="AU98" s="94"/>
      <c r="AV98" s="94"/>
      <c r="AW98" s="94"/>
      <c r="AX98" s="94"/>
      <c r="AY98" s="94"/>
      <c r="AZ98" s="94"/>
      <c r="BA98" s="94"/>
      <c r="BB98" s="94"/>
      <c r="BC98" s="94"/>
      <c r="BD98" s="94"/>
      <c r="BE98" s="94"/>
      <c r="BF98" s="94"/>
    </row>
    <row r="99" spans="1:58" s="3" customFormat="1" ht="18">
      <c r="A99" s="18" t="s">
        <v>82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</row>
    <row r="100" spans="1:58" s="3" customFormat="1" ht="18">
      <c r="A100" s="1"/>
      <c r="B100" s="55"/>
      <c r="C100" s="55"/>
      <c r="D100" s="55"/>
      <c r="E100" s="55"/>
      <c r="F100" s="55"/>
      <c r="G100" s="55"/>
      <c r="H100" s="55"/>
      <c r="I100" s="39"/>
      <c r="J100" s="1"/>
      <c r="N100"/>
      <c r="O100"/>
      <c r="P100"/>
      <c r="Q100"/>
      <c r="R100"/>
      <c r="S100"/>
      <c r="T100"/>
      <c r="U100"/>
      <c r="V100"/>
    </row>
    <row r="101" spans="1:58" s="3" customFormat="1" ht="15.95" customHeight="1">
      <c r="B101" s="129" t="s">
        <v>5</v>
      </c>
      <c r="C101" s="59"/>
      <c r="D101" s="59"/>
      <c r="E101" s="59"/>
      <c r="F101" s="59"/>
      <c r="G101" s="59"/>
      <c r="H101" s="59"/>
      <c r="I101" s="59"/>
      <c r="J101" s="59"/>
      <c r="K101" s="59"/>
      <c r="L101" s="69" t="s">
        <v>32</v>
      </c>
      <c r="M101" s="59" t="str">
        <f>'Model parameters'!B104</f>
        <v>Fault Rate</v>
      </c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69" t="s">
        <v>48</v>
      </c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3"/>
    </row>
    <row r="102" spans="1:58" s="60" customFormat="1">
      <c r="A102" s="60" t="s">
        <v>6</v>
      </c>
      <c r="B102" s="61">
        <f t="shared" ref="B102:K102" si="51">SUM(B106:B118)</f>
        <v>65</v>
      </c>
      <c r="C102" s="61">
        <f t="shared" si="51"/>
        <v>88</v>
      </c>
      <c r="D102" s="61">
        <f t="shared" si="51"/>
        <v>89</v>
      </c>
      <c r="E102" s="61">
        <f t="shared" si="51"/>
        <v>96</v>
      </c>
      <c r="F102" s="61">
        <f t="shared" si="51"/>
        <v>78</v>
      </c>
      <c r="G102" s="61">
        <f t="shared" si="51"/>
        <v>103</v>
      </c>
      <c r="H102" s="61">
        <f t="shared" si="51"/>
        <v>101</v>
      </c>
      <c r="I102" s="61">
        <f t="shared" si="51"/>
        <v>461</v>
      </c>
      <c r="J102" s="61">
        <f t="shared" si="51"/>
        <v>662</v>
      </c>
      <c r="K102" s="61">
        <f t="shared" si="51"/>
        <v>755</v>
      </c>
    </row>
    <row r="103" spans="1:58">
      <c r="A103" s="67" t="s">
        <v>32</v>
      </c>
      <c r="B103" s="94"/>
      <c r="C103" s="94"/>
      <c r="D103" s="94"/>
      <c r="E103" s="94"/>
      <c r="F103" s="94"/>
      <c r="G103" s="94"/>
      <c r="H103" s="94"/>
      <c r="I103" s="94"/>
      <c r="J103" s="94"/>
      <c r="K103" s="68"/>
      <c r="L103" s="68">
        <f t="shared" ref="L103:V103" si="52">SUM(L106:L118)</f>
        <v>534.75760543259594</v>
      </c>
      <c r="M103" s="68">
        <f t="shared" si="52"/>
        <v>542.40854125010071</v>
      </c>
      <c r="N103" s="68">
        <f t="shared" si="52"/>
        <v>545.23087931067516</v>
      </c>
      <c r="O103" s="68">
        <f t="shared" si="52"/>
        <v>549.9842772329888</v>
      </c>
      <c r="P103" s="68">
        <f t="shared" si="52"/>
        <v>552.3340802247601</v>
      </c>
      <c r="Q103" s="68">
        <f t="shared" si="52"/>
        <v>554.41008658838746</v>
      </c>
      <c r="R103" s="68">
        <f t="shared" si="52"/>
        <v>556.43381163688241</v>
      </c>
      <c r="S103" s="68">
        <f t="shared" si="52"/>
        <v>569.34462196616209</v>
      </c>
      <c r="T103" s="68">
        <f t="shared" si="52"/>
        <v>581.50877870383863</v>
      </c>
      <c r="U103" s="68">
        <f t="shared" si="52"/>
        <v>587.14050600456824</v>
      </c>
      <c r="V103" s="68">
        <f t="shared" si="52"/>
        <v>592.79499965416505</v>
      </c>
      <c r="W103" s="94"/>
      <c r="X103" s="94"/>
      <c r="Y103" s="94"/>
      <c r="Z103" s="94"/>
      <c r="AA103" s="94"/>
      <c r="AB103" s="94"/>
      <c r="AC103" s="94"/>
      <c r="AD103" s="94"/>
      <c r="AE103" s="94"/>
      <c r="AF103" s="94"/>
      <c r="AG103" s="94"/>
      <c r="AH103" s="94"/>
      <c r="AI103" s="94"/>
      <c r="AJ103" s="94"/>
      <c r="AK103" s="94"/>
      <c r="AL103" s="72"/>
      <c r="AM103" s="201"/>
      <c r="AN103" s="201"/>
      <c r="AO103" s="201"/>
      <c r="AP103" s="201"/>
      <c r="AQ103" s="201"/>
      <c r="AR103" s="201"/>
      <c r="AS103" s="201"/>
      <c r="AT103" s="201"/>
      <c r="AU103" s="68"/>
      <c r="AV103" s="68">
        <f t="shared" ref="AV103:BF103" si="53">SUM(AV106:AV118)</f>
        <v>654.06666666666683</v>
      </c>
      <c r="AW103" s="68">
        <f t="shared" si="53"/>
        <v>727.56969696969702</v>
      </c>
      <c r="AX103" s="68">
        <f t="shared" si="53"/>
        <v>801.07272727272732</v>
      </c>
      <c r="AY103" s="68">
        <f t="shared" si="53"/>
        <v>874.57575757575751</v>
      </c>
      <c r="AZ103" s="68">
        <f t="shared" si="53"/>
        <v>948.07878787878792</v>
      </c>
      <c r="BA103" s="68">
        <f t="shared" si="53"/>
        <v>1021.5818181818184</v>
      </c>
      <c r="BB103" s="68">
        <f t="shared" si="53"/>
        <v>1095.0848484848486</v>
      </c>
      <c r="BC103" s="68">
        <f t="shared" si="53"/>
        <v>1168.5878787878792</v>
      </c>
      <c r="BD103" s="68">
        <f t="shared" si="53"/>
        <v>1242.0909090909092</v>
      </c>
      <c r="BE103" s="68">
        <f t="shared" si="53"/>
        <v>1315.5939393939398</v>
      </c>
      <c r="BF103" s="68">
        <f t="shared" si="53"/>
        <v>1389.0969696969701</v>
      </c>
    </row>
    <row r="104" spans="1:58">
      <c r="B104" s="94"/>
      <c r="C104" s="94"/>
      <c r="D104" s="94"/>
      <c r="E104" s="94"/>
      <c r="F104" s="94"/>
      <c r="G104" s="94"/>
      <c r="H104" s="94"/>
      <c r="I104" s="94"/>
      <c r="J104" s="94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94"/>
      <c r="X104" s="94"/>
      <c r="Y104" s="94"/>
      <c r="Z104" s="94"/>
      <c r="AA104" s="94"/>
      <c r="AB104" s="94"/>
      <c r="AC104" s="94"/>
      <c r="AD104" s="94"/>
      <c r="AE104" s="94"/>
      <c r="AF104" s="94"/>
      <c r="AG104" s="94"/>
      <c r="AH104" s="94"/>
      <c r="AI104" s="94"/>
      <c r="AJ104" s="94"/>
      <c r="AK104" s="94"/>
      <c r="AL104" s="72"/>
      <c r="AM104" s="201"/>
      <c r="AN104" s="201"/>
      <c r="AO104" s="201"/>
      <c r="AP104" s="201"/>
      <c r="AQ104" s="201"/>
      <c r="AR104" s="201"/>
      <c r="AS104" s="201"/>
      <c r="AT104" s="201"/>
      <c r="AU104" s="68"/>
      <c r="AV104" s="68"/>
      <c r="AW104" s="68"/>
      <c r="AX104" s="68"/>
      <c r="AY104" s="68"/>
      <c r="AZ104" s="68"/>
      <c r="BA104" s="68"/>
      <c r="BB104" s="68"/>
      <c r="BC104" s="68"/>
      <c r="BD104" s="199"/>
      <c r="BE104" s="199"/>
      <c r="BF104" s="199"/>
    </row>
    <row r="105" spans="1:58">
      <c r="A105" s="1" t="s">
        <v>64</v>
      </c>
      <c r="B105" s="1">
        <v>2008</v>
      </c>
      <c r="C105" s="1">
        <v>2009</v>
      </c>
      <c r="D105" s="1">
        <v>2010</v>
      </c>
      <c r="E105" s="1">
        <v>2011</v>
      </c>
      <c r="F105" s="1">
        <v>2012</v>
      </c>
      <c r="G105" s="1">
        <v>2013</v>
      </c>
      <c r="H105" s="1">
        <v>2014</v>
      </c>
      <c r="I105" s="1">
        <v>2015</v>
      </c>
      <c r="J105" s="1">
        <v>2016</v>
      </c>
      <c r="K105" s="1">
        <v>2017</v>
      </c>
      <c r="L105" s="1">
        <v>2018</v>
      </c>
      <c r="M105" s="1">
        <v>2019</v>
      </c>
      <c r="N105" s="1">
        <v>2020</v>
      </c>
      <c r="O105" s="1">
        <v>2021</v>
      </c>
      <c r="P105" s="1">
        <v>2022</v>
      </c>
      <c r="Q105" s="1">
        <v>2023</v>
      </c>
      <c r="R105" s="1">
        <v>2024</v>
      </c>
      <c r="S105" s="1">
        <v>2025</v>
      </c>
      <c r="T105" s="1">
        <v>2026</v>
      </c>
      <c r="U105" s="1">
        <v>2027</v>
      </c>
      <c r="V105" s="1">
        <v>2028</v>
      </c>
      <c r="AL105" s="200">
        <v>2008</v>
      </c>
      <c r="AM105" s="200">
        <v>2009</v>
      </c>
      <c r="AN105" s="200">
        <v>2010</v>
      </c>
      <c r="AO105" s="200">
        <v>2011</v>
      </c>
      <c r="AP105" s="200">
        <v>2012</v>
      </c>
      <c r="AQ105" s="200">
        <v>2013</v>
      </c>
      <c r="AR105" s="200">
        <v>2014</v>
      </c>
      <c r="AS105" s="200">
        <v>2015</v>
      </c>
      <c r="AT105" s="200">
        <v>2016</v>
      </c>
      <c r="AU105" s="200">
        <v>2017</v>
      </c>
      <c r="AV105" s="200">
        <v>2018</v>
      </c>
      <c r="AW105" s="200">
        <v>2019</v>
      </c>
      <c r="AX105" s="200">
        <v>2020</v>
      </c>
      <c r="AY105" s="200">
        <v>2021</v>
      </c>
      <c r="AZ105" s="200">
        <v>2022</v>
      </c>
      <c r="BA105" s="200">
        <v>2023</v>
      </c>
      <c r="BB105" s="200">
        <v>2024</v>
      </c>
      <c r="BC105" s="200">
        <v>2025</v>
      </c>
      <c r="BD105" s="200">
        <v>2026</v>
      </c>
      <c r="BE105" s="200">
        <v>2027</v>
      </c>
      <c r="BF105" s="200">
        <v>2028</v>
      </c>
    </row>
    <row r="106" spans="1:58">
      <c r="A106" s="53" t="s">
        <v>50</v>
      </c>
      <c r="B106" s="57">
        <f>'Analysis Fault Information'!B106</f>
        <v>4</v>
      </c>
      <c r="C106" s="57">
        <f>'Analysis Fault Information'!C106</f>
        <v>4</v>
      </c>
      <c r="D106" s="57">
        <f>'Analysis Fault Information'!D106</f>
        <v>6</v>
      </c>
      <c r="E106" s="57">
        <f>'Analysis Fault Information'!E106</f>
        <v>3</v>
      </c>
      <c r="F106" s="57">
        <f>'Analysis Fault Information'!F106</f>
        <v>2</v>
      </c>
      <c r="G106" s="57">
        <f>'Analysis Fault Information'!G106</f>
        <v>5</v>
      </c>
      <c r="H106" s="57">
        <f>'Analysis Fault Information'!H106</f>
        <v>8</v>
      </c>
      <c r="I106" s="57">
        <f>'Analysis Fault Information'!I106</f>
        <v>32</v>
      </c>
      <c r="J106" s="57">
        <f>'Analysis Fault Information'!J106</f>
        <v>45</v>
      </c>
      <c r="K106" s="57">
        <f>'Analysis Fault Information'!K106</f>
        <v>49</v>
      </c>
      <c r="L106" s="71">
        <f>Retirement!M81*'Model parameters'!$C106</f>
        <v>58.023403921497675</v>
      </c>
      <c r="M106" s="71">
        <f>Retirement!N81*'Model parameters'!$C106</f>
        <v>60.110867200340763</v>
      </c>
      <c r="N106" s="71">
        <f>Retirement!O81*'Model parameters'!$C106</f>
        <v>61.212488413645161</v>
      </c>
      <c r="O106" s="71">
        <f>Retirement!P81*'Model parameters'!$C106</f>
        <v>63.112079536521641</v>
      </c>
      <c r="P106" s="71">
        <f>Retirement!Q81*'Model parameters'!$C106</f>
        <v>64.59743735715378</v>
      </c>
      <c r="Q106" s="71">
        <f>Retirement!R81*'Model parameters'!$C106</f>
        <v>65.964073096703771</v>
      </c>
      <c r="R106" s="71">
        <f>Retirement!S81*'Model parameters'!$C106</f>
        <v>66.738353567080296</v>
      </c>
      <c r="S106" s="71">
        <f>Retirement!T81*'Model parameters'!$C106</f>
        <v>68.281601073946561</v>
      </c>
      <c r="T106" s="71">
        <f>Retirement!U81*'Model parameters'!$C106</f>
        <v>69.776041916628287</v>
      </c>
      <c r="U106" s="71">
        <f>Retirement!V81*'Model parameters'!$C106</f>
        <v>71.296025939190685</v>
      </c>
      <c r="V106" s="71">
        <f>Retirement!W81*'Model parameters'!$C106</f>
        <v>72.875502893539732</v>
      </c>
      <c r="AL106" s="201">
        <f t="shared" ref="AL106:AL118" si="54">B106</f>
        <v>4</v>
      </c>
      <c r="AM106" s="201">
        <f t="shared" ref="AM106:AM118" si="55">C106</f>
        <v>4</v>
      </c>
      <c r="AN106" s="201">
        <f t="shared" ref="AN106:AN118" si="56">D106</f>
        <v>6</v>
      </c>
      <c r="AO106" s="201">
        <f t="shared" ref="AO106:AO118" si="57">E106</f>
        <v>3</v>
      </c>
      <c r="AP106" s="201">
        <f t="shared" ref="AP106:AP118" si="58">F106</f>
        <v>2</v>
      </c>
      <c r="AQ106" s="201">
        <f t="shared" ref="AQ106:AQ118" si="59">G106</f>
        <v>5</v>
      </c>
      <c r="AR106" s="201">
        <f t="shared" ref="AR106:AR118" si="60">H106</f>
        <v>8</v>
      </c>
      <c r="AS106" s="201">
        <f t="shared" ref="AS106:AS118" si="61">I106</f>
        <v>32</v>
      </c>
      <c r="AT106" s="201">
        <f t="shared" ref="AT106:AT118" si="62">J106</f>
        <v>45</v>
      </c>
      <c r="AU106" s="201">
        <f t="shared" ref="AU106:AU118" si="63">K106</f>
        <v>49</v>
      </c>
      <c r="AV106" s="41">
        <f>LINEST($B106:$K106)*(AV$6-$AL$6+1)+INDEX(LINEST($B106:$K106,,TRUE,TRUE),1,2)</f>
        <v>43.800000000000004</v>
      </c>
      <c r="AW106" s="41">
        <f t="shared" ref="AW106:BF106" si="64">LINEST($B106:$K106)*(AW$6-$AL$6+1)+INDEX(LINEST($B106:$K106,,TRUE,TRUE),1,2)</f>
        <v>48.890909090909098</v>
      </c>
      <c r="AX106" s="41">
        <f t="shared" si="64"/>
        <v>53.981818181818184</v>
      </c>
      <c r="AY106" s="41">
        <f t="shared" si="64"/>
        <v>59.072727272727278</v>
      </c>
      <c r="AZ106" s="41">
        <f t="shared" si="64"/>
        <v>64.163636363636371</v>
      </c>
      <c r="BA106" s="41">
        <f t="shared" si="64"/>
        <v>69.254545454545465</v>
      </c>
      <c r="BB106" s="41">
        <f t="shared" si="64"/>
        <v>74.345454545454558</v>
      </c>
      <c r="BC106" s="41">
        <f t="shared" si="64"/>
        <v>79.436363636363652</v>
      </c>
      <c r="BD106" s="41">
        <f t="shared" si="64"/>
        <v>84.527272727272745</v>
      </c>
      <c r="BE106" s="41">
        <f t="shared" si="64"/>
        <v>89.618181818181839</v>
      </c>
      <c r="BF106" s="41">
        <f t="shared" si="64"/>
        <v>94.709090909090918</v>
      </c>
    </row>
    <row r="107" spans="1:58">
      <c r="A107" s="53" t="s">
        <v>56</v>
      </c>
      <c r="B107" s="57">
        <f>'Analysis Fault Information'!B107</f>
        <v>5</v>
      </c>
      <c r="C107" s="57">
        <f>'Analysis Fault Information'!C107</f>
        <v>8</v>
      </c>
      <c r="D107" s="57">
        <f>'Analysis Fault Information'!D107</f>
        <v>15</v>
      </c>
      <c r="E107" s="57">
        <f>'Analysis Fault Information'!E107</f>
        <v>18</v>
      </c>
      <c r="F107" s="57">
        <f>'Analysis Fault Information'!F107</f>
        <v>10</v>
      </c>
      <c r="G107" s="57">
        <f>'Analysis Fault Information'!G107</f>
        <v>17</v>
      </c>
      <c r="H107" s="57">
        <f>'Analysis Fault Information'!H107</f>
        <v>20</v>
      </c>
      <c r="I107" s="57">
        <f>'Analysis Fault Information'!I107</f>
        <v>66</v>
      </c>
      <c r="J107" s="57">
        <f>'Analysis Fault Information'!J107</f>
        <v>64</v>
      </c>
      <c r="K107" s="57">
        <f>'Analysis Fault Information'!K107</f>
        <v>86</v>
      </c>
      <c r="L107" s="71">
        <f>Retirement!M82*'Model parameters'!$C107</f>
        <v>65.364122336094013</v>
      </c>
      <c r="M107" s="71">
        <f>Retirement!N82*'Model parameters'!$C107</f>
        <v>68.345461054516619</v>
      </c>
      <c r="N107" s="71">
        <f>Retirement!O82*'Model parameters'!$C107</f>
        <v>69.027410522261491</v>
      </c>
      <c r="O107" s="71">
        <f>Retirement!P82*'Model parameters'!$C107</f>
        <v>70.226939177392794</v>
      </c>
      <c r="P107" s="71">
        <f>Retirement!Q82*'Model parameters'!$C107</f>
        <v>70.724733472252666</v>
      </c>
      <c r="Q107" s="71">
        <f>Retirement!R82*'Model parameters'!$C107</f>
        <v>71.996286806670568</v>
      </c>
      <c r="R107" s="71">
        <f>Retirement!S82*'Model parameters'!$C107</f>
        <v>72.850477995422082</v>
      </c>
      <c r="S107" s="71">
        <f>Retirement!T82*'Model parameters'!$C107</f>
        <v>77.424332767082817</v>
      </c>
      <c r="T107" s="71">
        <f>Retirement!U82*'Model parameters'!$C107</f>
        <v>80.642656176150268</v>
      </c>
      <c r="U107" s="71">
        <f>Retirement!V82*'Model parameters'!$C107</f>
        <v>82.217497046995973</v>
      </c>
      <c r="V107" s="71">
        <f>Retirement!W82*'Model parameters'!$C107</f>
        <v>83.882462611417083</v>
      </c>
      <c r="AL107" s="201">
        <f t="shared" si="54"/>
        <v>5</v>
      </c>
      <c r="AM107" s="201">
        <f t="shared" si="55"/>
        <v>8</v>
      </c>
      <c r="AN107" s="201">
        <f t="shared" si="56"/>
        <v>15</v>
      </c>
      <c r="AO107" s="201">
        <f t="shared" si="57"/>
        <v>18</v>
      </c>
      <c r="AP107" s="201">
        <f t="shared" si="58"/>
        <v>10</v>
      </c>
      <c r="AQ107" s="201">
        <f t="shared" si="59"/>
        <v>17</v>
      </c>
      <c r="AR107" s="201">
        <f t="shared" si="60"/>
        <v>20</v>
      </c>
      <c r="AS107" s="201">
        <f t="shared" si="61"/>
        <v>66</v>
      </c>
      <c r="AT107" s="201">
        <f t="shared" si="62"/>
        <v>64</v>
      </c>
      <c r="AU107" s="201">
        <f t="shared" si="63"/>
        <v>86</v>
      </c>
      <c r="AV107" s="41">
        <f t="shared" ref="AV107:BF118" si="65">LINEST($B107:$K107)*(AV$6-$AL$6+1)+INDEX(LINEST($B107:$K107,,TRUE,TRUE),1,2)</f>
        <v>77.200000000000017</v>
      </c>
      <c r="AW107" s="41">
        <f t="shared" si="65"/>
        <v>85.618181818181824</v>
      </c>
      <c r="AX107" s="41">
        <f t="shared" si="65"/>
        <v>94.036363636363632</v>
      </c>
      <c r="AY107" s="41">
        <f t="shared" si="65"/>
        <v>102.45454545454547</v>
      </c>
      <c r="AZ107" s="41">
        <f t="shared" si="65"/>
        <v>110.87272727272727</v>
      </c>
      <c r="BA107" s="41">
        <f t="shared" si="65"/>
        <v>119.29090909090911</v>
      </c>
      <c r="BB107" s="41">
        <f t="shared" si="65"/>
        <v>127.70909090909092</v>
      </c>
      <c r="BC107" s="41">
        <f t="shared" si="65"/>
        <v>136.12727272727275</v>
      </c>
      <c r="BD107" s="41">
        <f t="shared" si="65"/>
        <v>144.54545454545456</v>
      </c>
      <c r="BE107" s="41">
        <f t="shared" si="65"/>
        <v>152.9636363636364</v>
      </c>
      <c r="BF107" s="41">
        <f t="shared" si="65"/>
        <v>161.3818181818182</v>
      </c>
    </row>
    <row r="108" spans="1:58">
      <c r="A108" s="53" t="s">
        <v>51</v>
      </c>
      <c r="B108" s="57">
        <f>'Analysis Fault Information'!B108</f>
        <v>0</v>
      </c>
      <c r="C108" s="57">
        <f>'Analysis Fault Information'!C108</f>
        <v>0</v>
      </c>
      <c r="D108" s="57">
        <f>'Analysis Fault Information'!D108</f>
        <v>1</v>
      </c>
      <c r="E108" s="57">
        <f>'Analysis Fault Information'!E108</f>
        <v>4</v>
      </c>
      <c r="F108" s="57">
        <f>'Analysis Fault Information'!F108</f>
        <v>3</v>
      </c>
      <c r="G108" s="57">
        <f>'Analysis Fault Information'!G108</f>
        <v>3</v>
      </c>
      <c r="H108" s="57">
        <f>'Analysis Fault Information'!H108</f>
        <v>0</v>
      </c>
      <c r="I108" s="57">
        <f>'Analysis Fault Information'!I108</f>
        <v>5</v>
      </c>
      <c r="J108" s="57">
        <f>'Analysis Fault Information'!J108</f>
        <v>3</v>
      </c>
      <c r="K108" s="57">
        <f>'Analysis Fault Information'!K108</f>
        <v>5</v>
      </c>
      <c r="L108" s="71">
        <f>Retirement!M83*'Model parameters'!$C108</f>
        <v>5.0828350526673303</v>
      </c>
      <c r="M108" s="71">
        <f>Retirement!N83*'Model parameters'!$C108</f>
        <v>5.1806833883856855</v>
      </c>
      <c r="N108" s="71">
        <f>Retirement!O83*'Model parameters'!$C108</f>
        <v>5.1673581927144614</v>
      </c>
      <c r="O108" s="71">
        <f>Retirement!P83*'Model parameters'!$C108</f>
        <v>5.1674555332522054</v>
      </c>
      <c r="P108" s="71">
        <f>Retirement!Q83*'Model parameters'!$C108</f>
        <v>5.1134785478043163</v>
      </c>
      <c r="Q108" s="71">
        <f>Retirement!R83*'Model parameters'!$C108</f>
        <v>5.0741813559864219</v>
      </c>
      <c r="R108" s="71">
        <f>Retirement!S83*'Model parameters'!$C108</f>
        <v>5.1147089286832275</v>
      </c>
      <c r="S108" s="71">
        <f>Retirement!T83*'Model parameters'!$C108</f>
        <v>5.1503932648165209</v>
      </c>
      <c r="T108" s="71">
        <f>Retirement!U83*'Model parameters'!$C108</f>
        <v>5.1997742883657292</v>
      </c>
      <c r="U108" s="71">
        <f>Retirement!V83*'Model parameters'!$C108</f>
        <v>5.2648114479704553</v>
      </c>
      <c r="V108" s="71">
        <f>Retirement!W83*'Model parameters'!$C108</f>
        <v>5.3283092398882603</v>
      </c>
      <c r="AL108" s="201">
        <f t="shared" si="54"/>
        <v>0</v>
      </c>
      <c r="AM108" s="201">
        <f t="shared" si="55"/>
        <v>0</v>
      </c>
      <c r="AN108" s="201">
        <f t="shared" si="56"/>
        <v>1</v>
      </c>
      <c r="AO108" s="201">
        <f t="shared" si="57"/>
        <v>4</v>
      </c>
      <c r="AP108" s="201">
        <f t="shared" si="58"/>
        <v>3</v>
      </c>
      <c r="AQ108" s="201">
        <f t="shared" si="59"/>
        <v>3</v>
      </c>
      <c r="AR108" s="201">
        <f t="shared" si="60"/>
        <v>0</v>
      </c>
      <c r="AS108" s="201">
        <f t="shared" si="61"/>
        <v>5</v>
      </c>
      <c r="AT108" s="201">
        <f t="shared" si="62"/>
        <v>3</v>
      </c>
      <c r="AU108" s="201">
        <f t="shared" si="63"/>
        <v>5</v>
      </c>
      <c r="AV108" s="41">
        <f t="shared" si="65"/>
        <v>4.8666666666666671</v>
      </c>
      <c r="AW108" s="41">
        <f t="shared" si="65"/>
        <v>5.3151515151515154</v>
      </c>
      <c r="AX108" s="41">
        <f t="shared" si="65"/>
        <v>5.7636363636363646</v>
      </c>
      <c r="AY108" s="41">
        <f t="shared" si="65"/>
        <v>6.2121212121212128</v>
      </c>
      <c r="AZ108" s="41">
        <f t="shared" si="65"/>
        <v>6.660606060606062</v>
      </c>
      <c r="BA108" s="41">
        <f t="shared" si="65"/>
        <v>7.1090909090909102</v>
      </c>
      <c r="BB108" s="41">
        <f t="shared" si="65"/>
        <v>7.5575757575757585</v>
      </c>
      <c r="BC108" s="41">
        <f t="shared" si="65"/>
        <v>8.0060606060606077</v>
      </c>
      <c r="BD108" s="41">
        <f t="shared" si="65"/>
        <v>8.4545454545454568</v>
      </c>
      <c r="BE108" s="41">
        <f t="shared" si="65"/>
        <v>8.903030303030306</v>
      </c>
      <c r="BF108" s="41">
        <f t="shared" si="65"/>
        <v>9.3515151515151516</v>
      </c>
    </row>
    <row r="109" spans="1:58">
      <c r="A109" s="53" t="s">
        <v>54</v>
      </c>
      <c r="B109" s="57">
        <f>'Analysis Fault Information'!B109</f>
        <v>7</v>
      </c>
      <c r="C109" s="57">
        <f>'Analysis Fault Information'!C109</f>
        <v>5</v>
      </c>
      <c r="D109" s="57">
        <f>'Analysis Fault Information'!D109</f>
        <v>7</v>
      </c>
      <c r="E109" s="57">
        <f>'Analysis Fault Information'!E109</f>
        <v>18</v>
      </c>
      <c r="F109" s="57">
        <f>'Analysis Fault Information'!F109</f>
        <v>11</v>
      </c>
      <c r="G109" s="57">
        <f>'Analysis Fault Information'!G109</f>
        <v>12</v>
      </c>
      <c r="H109" s="57">
        <f>'Analysis Fault Information'!H109</f>
        <v>6</v>
      </c>
      <c r="I109" s="57">
        <f>'Analysis Fault Information'!I109</f>
        <v>38</v>
      </c>
      <c r="J109" s="57">
        <f>'Analysis Fault Information'!J109</f>
        <v>42</v>
      </c>
      <c r="K109" s="57">
        <f>'Analysis Fault Information'!K109</f>
        <v>64</v>
      </c>
      <c r="L109" s="71">
        <f>Retirement!M84*'Model parameters'!$C109</f>
        <v>33.498818685376662</v>
      </c>
      <c r="M109" s="71">
        <f>Retirement!N84*'Model parameters'!$C109</f>
        <v>33.522761406337054</v>
      </c>
      <c r="N109" s="71">
        <f>Retirement!O84*'Model parameters'!$C109</f>
        <v>33.619124449071485</v>
      </c>
      <c r="O109" s="71">
        <f>Retirement!P84*'Model parameters'!$C109</f>
        <v>33.871101580459808</v>
      </c>
      <c r="P109" s="71">
        <f>Retirement!Q84*'Model parameters'!$C109</f>
        <v>33.828753520389711</v>
      </c>
      <c r="Q109" s="71">
        <f>Retirement!R84*'Model parameters'!$C109</f>
        <v>34.372176887972081</v>
      </c>
      <c r="R109" s="71">
        <f>Retirement!S84*'Model parameters'!$C109</f>
        <v>34.918885851073398</v>
      </c>
      <c r="S109" s="71">
        <f>Retirement!T84*'Model parameters'!$C109</f>
        <v>38.696610812029135</v>
      </c>
      <c r="T109" s="71">
        <f>Retirement!U84*'Model parameters'!$C109</f>
        <v>39.711252839136016</v>
      </c>
      <c r="U109" s="71">
        <f>Retirement!V84*'Model parameters'!$C109</f>
        <v>40.460043724672225</v>
      </c>
      <c r="V109" s="71">
        <f>Retirement!W84*'Model parameters'!$C109</f>
        <v>41.200279964439936</v>
      </c>
      <c r="AL109" s="201">
        <f t="shared" si="54"/>
        <v>7</v>
      </c>
      <c r="AM109" s="201">
        <f t="shared" si="55"/>
        <v>5</v>
      </c>
      <c r="AN109" s="201">
        <f t="shared" si="56"/>
        <v>7</v>
      </c>
      <c r="AO109" s="201">
        <f t="shared" si="57"/>
        <v>18</v>
      </c>
      <c r="AP109" s="201">
        <f t="shared" si="58"/>
        <v>11</v>
      </c>
      <c r="AQ109" s="201">
        <f t="shared" si="59"/>
        <v>12</v>
      </c>
      <c r="AR109" s="201">
        <f t="shared" si="60"/>
        <v>6</v>
      </c>
      <c r="AS109" s="201">
        <f t="shared" si="61"/>
        <v>38</v>
      </c>
      <c r="AT109" s="201">
        <f t="shared" si="62"/>
        <v>42</v>
      </c>
      <c r="AU109" s="201">
        <f t="shared" si="63"/>
        <v>64</v>
      </c>
      <c r="AV109" s="41">
        <f t="shared" si="65"/>
        <v>50.733333333333334</v>
      </c>
      <c r="AW109" s="41">
        <f t="shared" si="65"/>
        <v>56.139393939393955</v>
      </c>
      <c r="AX109" s="41">
        <f t="shared" si="65"/>
        <v>61.545454545454561</v>
      </c>
      <c r="AY109" s="41">
        <f t="shared" si="65"/>
        <v>66.951515151515167</v>
      </c>
      <c r="AZ109" s="41">
        <f t="shared" si="65"/>
        <v>72.357575757575773</v>
      </c>
      <c r="BA109" s="41">
        <f t="shared" si="65"/>
        <v>77.76363636363638</v>
      </c>
      <c r="BB109" s="41">
        <f t="shared" si="65"/>
        <v>83.169696969696986</v>
      </c>
      <c r="BC109" s="41">
        <f t="shared" si="65"/>
        <v>88.575757575757592</v>
      </c>
      <c r="BD109" s="41">
        <f t="shared" si="65"/>
        <v>93.981818181818198</v>
      </c>
      <c r="BE109" s="41">
        <f t="shared" si="65"/>
        <v>99.387878787878805</v>
      </c>
      <c r="BF109" s="41">
        <f t="shared" si="65"/>
        <v>104.79393939393941</v>
      </c>
    </row>
    <row r="110" spans="1:58">
      <c r="A110" s="53" t="s">
        <v>49</v>
      </c>
      <c r="B110" s="57">
        <f>'Analysis Fault Information'!B110</f>
        <v>6</v>
      </c>
      <c r="C110" s="57">
        <f>'Analysis Fault Information'!C110</f>
        <v>4</v>
      </c>
      <c r="D110" s="57">
        <f>'Analysis Fault Information'!D110</f>
        <v>3</v>
      </c>
      <c r="E110" s="57">
        <f>'Analysis Fault Information'!E110</f>
        <v>3</v>
      </c>
      <c r="F110" s="57">
        <f>'Analysis Fault Information'!F110</f>
        <v>7</v>
      </c>
      <c r="G110" s="57">
        <f>'Analysis Fault Information'!G110</f>
        <v>0</v>
      </c>
      <c r="H110" s="57">
        <f>'Analysis Fault Information'!H110</f>
        <v>7</v>
      </c>
      <c r="I110" s="57">
        <f>'Analysis Fault Information'!I110</f>
        <v>13</v>
      </c>
      <c r="J110" s="57">
        <f>'Analysis Fault Information'!J110</f>
        <v>27</v>
      </c>
      <c r="K110" s="57">
        <f>'Analysis Fault Information'!K110</f>
        <v>24</v>
      </c>
      <c r="L110" s="71">
        <f>Retirement!M85*'Model parameters'!$C110</f>
        <v>28.794759796439482</v>
      </c>
      <c r="M110" s="71">
        <f>Retirement!N85*'Model parameters'!$C110</f>
        <v>29.093090116250945</v>
      </c>
      <c r="N110" s="71">
        <f>Retirement!O85*'Model parameters'!$C110</f>
        <v>29.262767030310069</v>
      </c>
      <c r="O110" s="71">
        <f>Retirement!P85*'Model parameters'!$C110</f>
        <v>29.435107256242816</v>
      </c>
      <c r="P110" s="71">
        <f>Retirement!Q85*'Model parameters'!$C110</f>
        <v>29.600080739169911</v>
      </c>
      <c r="Q110" s="71">
        <f>Retirement!R85*'Model parameters'!$C110</f>
        <v>29.355254819258075</v>
      </c>
      <c r="R110" s="71">
        <f>Retirement!S85*'Model parameters'!$C110</f>
        <v>29.370410905334047</v>
      </c>
      <c r="S110" s="71">
        <f>Retirement!T85*'Model parameters'!$C110</f>
        <v>29.329200132637101</v>
      </c>
      <c r="T110" s="71">
        <f>Retirement!U85*'Model parameters'!$C110</f>
        <v>29.361439852146937</v>
      </c>
      <c r="U110" s="71">
        <f>Retirement!V85*'Model parameters'!$C110</f>
        <v>29.433752185923655</v>
      </c>
      <c r="V110" s="71">
        <f>Retirement!W85*'Model parameters'!$C110</f>
        <v>29.681423954149146</v>
      </c>
      <c r="AL110" s="201">
        <f t="shared" si="54"/>
        <v>6</v>
      </c>
      <c r="AM110" s="201">
        <f t="shared" si="55"/>
        <v>4</v>
      </c>
      <c r="AN110" s="201">
        <f t="shared" si="56"/>
        <v>3</v>
      </c>
      <c r="AO110" s="201">
        <f t="shared" si="57"/>
        <v>3</v>
      </c>
      <c r="AP110" s="201">
        <f t="shared" si="58"/>
        <v>7</v>
      </c>
      <c r="AQ110" s="201">
        <f t="shared" si="59"/>
        <v>0</v>
      </c>
      <c r="AR110" s="201">
        <f t="shared" si="60"/>
        <v>7</v>
      </c>
      <c r="AS110" s="201">
        <f t="shared" si="61"/>
        <v>13</v>
      </c>
      <c r="AT110" s="201">
        <f t="shared" si="62"/>
        <v>27</v>
      </c>
      <c r="AU110" s="201">
        <f t="shared" si="63"/>
        <v>24</v>
      </c>
      <c r="AV110" s="41">
        <f t="shared" si="65"/>
        <v>22</v>
      </c>
      <c r="AW110" s="41">
        <f t="shared" si="65"/>
        <v>24.290909090909089</v>
      </c>
      <c r="AX110" s="41">
        <f t="shared" si="65"/>
        <v>26.581818181818178</v>
      </c>
      <c r="AY110" s="41">
        <f t="shared" si="65"/>
        <v>28.872727272727275</v>
      </c>
      <c r="AZ110" s="41">
        <f t="shared" si="65"/>
        <v>31.163636363636364</v>
      </c>
      <c r="BA110" s="41">
        <f t="shared" si="65"/>
        <v>33.454545454545453</v>
      </c>
      <c r="BB110" s="41">
        <f t="shared" si="65"/>
        <v>35.745454545454542</v>
      </c>
      <c r="BC110" s="41">
        <f t="shared" si="65"/>
        <v>38.036363636363632</v>
      </c>
      <c r="BD110" s="41">
        <f t="shared" si="65"/>
        <v>40.327272727272728</v>
      </c>
      <c r="BE110" s="41">
        <f t="shared" si="65"/>
        <v>42.618181818181817</v>
      </c>
      <c r="BF110" s="41">
        <f t="shared" si="65"/>
        <v>44.909090909090907</v>
      </c>
    </row>
    <row r="111" spans="1:58">
      <c r="A111" s="53" t="s">
        <v>59</v>
      </c>
      <c r="B111" s="57">
        <f>'Analysis Fault Information'!B111</f>
        <v>6</v>
      </c>
      <c r="C111" s="57">
        <f>'Analysis Fault Information'!C111</f>
        <v>5</v>
      </c>
      <c r="D111" s="57">
        <f>'Analysis Fault Information'!D111</f>
        <v>2</v>
      </c>
      <c r="E111" s="57">
        <f>'Analysis Fault Information'!E111</f>
        <v>3</v>
      </c>
      <c r="F111" s="57">
        <f>'Analysis Fault Information'!F111</f>
        <v>6</v>
      </c>
      <c r="G111" s="57">
        <f>'Analysis Fault Information'!G111</f>
        <v>9</v>
      </c>
      <c r="H111" s="57">
        <f>'Analysis Fault Information'!H111</f>
        <v>6</v>
      </c>
      <c r="I111" s="57">
        <f>'Analysis Fault Information'!I111</f>
        <v>55</v>
      </c>
      <c r="J111" s="57">
        <f>'Analysis Fault Information'!J111</f>
        <v>63</v>
      </c>
      <c r="K111" s="57">
        <f>'Analysis Fault Information'!K111</f>
        <v>64</v>
      </c>
      <c r="L111" s="71">
        <f>Retirement!M86*'Model parameters'!$C111</f>
        <v>69.301249254709333</v>
      </c>
      <c r="M111" s="71">
        <f>Retirement!N86*'Model parameters'!$C111</f>
        <v>68.935146415621858</v>
      </c>
      <c r="N111" s="71">
        <f>Retirement!O86*'Model parameters'!$C111</f>
        <v>68.618681190458858</v>
      </c>
      <c r="O111" s="71">
        <f>Retirement!P86*'Model parameters'!$C111</f>
        <v>68.515256365400376</v>
      </c>
      <c r="P111" s="71">
        <f>Retirement!Q86*'Model parameters'!$C111</f>
        <v>68.033924330683988</v>
      </c>
      <c r="Q111" s="71">
        <f>Retirement!R86*'Model parameters'!$C111</f>
        <v>67.5289616290232</v>
      </c>
      <c r="R111" s="71">
        <f>Retirement!S86*'Model parameters'!$C111</f>
        <v>67.018646683930413</v>
      </c>
      <c r="S111" s="71">
        <f>Retirement!T86*'Model parameters'!$C111</f>
        <v>66.301775565102986</v>
      </c>
      <c r="T111" s="71">
        <f>Retirement!U86*'Model parameters'!$C111</f>
        <v>65.387648234254598</v>
      </c>
      <c r="U111" s="71">
        <f>Retirement!V86*'Model parameters'!$C111</f>
        <v>64.548225384505727</v>
      </c>
      <c r="V111" s="71">
        <f>Retirement!W86*'Model parameters'!$C111</f>
        <v>63.696969400808662</v>
      </c>
      <c r="AL111" s="201">
        <f t="shared" si="54"/>
        <v>6</v>
      </c>
      <c r="AM111" s="201">
        <f t="shared" si="55"/>
        <v>5</v>
      </c>
      <c r="AN111" s="201">
        <f t="shared" si="56"/>
        <v>2</v>
      </c>
      <c r="AO111" s="201">
        <f t="shared" si="57"/>
        <v>3</v>
      </c>
      <c r="AP111" s="201">
        <f t="shared" si="58"/>
        <v>6</v>
      </c>
      <c r="AQ111" s="201">
        <f t="shared" si="59"/>
        <v>9</v>
      </c>
      <c r="AR111" s="201">
        <f t="shared" si="60"/>
        <v>6</v>
      </c>
      <c r="AS111" s="201">
        <f t="shared" si="61"/>
        <v>55</v>
      </c>
      <c r="AT111" s="201">
        <f t="shared" si="62"/>
        <v>63</v>
      </c>
      <c r="AU111" s="201">
        <f t="shared" si="63"/>
        <v>64</v>
      </c>
      <c r="AV111" s="41">
        <f t="shared" si="65"/>
        <v>62.066666666666684</v>
      </c>
      <c r="AW111" s="41">
        <f t="shared" si="65"/>
        <v>69.369696969697003</v>
      </c>
      <c r="AX111" s="41">
        <f t="shared" si="65"/>
        <v>76.672727272727286</v>
      </c>
      <c r="AY111" s="41">
        <f t="shared" si="65"/>
        <v>83.975757575757598</v>
      </c>
      <c r="AZ111" s="41">
        <f t="shared" si="65"/>
        <v>91.278787878787909</v>
      </c>
      <c r="BA111" s="41">
        <f t="shared" si="65"/>
        <v>98.581818181818221</v>
      </c>
      <c r="BB111" s="41">
        <f t="shared" si="65"/>
        <v>105.88484848484853</v>
      </c>
      <c r="BC111" s="41">
        <f t="shared" si="65"/>
        <v>113.18787878787884</v>
      </c>
      <c r="BD111" s="41">
        <f t="shared" si="65"/>
        <v>120.49090909090913</v>
      </c>
      <c r="BE111" s="41">
        <f t="shared" si="65"/>
        <v>127.79393939393944</v>
      </c>
      <c r="BF111" s="41">
        <f t="shared" si="65"/>
        <v>135.09696969696975</v>
      </c>
    </row>
    <row r="112" spans="1:58">
      <c r="A112" s="53" t="s">
        <v>57</v>
      </c>
      <c r="B112" s="57">
        <f>'Analysis Fault Information'!B112</f>
        <v>14</v>
      </c>
      <c r="C112" s="57">
        <f>'Analysis Fault Information'!C112</f>
        <v>23</v>
      </c>
      <c r="D112" s="57">
        <f>'Analysis Fault Information'!D112</f>
        <v>21</v>
      </c>
      <c r="E112" s="57">
        <f>'Analysis Fault Information'!E112</f>
        <v>19</v>
      </c>
      <c r="F112" s="57">
        <f>'Analysis Fault Information'!F112</f>
        <v>12</v>
      </c>
      <c r="G112" s="57">
        <f>'Analysis Fault Information'!G112</f>
        <v>26</v>
      </c>
      <c r="H112" s="57">
        <f>'Analysis Fault Information'!H112</f>
        <v>20</v>
      </c>
      <c r="I112" s="57">
        <f>'Analysis Fault Information'!I112</f>
        <v>69</v>
      </c>
      <c r="J112" s="57">
        <f>'Analysis Fault Information'!J112</f>
        <v>95</v>
      </c>
      <c r="K112" s="57">
        <f>'Analysis Fault Information'!K112</f>
        <v>132</v>
      </c>
      <c r="L112" s="71">
        <f>Retirement!M87*'Model parameters'!$C112</f>
        <v>86.46143362932267</v>
      </c>
      <c r="M112" s="71">
        <f>Retirement!N87*'Model parameters'!$C112</f>
        <v>88.141099537931396</v>
      </c>
      <c r="N112" s="71">
        <f>Retirement!O87*'Model parameters'!$C112</f>
        <v>88.864245377536591</v>
      </c>
      <c r="O112" s="71">
        <f>Retirement!P87*'Model parameters'!$C112</f>
        <v>89.036965208829116</v>
      </c>
      <c r="P112" s="71">
        <f>Retirement!Q87*'Model parameters'!$C112</f>
        <v>89.342326709130461</v>
      </c>
      <c r="Q112" s="71">
        <f>Retirement!R87*'Model parameters'!$C112</f>
        <v>89.383707273538917</v>
      </c>
      <c r="R112" s="71">
        <f>Retirement!S87*'Model parameters'!$C112</f>
        <v>89.919677986697778</v>
      </c>
      <c r="S112" s="71">
        <f>Retirement!T87*'Model parameters'!$C112</f>
        <v>91.021876288444815</v>
      </c>
      <c r="T112" s="71">
        <f>Retirement!U87*'Model parameters'!$C112</f>
        <v>95.409000601698864</v>
      </c>
      <c r="U112" s="71">
        <f>Retirement!V87*'Model parameters'!$C112</f>
        <v>96.488022685208861</v>
      </c>
      <c r="V112" s="71">
        <f>Retirement!W87*'Model parameters'!$C112</f>
        <v>97.375370429810928</v>
      </c>
      <c r="AL112" s="201">
        <f t="shared" si="54"/>
        <v>14</v>
      </c>
      <c r="AM112" s="201">
        <f t="shared" si="55"/>
        <v>23</v>
      </c>
      <c r="AN112" s="201">
        <f t="shared" si="56"/>
        <v>21</v>
      </c>
      <c r="AO112" s="201">
        <f t="shared" si="57"/>
        <v>19</v>
      </c>
      <c r="AP112" s="201">
        <f t="shared" si="58"/>
        <v>12</v>
      </c>
      <c r="AQ112" s="201">
        <f t="shared" si="59"/>
        <v>26</v>
      </c>
      <c r="AR112" s="201">
        <f t="shared" si="60"/>
        <v>20</v>
      </c>
      <c r="AS112" s="201">
        <f t="shared" si="61"/>
        <v>69</v>
      </c>
      <c r="AT112" s="201">
        <f t="shared" si="62"/>
        <v>95</v>
      </c>
      <c r="AU112" s="201">
        <f t="shared" si="63"/>
        <v>132</v>
      </c>
      <c r="AV112" s="41">
        <f t="shared" si="65"/>
        <v>103.86666666666667</v>
      </c>
      <c r="AW112" s="41">
        <f t="shared" si="65"/>
        <v>114.91515151515154</v>
      </c>
      <c r="AX112" s="41">
        <f t="shared" si="65"/>
        <v>125.96363636363637</v>
      </c>
      <c r="AY112" s="41">
        <f t="shared" si="65"/>
        <v>137.01212121212123</v>
      </c>
      <c r="AZ112" s="41">
        <f t="shared" si="65"/>
        <v>148.06060606060606</v>
      </c>
      <c r="BA112" s="41">
        <f t="shared" si="65"/>
        <v>159.10909090909092</v>
      </c>
      <c r="BB112" s="41">
        <f t="shared" si="65"/>
        <v>170.15757575757578</v>
      </c>
      <c r="BC112" s="41">
        <f t="shared" si="65"/>
        <v>181.20606060606062</v>
      </c>
      <c r="BD112" s="41">
        <f t="shared" si="65"/>
        <v>192.25454545454548</v>
      </c>
      <c r="BE112" s="41">
        <f t="shared" si="65"/>
        <v>203.30303030303031</v>
      </c>
      <c r="BF112" s="41">
        <f t="shared" si="65"/>
        <v>214.35151515151517</v>
      </c>
    </row>
    <row r="113" spans="1:58">
      <c r="A113" s="53" t="s">
        <v>55</v>
      </c>
      <c r="B113" s="57">
        <f>'Analysis Fault Information'!B113</f>
        <v>3</v>
      </c>
      <c r="C113" s="57">
        <f>'Analysis Fault Information'!C113</f>
        <v>5</v>
      </c>
      <c r="D113" s="57">
        <f>'Analysis Fault Information'!D113</f>
        <v>8</v>
      </c>
      <c r="E113" s="57">
        <f>'Analysis Fault Information'!E113</f>
        <v>1</v>
      </c>
      <c r="F113" s="57">
        <f>'Analysis Fault Information'!F113</f>
        <v>6</v>
      </c>
      <c r="G113" s="57">
        <f>'Analysis Fault Information'!G113</f>
        <v>7</v>
      </c>
      <c r="H113" s="57">
        <f>'Analysis Fault Information'!H113</f>
        <v>2</v>
      </c>
      <c r="I113" s="57">
        <f>'Analysis Fault Information'!I113</f>
        <v>30</v>
      </c>
      <c r="J113" s="57">
        <f>'Analysis Fault Information'!J113</f>
        <v>36</v>
      </c>
      <c r="K113" s="57">
        <f>'Analysis Fault Information'!K113</f>
        <v>67</v>
      </c>
      <c r="L113" s="71">
        <f>Retirement!M88*'Model parameters'!$C113</f>
        <v>23.749475911699125</v>
      </c>
      <c r="M113" s="71">
        <f>Retirement!N88*'Model parameters'!$C113</f>
        <v>23.36495736143749</v>
      </c>
      <c r="N113" s="71">
        <f>Retirement!O88*'Model parameters'!$C113</f>
        <v>22.879544657524033</v>
      </c>
      <c r="O113" s="71">
        <f>Retirement!P88*'Model parameters'!$C113</f>
        <v>22.611973936259595</v>
      </c>
      <c r="P113" s="71">
        <f>Retirement!Q88*'Model parameters'!$C113</f>
        <v>22.258280476869608</v>
      </c>
      <c r="Q113" s="71">
        <f>Retirement!R88*'Model parameters'!$C113</f>
        <v>22.008702141286975</v>
      </c>
      <c r="R113" s="71">
        <f>Retirement!S88*'Model parameters'!$C113</f>
        <v>21.843489648782743</v>
      </c>
      <c r="S113" s="71">
        <f>Retirement!T88*'Model parameters'!$C113</f>
        <v>23.551279988504323</v>
      </c>
      <c r="T113" s="71">
        <f>Retirement!U88*'Model parameters'!$C113</f>
        <v>23.476921787581023</v>
      </c>
      <c r="U113" s="71">
        <f>Retirement!V88*'Model parameters'!$C113</f>
        <v>23.268813700811659</v>
      </c>
      <c r="V113" s="71">
        <f>Retirement!W88*'Model parameters'!$C113</f>
        <v>22.963797317727664</v>
      </c>
      <c r="AL113" s="201">
        <f t="shared" si="54"/>
        <v>3</v>
      </c>
      <c r="AM113" s="201">
        <f t="shared" si="55"/>
        <v>5</v>
      </c>
      <c r="AN113" s="201">
        <f t="shared" si="56"/>
        <v>8</v>
      </c>
      <c r="AO113" s="201">
        <f t="shared" si="57"/>
        <v>1</v>
      </c>
      <c r="AP113" s="201">
        <f t="shared" si="58"/>
        <v>6</v>
      </c>
      <c r="AQ113" s="201">
        <f t="shared" si="59"/>
        <v>7</v>
      </c>
      <c r="AR113" s="201">
        <f t="shared" si="60"/>
        <v>2</v>
      </c>
      <c r="AS113" s="201">
        <f t="shared" si="61"/>
        <v>30</v>
      </c>
      <c r="AT113" s="201">
        <f t="shared" si="62"/>
        <v>36</v>
      </c>
      <c r="AU113" s="201">
        <f t="shared" si="63"/>
        <v>67</v>
      </c>
      <c r="AV113" s="41">
        <f t="shared" si="65"/>
        <v>46.733333333333334</v>
      </c>
      <c r="AW113" s="41">
        <f t="shared" si="65"/>
        <v>52.230303030303034</v>
      </c>
      <c r="AX113" s="41">
        <f t="shared" si="65"/>
        <v>57.727272727272734</v>
      </c>
      <c r="AY113" s="41">
        <f t="shared" si="65"/>
        <v>63.224242424242433</v>
      </c>
      <c r="AZ113" s="41">
        <f t="shared" si="65"/>
        <v>68.721212121212133</v>
      </c>
      <c r="BA113" s="41">
        <f t="shared" si="65"/>
        <v>74.218181818181833</v>
      </c>
      <c r="BB113" s="41">
        <f t="shared" si="65"/>
        <v>79.715151515151533</v>
      </c>
      <c r="BC113" s="41">
        <f t="shared" si="65"/>
        <v>85.212121212121232</v>
      </c>
      <c r="BD113" s="41">
        <f t="shared" si="65"/>
        <v>90.709090909090932</v>
      </c>
      <c r="BE113" s="41">
        <f t="shared" si="65"/>
        <v>96.206060606060632</v>
      </c>
      <c r="BF113" s="41">
        <f t="shared" si="65"/>
        <v>101.70303030303032</v>
      </c>
    </row>
    <row r="114" spans="1:58">
      <c r="A114" s="53" t="s">
        <v>47</v>
      </c>
      <c r="B114" s="57">
        <f>'Analysis Fault Information'!B114</f>
        <v>5</v>
      </c>
      <c r="C114" s="57">
        <f>'Analysis Fault Information'!C114</f>
        <v>9</v>
      </c>
      <c r="D114" s="57">
        <f>'Analysis Fault Information'!D114</f>
        <v>6</v>
      </c>
      <c r="E114" s="57">
        <f>'Analysis Fault Information'!E114</f>
        <v>15</v>
      </c>
      <c r="F114" s="57">
        <f>'Analysis Fault Information'!F114</f>
        <v>7</v>
      </c>
      <c r="G114" s="57">
        <f>'Analysis Fault Information'!G114</f>
        <v>8</v>
      </c>
      <c r="H114" s="57">
        <f>'Analysis Fault Information'!H114</f>
        <v>15</v>
      </c>
      <c r="I114" s="57">
        <f>'Analysis Fault Information'!I114</f>
        <v>27</v>
      </c>
      <c r="J114" s="57">
        <f>'Analysis Fault Information'!J114</f>
        <v>73</v>
      </c>
      <c r="K114" s="57">
        <f>'Analysis Fault Information'!K114</f>
        <v>40</v>
      </c>
      <c r="L114" s="71">
        <f>Retirement!M89*'Model parameters'!$C114</f>
        <v>9.1455836941742117</v>
      </c>
      <c r="M114" s="71">
        <f>Retirement!N89*'Model parameters'!$C114</f>
        <v>9.3552833678078002</v>
      </c>
      <c r="N114" s="71">
        <f>Retirement!O89*'Model parameters'!$C114</f>
        <v>9.4240849133401152</v>
      </c>
      <c r="O114" s="71">
        <f>Retirement!P89*'Model parameters'!$C114</f>
        <v>9.5005347460717022</v>
      </c>
      <c r="P114" s="71">
        <f>Retirement!Q89*'Model parameters'!$C114</f>
        <v>9.5915668362950708</v>
      </c>
      <c r="Q114" s="71">
        <f>Retirement!R89*'Model parameters'!$C114</f>
        <v>9.6137972257918012</v>
      </c>
      <c r="R114" s="71">
        <f>Retirement!S89*'Model parameters'!$C114</f>
        <v>9.6810622240685191</v>
      </c>
      <c r="S114" s="71">
        <f>Retirement!T89*'Model parameters'!$C114</f>
        <v>9.7240897213840789</v>
      </c>
      <c r="T114" s="71">
        <f>Retirement!U89*'Model parameters'!$C114</f>
        <v>9.7706592994344224</v>
      </c>
      <c r="U114" s="71">
        <f>Retirement!V89*'Model parameters'!$C114</f>
        <v>9.8053864773669925</v>
      </c>
      <c r="V114" s="71">
        <f>Retirement!W89*'Model parameters'!$C114</f>
        <v>9.8947901187558767</v>
      </c>
      <c r="AL114" s="201">
        <f t="shared" si="54"/>
        <v>5</v>
      </c>
      <c r="AM114" s="201">
        <f t="shared" si="55"/>
        <v>9</v>
      </c>
      <c r="AN114" s="201">
        <f t="shared" si="56"/>
        <v>6</v>
      </c>
      <c r="AO114" s="201">
        <f t="shared" si="57"/>
        <v>15</v>
      </c>
      <c r="AP114" s="201">
        <f t="shared" si="58"/>
        <v>7</v>
      </c>
      <c r="AQ114" s="201">
        <f t="shared" si="59"/>
        <v>8</v>
      </c>
      <c r="AR114" s="201">
        <f t="shared" si="60"/>
        <v>15</v>
      </c>
      <c r="AS114" s="201">
        <f t="shared" si="61"/>
        <v>27</v>
      </c>
      <c r="AT114" s="201">
        <f t="shared" si="62"/>
        <v>73</v>
      </c>
      <c r="AU114" s="201">
        <f t="shared" si="63"/>
        <v>40</v>
      </c>
      <c r="AV114" s="41">
        <f t="shared" si="65"/>
        <v>49.466666666666669</v>
      </c>
      <c r="AW114" s="41">
        <f t="shared" si="65"/>
        <v>54.733333333333334</v>
      </c>
      <c r="AX114" s="41">
        <f t="shared" si="65"/>
        <v>60</v>
      </c>
      <c r="AY114" s="41">
        <f t="shared" si="65"/>
        <v>65.266666666666666</v>
      </c>
      <c r="AZ114" s="41">
        <f t="shared" si="65"/>
        <v>70.533333333333331</v>
      </c>
      <c r="BA114" s="41">
        <f t="shared" si="65"/>
        <v>75.8</v>
      </c>
      <c r="BB114" s="41">
        <f t="shared" si="65"/>
        <v>81.066666666666663</v>
      </c>
      <c r="BC114" s="41">
        <f t="shared" si="65"/>
        <v>86.333333333333329</v>
      </c>
      <c r="BD114" s="41">
        <f t="shared" si="65"/>
        <v>91.6</v>
      </c>
      <c r="BE114" s="41">
        <f t="shared" si="65"/>
        <v>96.86666666666666</v>
      </c>
      <c r="BF114" s="41">
        <f t="shared" si="65"/>
        <v>102.13333333333333</v>
      </c>
    </row>
    <row r="115" spans="1:58">
      <c r="A115" s="53" t="s">
        <v>52</v>
      </c>
      <c r="B115" s="57">
        <f>'Analysis Fault Information'!B115</f>
        <v>9</v>
      </c>
      <c r="C115" s="57">
        <f>'Analysis Fault Information'!C115</f>
        <v>11</v>
      </c>
      <c r="D115" s="57">
        <f>'Analysis Fault Information'!D115</f>
        <v>7</v>
      </c>
      <c r="E115" s="57">
        <f>'Analysis Fault Information'!E115</f>
        <v>3</v>
      </c>
      <c r="F115" s="57">
        <f>'Analysis Fault Information'!F115</f>
        <v>4</v>
      </c>
      <c r="G115" s="57">
        <f>'Analysis Fault Information'!G115</f>
        <v>5</v>
      </c>
      <c r="H115" s="57">
        <f>'Analysis Fault Information'!H115</f>
        <v>1</v>
      </c>
      <c r="I115" s="57">
        <f>'Analysis Fault Information'!I115</f>
        <v>21</v>
      </c>
      <c r="J115" s="57">
        <f>'Analysis Fault Information'!J115</f>
        <v>53</v>
      </c>
      <c r="K115" s="57">
        <f>'Analysis Fault Information'!K115</f>
        <v>23</v>
      </c>
      <c r="L115" s="71">
        <f>Retirement!M90*'Model parameters'!$C115</f>
        <v>8.2660997773930376</v>
      </c>
      <c r="M115" s="71">
        <f>Retirement!N90*'Model parameters'!$C115</f>
        <v>8.4611158465131773</v>
      </c>
      <c r="N115" s="71">
        <f>Retirement!O90*'Model parameters'!$C115</f>
        <v>8.5287468950683785</v>
      </c>
      <c r="O115" s="71">
        <f>Retirement!P90*'Model parameters'!$C115</f>
        <v>8.6823037932621769</v>
      </c>
      <c r="P115" s="71">
        <f>Retirement!Q90*'Model parameters'!$C115</f>
        <v>8.7032229302612372</v>
      </c>
      <c r="Q115" s="71">
        <f>Retirement!R90*'Model parameters'!$C115</f>
        <v>8.7242614012982731</v>
      </c>
      <c r="R115" s="71">
        <f>Retirement!S90*'Model parameters'!$C115</f>
        <v>8.7773672910156648</v>
      </c>
      <c r="S115" s="71">
        <f>Retirement!T90*'Model parameters'!$C115</f>
        <v>8.866594783451303</v>
      </c>
      <c r="T115" s="71">
        <f>Retirement!U90*'Model parameters'!$C115</f>
        <v>8.9714086968506095</v>
      </c>
      <c r="U115" s="71">
        <f>Retirement!V90*'Model parameters'!$C115</f>
        <v>9.0674168243287774</v>
      </c>
      <c r="V115" s="71">
        <f>Retirement!W90*'Model parameters'!$C115</f>
        <v>9.2282969672815867</v>
      </c>
      <c r="AL115" s="201">
        <f t="shared" si="54"/>
        <v>9</v>
      </c>
      <c r="AM115" s="201">
        <f t="shared" si="55"/>
        <v>11</v>
      </c>
      <c r="AN115" s="201">
        <f t="shared" si="56"/>
        <v>7</v>
      </c>
      <c r="AO115" s="201">
        <f t="shared" si="57"/>
        <v>3</v>
      </c>
      <c r="AP115" s="201">
        <f t="shared" si="58"/>
        <v>4</v>
      </c>
      <c r="AQ115" s="201">
        <f t="shared" si="59"/>
        <v>5</v>
      </c>
      <c r="AR115" s="201">
        <f t="shared" si="60"/>
        <v>1</v>
      </c>
      <c r="AS115" s="201">
        <f t="shared" si="61"/>
        <v>21</v>
      </c>
      <c r="AT115" s="201">
        <f t="shared" si="62"/>
        <v>53</v>
      </c>
      <c r="AU115" s="201">
        <f t="shared" si="63"/>
        <v>23</v>
      </c>
      <c r="AV115" s="41">
        <f t="shared" si="65"/>
        <v>29.866666666666667</v>
      </c>
      <c r="AW115" s="41">
        <f t="shared" si="65"/>
        <v>32.806060606060612</v>
      </c>
      <c r="AX115" s="41">
        <f t="shared" si="65"/>
        <v>35.74545454545455</v>
      </c>
      <c r="AY115" s="41">
        <f t="shared" si="65"/>
        <v>38.684848484848487</v>
      </c>
      <c r="AZ115" s="41">
        <f t="shared" si="65"/>
        <v>41.624242424242432</v>
      </c>
      <c r="BA115" s="41">
        <f t="shared" si="65"/>
        <v>44.56363636363637</v>
      </c>
      <c r="BB115" s="41">
        <f t="shared" si="65"/>
        <v>47.503030303030307</v>
      </c>
      <c r="BC115" s="41">
        <f t="shared" si="65"/>
        <v>50.442424242424252</v>
      </c>
      <c r="BD115" s="41">
        <f t="shared" si="65"/>
        <v>53.38181818181819</v>
      </c>
      <c r="BE115" s="41">
        <f t="shared" si="65"/>
        <v>56.321212121212127</v>
      </c>
      <c r="BF115" s="41">
        <f t="shared" si="65"/>
        <v>59.260606060606072</v>
      </c>
    </row>
    <row r="116" spans="1:58">
      <c r="A116" s="53" t="s">
        <v>53</v>
      </c>
      <c r="B116" s="57">
        <f>'Analysis Fault Information'!B116</f>
        <v>1</v>
      </c>
      <c r="C116" s="57">
        <f>'Analysis Fault Information'!C116</f>
        <v>4</v>
      </c>
      <c r="D116" s="57">
        <f>'Analysis Fault Information'!D116</f>
        <v>4</v>
      </c>
      <c r="E116" s="57">
        <f>'Analysis Fault Information'!E116</f>
        <v>2</v>
      </c>
      <c r="F116" s="57">
        <f>'Analysis Fault Information'!F116</f>
        <v>2</v>
      </c>
      <c r="G116" s="57">
        <f>'Analysis Fault Information'!G116</f>
        <v>1</v>
      </c>
      <c r="H116" s="57">
        <f>'Analysis Fault Information'!H116</f>
        <v>3</v>
      </c>
      <c r="I116" s="57">
        <f>'Analysis Fault Information'!I116</f>
        <v>9</v>
      </c>
      <c r="J116" s="57">
        <f>'Analysis Fault Information'!J116</f>
        <v>26</v>
      </c>
      <c r="K116" s="57">
        <f>'Analysis Fault Information'!K116</f>
        <v>31</v>
      </c>
      <c r="L116" s="71">
        <f>Retirement!M91*'Model parameters'!$C116</f>
        <v>15.501471690088952</v>
      </c>
      <c r="M116" s="71">
        <f>Retirement!N91*'Model parameters'!$C116</f>
        <v>15.862418236315923</v>
      </c>
      <c r="N116" s="71">
        <f>Retirement!O91*'Model parameters'!$C116</f>
        <v>16.164256343277287</v>
      </c>
      <c r="O116" s="71">
        <f>Retirement!P91*'Model parameters'!$C116</f>
        <v>16.673141026577856</v>
      </c>
      <c r="P116" s="71">
        <f>Retirement!Q91*'Model parameters'!$C116</f>
        <v>16.929314268013698</v>
      </c>
      <c r="Q116" s="71">
        <f>Retirement!R91*'Model parameters'!$C116</f>
        <v>17.159787280896211</v>
      </c>
      <c r="R116" s="71">
        <f>Retirement!S91*'Model parameters'!$C116</f>
        <v>17.289903679416078</v>
      </c>
      <c r="S116" s="71">
        <f>Retirement!T91*'Model parameters'!$C116</f>
        <v>17.578472953131165</v>
      </c>
      <c r="T116" s="71">
        <f>Retirement!U91*'Model parameters'!$C116</f>
        <v>17.912063146157891</v>
      </c>
      <c r="U116" s="71">
        <f>Retirement!V91*'Model parameters'!$C116</f>
        <v>18.06651241796164</v>
      </c>
      <c r="V116" s="71">
        <f>Retirement!W91*'Model parameters'!$C116</f>
        <v>18.336743474645143</v>
      </c>
      <c r="AL116" s="201">
        <f t="shared" si="54"/>
        <v>1</v>
      </c>
      <c r="AM116" s="201">
        <f t="shared" si="55"/>
        <v>4</v>
      </c>
      <c r="AN116" s="201">
        <f t="shared" si="56"/>
        <v>4</v>
      </c>
      <c r="AO116" s="201">
        <f t="shared" si="57"/>
        <v>2</v>
      </c>
      <c r="AP116" s="201">
        <f t="shared" si="58"/>
        <v>2</v>
      </c>
      <c r="AQ116" s="201">
        <f t="shared" si="59"/>
        <v>1</v>
      </c>
      <c r="AR116" s="201">
        <f t="shared" si="60"/>
        <v>3</v>
      </c>
      <c r="AS116" s="201">
        <f t="shared" si="61"/>
        <v>9</v>
      </c>
      <c r="AT116" s="201">
        <f t="shared" si="62"/>
        <v>26</v>
      </c>
      <c r="AU116" s="201">
        <f t="shared" si="63"/>
        <v>31</v>
      </c>
      <c r="AV116" s="41">
        <f t="shared" si="65"/>
        <v>23.333333333333336</v>
      </c>
      <c r="AW116" s="41">
        <f t="shared" si="65"/>
        <v>26.066666666666663</v>
      </c>
      <c r="AX116" s="41">
        <f t="shared" si="65"/>
        <v>28.799999999999997</v>
      </c>
      <c r="AY116" s="41">
        <f t="shared" si="65"/>
        <v>31.533333333333331</v>
      </c>
      <c r="AZ116" s="41">
        <f t="shared" si="65"/>
        <v>34.266666666666666</v>
      </c>
      <c r="BA116" s="41">
        <f t="shared" si="65"/>
        <v>37</v>
      </c>
      <c r="BB116" s="41">
        <f t="shared" si="65"/>
        <v>39.733333333333334</v>
      </c>
      <c r="BC116" s="41">
        <f t="shared" si="65"/>
        <v>42.466666666666669</v>
      </c>
      <c r="BD116" s="41">
        <f t="shared" si="65"/>
        <v>45.2</v>
      </c>
      <c r="BE116" s="41">
        <f t="shared" si="65"/>
        <v>47.933333333333337</v>
      </c>
      <c r="BF116" s="41">
        <f t="shared" si="65"/>
        <v>50.666666666666664</v>
      </c>
    </row>
    <row r="117" spans="1:58">
      <c r="A117" s="53" t="s">
        <v>58</v>
      </c>
      <c r="B117" s="57">
        <f>'Analysis Fault Information'!B117</f>
        <v>3</v>
      </c>
      <c r="C117" s="57">
        <f>'Analysis Fault Information'!C117</f>
        <v>6</v>
      </c>
      <c r="D117" s="57">
        <f>'Analysis Fault Information'!D117</f>
        <v>8</v>
      </c>
      <c r="E117" s="57">
        <f>'Analysis Fault Information'!E117</f>
        <v>6</v>
      </c>
      <c r="F117" s="57">
        <f>'Analysis Fault Information'!F117</f>
        <v>5</v>
      </c>
      <c r="G117" s="57">
        <f>'Analysis Fault Information'!G117</f>
        <v>7</v>
      </c>
      <c r="H117" s="57">
        <f>'Analysis Fault Information'!H117</f>
        <v>11</v>
      </c>
      <c r="I117" s="57">
        <f>'Analysis Fault Information'!I117</f>
        <v>60</v>
      </c>
      <c r="J117" s="57">
        <f>'Analysis Fault Information'!J117</f>
        <v>74</v>
      </c>
      <c r="K117" s="57">
        <f>'Analysis Fault Information'!K117</f>
        <v>100</v>
      </c>
      <c r="L117" s="71">
        <f>Retirement!M92*'Model parameters'!$C117</f>
        <v>80.311723277809364</v>
      </c>
      <c r="M117" s="71">
        <f>Retirement!N92*'Model parameters'!$C117</f>
        <v>81.15658202600892</v>
      </c>
      <c r="N117" s="71">
        <f>Retirement!O92*'Model parameters'!$C117</f>
        <v>81.741068135837693</v>
      </c>
      <c r="O117" s="71">
        <f>Retirement!P92*'Model parameters'!$C117</f>
        <v>82.182465980480629</v>
      </c>
      <c r="P117" s="71">
        <f>Retirement!Q92*'Model parameters'!$C117</f>
        <v>82.899848134899784</v>
      </c>
      <c r="Q117" s="71">
        <f>Retirement!R92*'Model parameters'!$C117</f>
        <v>82.99287689679177</v>
      </c>
      <c r="R117" s="71">
        <f>Retirement!S92*'Model parameters'!$C117</f>
        <v>83.264560656809479</v>
      </c>
      <c r="S117" s="71">
        <f>Retirement!T92*'Model parameters'!$C117</f>
        <v>84.355855489031413</v>
      </c>
      <c r="T117" s="71">
        <f>Retirement!U92*'Model parameters'!$C117</f>
        <v>87.52307255436196</v>
      </c>
      <c r="U117" s="71">
        <f>Retirement!V92*'Model parameters'!$C117</f>
        <v>89.72082441319948</v>
      </c>
      <c r="V117" s="71">
        <f>Retirement!W92*'Model parameters'!$C117</f>
        <v>91.343698444770439</v>
      </c>
      <c r="AL117" s="201">
        <f t="shared" si="54"/>
        <v>3</v>
      </c>
      <c r="AM117" s="201">
        <f t="shared" si="55"/>
        <v>6</v>
      </c>
      <c r="AN117" s="201">
        <f t="shared" si="56"/>
        <v>8</v>
      </c>
      <c r="AO117" s="201">
        <f t="shared" si="57"/>
        <v>6</v>
      </c>
      <c r="AP117" s="201">
        <f t="shared" si="58"/>
        <v>5</v>
      </c>
      <c r="AQ117" s="201">
        <f t="shared" si="59"/>
        <v>7</v>
      </c>
      <c r="AR117" s="201">
        <f t="shared" si="60"/>
        <v>11</v>
      </c>
      <c r="AS117" s="201">
        <f t="shared" si="61"/>
        <v>60</v>
      </c>
      <c r="AT117" s="201">
        <f t="shared" si="62"/>
        <v>74</v>
      </c>
      <c r="AU117" s="201">
        <f t="shared" si="63"/>
        <v>100</v>
      </c>
      <c r="AV117" s="41">
        <f t="shared" si="65"/>
        <v>82.200000000000017</v>
      </c>
      <c r="AW117" s="41">
        <f t="shared" si="65"/>
        <v>92.054545454545462</v>
      </c>
      <c r="AX117" s="41">
        <f t="shared" si="65"/>
        <v>101.90909090909093</v>
      </c>
      <c r="AY117" s="41">
        <f t="shared" si="65"/>
        <v>111.76363636363638</v>
      </c>
      <c r="AZ117" s="41">
        <f t="shared" si="65"/>
        <v>121.61818181818185</v>
      </c>
      <c r="BA117" s="41">
        <f t="shared" si="65"/>
        <v>131.4727272727273</v>
      </c>
      <c r="BB117" s="41">
        <f t="shared" si="65"/>
        <v>141.32727272727274</v>
      </c>
      <c r="BC117" s="41">
        <f t="shared" si="65"/>
        <v>151.18181818181822</v>
      </c>
      <c r="BD117" s="41">
        <f t="shared" si="65"/>
        <v>161.03636363636366</v>
      </c>
      <c r="BE117" s="41">
        <f t="shared" si="65"/>
        <v>170.89090909090913</v>
      </c>
      <c r="BF117" s="41">
        <f t="shared" si="65"/>
        <v>180.74545454545458</v>
      </c>
    </row>
    <row r="118" spans="1:58">
      <c r="A118" s="53" t="s">
        <v>60</v>
      </c>
      <c r="B118" s="57">
        <f>'Analysis Fault Information'!B118</f>
        <v>2</v>
      </c>
      <c r="C118" s="57">
        <f>'Analysis Fault Information'!C118</f>
        <v>4</v>
      </c>
      <c r="D118" s="57">
        <f>'Analysis Fault Information'!D118</f>
        <v>1</v>
      </c>
      <c r="E118" s="57">
        <f>'Analysis Fault Information'!E118</f>
        <v>1</v>
      </c>
      <c r="F118" s="57">
        <f>'Analysis Fault Information'!F118</f>
        <v>3</v>
      </c>
      <c r="G118" s="57">
        <f>'Analysis Fault Information'!G118</f>
        <v>3</v>
      </c>
      <c r="H118" s="57">
        <f>'Analysis Fault Information'!H118</f>
        <v>2</v>
      </c>
      <c r="I118" s="57">
        <f>'Analysis Fault Information'!I118</f>
        <v>36</v>
      </c>
      <c r="J118" s="57">
        <f>'Analysis Fault Information'!J118</f>
        <v>61</v>
      </c>
      <c r="K118" s="57">
        <f>'Analysis Fault Information'!K118</f>
        <v>70</v>
      </c>
      <c r="L118" s="71">
        <f>Retirement!M93*'Model parameters'!$C118</f>
        <v>51.256628405324037</v>
      </c>
      <c r="M118" s="71">
        <f>Retirement!N93*'Model parameters'!$C118</f>
        <v>50.879075292633075</v>
      </c>
      <c r="N118" s="71">
        <f>Retirement!O93*'Model parameters'!$C118</f>
        <v>50.721103189629538</v>
      </c>
      <c r="O118" s="71">
        <f>Retirement!P93*'Model parameters'!$C118</f>
        <v>50.968953092238003</v>
      </c>
      <c r="P118" s="71">
        <f>Retirement!Q93*'Model parameters'!$C118</f>
        <v>50.711112901835833</v>
      </c>
      <c r="Q118" s="71">
        <f>Retirement!R93*'Model parameters'!$C118</f>
        <v>50.236019773169367</v>
      </c>
      <c r="R118" s="71">
        <f>Retirement!S93*'Model parameters'!$C118</f>
        <v>49.646266218568762</v>
      </c>
      <c r="S118" s="71">
        <f>Retirement!T93*'Model parameters'!$C118</f>
        <v>49.062539126599766</v>
      </c>
      <c r="T118" s="71">
        <f>Retirement!U93*'Model parameters'!$C118</f>
        <v>48.366839311071992</v>
      </c>
      <c r="U118" s="71">
        <f>Retirement!V93*'Model parameters'!$C118</f>
        <v>47.503173756432055</v>
      </c>
      <c r="V118" s="71">
        <f>Retirement!W93*'Model parameters'!$C118</f>
        <v>46.987354836930663</v>
      </c>
      <c r="AL118" s="201">
        <f t="shared" si="54"/>
        <v>2</v>
      </c>
      <c r="AM118" s="201">
        <f t="shared" si="55"/>
        <v>4</v>
      </c>
      <c r="AN118" s="201">
        <f t="shared" si="56"/>
        <v>1</v>
      </c>
      <c r="AO118" s="201">
        <f t="shared" si="57"/>
        <v>1</v>
      </c>
      <c r="AP118" s="201">
        <f t="shared" si="58"/>
        <v>3</v>
      </c>
      <c r="AQ118" s="201">
        <f t="shared" si="59"/>
        <v>3</v>
      </c>
      <c r="AR118" s="201">
        <f t="shared" si="60"/>
        <v>2</v>
      </c>
      <c r="AS118" s="201">
        <f t="shared" si="61"/>
        <v>36</v>
      </c>
      <c r="AT118" s="201">
        <f t="shared" si="62"/>
        <v>61</v>
      </c>
      <c r="AU118" s="201">
        <f t="shared" si="63"/>
        <v>70</v>
      </c>
      <c r="AV118" s="41">
        <f t="shared" si="65"/>
        <v>57.933333333333337</v>
      </c>
      <c r="AW118" s="41">
        <f t="shared" si="65"/>
        <v>65.139393939393941</v>
      </c>
      <c r="AX118" s="41">
        <f t="shared" si="65"/>
        <v>72.345454545454544</v>
      </c>
      <c r="AY118" s="41">
        <f t="shared" si="65"/>
        <v>79.551515151515162</v>
      </c>
      <c r="AZ118" s="41">
        <f t="shared" si="65"/>
        <v>86.757575757575765</v>
      </c>
      <c r="BA118" s="41">
        <f t="shared" si="65"/>
        <v>93.963636363636368</v>
      </c>
      <c r="BB118" s="41">
        <f t="shared" si="65"/>
        <v>101.16969696969697</v>
      </c>
      <c r="BC118" s="41">
        <f t="shared" si="65"/>
        <v>108.37575757575758</v>
      </c>
      <c r="BD118" s="41">
        <f t="shared" si="65"/>
        <v>115.58181818181819</v>
      </c>
      <c r="BE118" s="41">
        <f t="shared" si="65"/>
        <v>122.78787878787878</v>
      </c>
      <c r="BF118" s="41">
        <f t="shared" si="65"/>
        <v>129.9939393939394</v>
      </c>
    </row>
    <row r="119" spans="1:58">
      <c r="A119" s="53"/>
      <c r="B119" s="52"/>
      <c r="C119" s="52"/>
      <c r="D119" s="52"/>
      <c r="E119" s="52"/>
      <c r="F119" s="52"/>
      <c r="G119" s="52"/>
      <c r="H119" s="52"/>
      <c r="I119" s="52"/>
      <c r="J119" s="52"/>
      <c r="O119" s="3"/>
      <c r="P119" s="3"/>
      <c r="Q119" s="3"/>
      <c r="R119" s="3"/>
      <c r="S119" s="3"/>
      <c r="T119" s="3"/>
      <c r="U119" s="3"/>
      <c r="V119" s="3"/>
      <c r="AL119" s="97"/>
      <c r="AM119" s="97"/>
      <c r="AN119" s="97"/>
      <c r="AO119" s="97"/>
      <c r="AP119" s="97"/>
      <c r="AQ119" s="97"/>
      <c r="AR119" s="97"/>
      <c r="AS119" s="97"/>
      <c r="AT119" s="97"/>
      <c r="AU119" s="41"/>
      <c r="AV119" s="41"/>
      <c r="AW119" s="41"/>
      <c r="AX119" s="41"/>
      <c r="AY119" s="41"/>
      <c r="AZ119" s="41"/>
      <c r="BA119" s="41"/>
      <c r="BB119" s="41"/>
      <c r="BC119" s="41"/>
      <c r="BD119" s="94"/>
      <c r="BE119" s="94"/>
      <c r="BF119" s="94"/>
    </row>
    <row r="120" spans="1:58">
      <c r="A120" s="53"/>
      <c r="B120" s="52"/>
      <c r="C120" s="52"/>
      <c r="D120" s="52"/>
      <c r="E120" s="52"/>
      <c r="F120" s="52"/>
      <c r="G120" s="52"/>
      <c r="H120" s="52"/>
      <c r="I120" s="52"/>
      <c r="J120" s="52"/>
      <c r="O120" s="3"/>
      <c r="P120" s="3"/>
      <c r="Q120" s="3"/>
      <c r="R120" s="3"/>
      <c r="S120" s="3"/>
      <c r="T120" s="3"/>
      <c r="U120" s="3"/>
      <c r="V120" s="3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</row>
    <row r="121" spans="1:58">
      <c r="A121" s="53"/>
      <c r="B121" s="52"/>
      <c r="C121" s="52"/>
      <c r="D121" s="52"/>
      <c r="E121" s="52"/>
      <c r="F121" s="52"/>
      <c r="G121" s="52"/>
      <c r="H121" s="52"/>
      <c r="I121" s="52"/>
      <c r="J121" s="52"/>
      <c r="O121" s="3"/>
      <c r="P121" s="3"/>
      <c r="Q121" s="3"/>
      <c r="R121" s="3"/>
      <c r="S121" s="3"/>
      <c r="T121" s="3"/>
      <c r="U121" s="3"/>
      <c r="V121" s="3"/>
      <c r="AL121" s="94"/>
      <c r="AM121" s="94"/>
      <c r="AN121" s="94"/>
      <c r="AO121" s="94"/>
      <c r="AP121" s="94"/>
      <c r="AQ121" s="94"/>
      <c r="AR121" s="94"/>
      <c r="AS121" s="94"/>
      <c r="AT121" s="94"/>
      <c r="AU121" s="94"/>
      <c r="AV121" s="94"/>
      <c r="AW121" s="94"/>
      <c r="AX121" s="94"/>
      <c r="AY121" s="94"/>
      <c r="AZ121" s="94"/>
      <c r="BA121" s="94"/>
      <c r="BB121" s="94"/>
      <c r="BC121" s="94"/>
      <c r="BD121" s="94"/>
      <c r="BE121" s="94"/>
      <c r="BF121" s="94"/>
    </row>
    <row r="122" spans="1:58" s="3" customFormat="1" ht="18">
      <c r="A122" s="18" t="s">
        <v>83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</row>
    <row r="123" spans="1:58" s="3" customFormat="1" ht="18">
      <c r="A123" s="1"/>
      <c r="B123" s="55"/>
      <c r="C123" s="55"/>
      <c r="D123" s="55"/>
      <c r="E123" s="55"/>
      <c r="F123" s="55"/>
      <c r="G123" s="55"/>
      <c r="H123" s="55"/>
      <c r="I123" s="39"/>
      <c r="J123" s="1"/>
      <c r="N123"/>
      <c r="O123"/>
      <c r="P123"/>
      <c r="Q123"/>
      <c r="R123"/>
      <c r="S123"/>
      <c r="T123"/>
      <c r="U123"/>
      <c r="V123"/>
    </row>
    <row r="124" spans="1:58" s="3" customFormat="1" ht="15.95" customHeight="1">
      <c r="B124" s="129" t="s">
        <v>5</v>
      </c>
      <c r="C124" s="59"/>
      <c r="D124" s="59"/>
      <c r="E124" s="59"/>
      <c r="F124" s="59"/>
      <c r="G124" s="59"/>
      <c r="H124" s="59"/>
      <c r="I124" s="59"/>
      <c r="J124" s="59"/>
      <c r="K124" s="59"/>
      <c r="L124" s="69" t="s">
        <v>32</v>
      </c>
      <c r="M124" s="59" t="str">
        <f>'Model parameters'!B127</f>
        <v>Averaged from 2008</v>
      </c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  <c r="AK124" s="59"/>
      <c r="AL124" s="69" t="s">
        <v>48</v>
      </c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</row>
    <row r="125" spans="1:58" s="60" customFormat="1">
      <c r="A125" s="60" t="s">
        <v>6</v>
      </c>
      <c r="B125" s="61">
        <f t="shared" ref="B125:K125" si="66">SUM(B129:B141)</f>
        <v>26</v>
      </c>
      <c r="C125" s="61">
        <f t="shared" si="66"/>
        <v>32</v>
      </c>
      <c r="D125" s="61">
        <f t="shared" si="66"/>
        <v>29</v>
      </c>
      <c r="E125" s="61">
        <f t="shared" si="66"/>
        <v>23</v>
      </c>
      <c r="F125" s="61">
        <f t="shared" si="66"/>
        <v>22</v>
      </c>
      <c r="G125" s="61">
        <f t="shared" si="66"/>
        <v>25</v>
      </c>
      <c r="H125" s="61">
        <f t="shared" si="66"/>
        <v>28</v>
      </c>
      <c r="I125" s="61">
        <f t="shared" si="66"/>
        <v>10</v>
      </c>
      <c r="J125" s="61">
        <f t="shared" si="66"/>
        <v>21</v>
      </c>
      <c r="K125" s="61">
        <f t="shared" si="66"/>
        <v>21</v>
      </c>
    </row>
    <row r="126" spans="1:58">
      <c r="A126" s="67" t="s">
        <v>32</v>
      </c>
      <c r="B126" s="94"/>
      <c r="C126" s="94"/>
      <c r="D126" s="94"/>
      <c r="E126" s="94"/>
      <c r="F126" s="94"/>
      <c r="G126" s="94"/>
      <c r="H126" s="94"/>
      <c r="I126" s="94"/>
      <c r="J126" s="94"/>
      <c r="K126" s="68"/>
      <c r="L126" s="68">
        <f t="shared" ref="L126:V126" si="67">SUM(L129:L141)</f>
        <v>23.7</v>
      </c>
      <c r="M126" s="68">
        <f t="shared" si="67"/>
        <v>23.7</v>
      </c>
      <c r="N126" s="68">
        <f t="shared" si="67"/>
        <v>23.7</v>
      </c>
      <c r="O126" s="68">
        <f t="shared" si="67"/>
        <v>23.7</v>
      </c>
      <c r="P126" s="68">
        <f t="shared" si="67"/>
        <v>23.7</v>
      </c>
      <c r="Q126" s="68">
        <f t="shared" si="67"/>
        <v>23.7</v>
      </c>
      <c r="R126" s="68">
        <f t="shared" si="67"/>
        <v>23.7</v>
      </c>
      <c r="S126" s="68">
        <f t="shared" si="67"/>
        <v>23.7</v>
      </c>
      <c r="T126" s="68">
        <f t="shared" si="67"/>
        <v>23.7</v>
      </c>
      <c r="U126" s="68">
        <f t="shared" si="67"/>
        <v>23.7</v>
      </c>
      <c r="V126" s="68">
        <f t="shared" si="67"/>
        <v>23.7</v>
      </c>
      <c r="W126" s="94"/>
      <c r="X126" s="94"/>
      <c r="Y126" s="94"/>
      <c r="Z126" s="94"/>
      <c r="AA126" s="94"/>
      <c r="AB126" s="94"/>
      <c r="AC126" s="94"/>
      <c r="AD126" s="94"/>
      <c r="AE126" s="94"/>
      <c r="AF126" s="94"/>
      <c r="AG126" s="94"/>
      <c r="AH126" s="94"/>
      <c r="AI126" s="94"/>
      <c r="AJ126" s="94"/>
      <c r="AK126" s="94"/>
      <c r="AL126" s="72"/>
      <c r="AM126" s="201"/>
      <c r="AN126" s="201"/>
      <c r="AO126" s="201"/>
      <c r="AP126" s="201"/>
      <c r="AQ126" s="201"/>
      <c r="AR126" s="201"/>
      <c r="AS126" s="201"/>
      <c r="AT126" s="201"/>
      <c r="AU126" s="68"/>
      <c r="AV126" s="68">
        <f t="shared" ref="AV126:BF126" si="68">SUM(AV129:AV141)</f>
        <v>17.066666666666663</v>
      </c>
      <c r="AW126" s="68">
        <f t="shared" si="68"/>
        <v>15.860606060606058</v>
      </c>
      <c r="AX126" s="68">
        <f t="shared" si="68"/>
        <v>14.654545454545449</v>
      </c>
      <c r="AY126" s="68">
        <f t="shared" si="68"/>
        <v>13.448484848484844</v>
      </c>
      <c r="AZ126" s="68">
        <f t="shared" si="68"/>
        <v>12.242424242424233</v>
      </c>
      <c r="BA126" s="68">
        <f t="shared" si="68"/>
        <v>11.03636363636363</v>
      </c>
      <c r="BB126" s="68">
        <f t="shared" si="68"/>
        <v>9.8303030303030212</v>
      </c>
      <c r="BC126" s="68">
        <f t="shared" si="68"/>
        <v>8.6242424242424143</v>
      </c>
      <c r="BD126" s="68">
        <f t="shared" si="68"/>
        <v>7.4181818181818064</v>
      </c>
      <c r="BE126" s="68">
        <f t="shared" si="68"/>
        <v>6.2121212121212013</v>
      </c>
      <c r="BF126" s="68">
        <f t="shared" si="68"/>
        <v>5.0060606060605961</v>
      </c>
    </row>
    <row r="127" spans="1:58">
      <c r="B127" s="94"/>
      <c r="C127" s="94"/>
      <c r="D127" s="94"/>
      <c r="E127" s="94"/>
      <c r="F127" s="94"/>
      <c r="G127" s="94"/>
      <c r="H127" s="94"/>
      <c r="I127" s="94"/>
      <c r="J127" s="94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94"/>
      <c r="X127" s="94"/>
      <c r="Y127" s="94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72"/>
      <c r="AM127" s="201"/>
      <c r="AN127" s="201"/>
      <c r="AO127" s="201"/>
      <c r="AP127" s="201"/>
      <c r="AQ127" s="201"/>
      <c r="AR127" s="201"/>
      <c r="AS127" s="201"/>
      <c r="AT127" s="201"/>
      <c r="AU127" s="68"/>
      <c r="AV127" s="68"/>
      <c r="AW127" s="68"/>
      <c r="AX127" s="68"/>
      <c r="AY127" s="68"/>
      <c r="AZ127" s="68"/>
      <c r="BA127" s="68"/>
      <c r="BB127" s="68"/>
      <c r="BC127" s="68"/>
      <c r="BD127" s="199"/>
      <c r="BE127" s="199"/>
      <c r="BF127" s="199"/>
    </row>
    <row r="128" spans="1:58">
      <c r="A128" s="1" t="s">
        <v>64</v>
      </c>
      <c r="B128" s="1">
        <v>2008</v>
      </c>
      <c r="C128" s="1">
        <v>2009</v>
      </c>
      <c r="D128" s="1">
        <v>2010</v>
      </c>
      <c r="E128" s="1">
        <v>2011</v>
      </c>
      <c r="F128" s="1">
        <v>2012</v>
      </c>
      <c r="G128" s="1">
        <v>2013</v>
      </c>
      <c r="H128" s="1">
        <v>2014</v>
      </c>
      <c r="I128" s="1">
        <v>2015</v>
      </c>
      <c r="J128" s="1">
        <v>2016</v>
      </c>
      <c r="K128" s="1">
        <v>2017</v>
      </c>
      <c r="L128" s="1">
        <v>2018</v>
      </c>
      <c r="M128" s="1">
        <v>2019</v>
      </c>
      <c r="N128" s="1">
        <v>2020</v>
      </c>
      <c r="O128" s="1">
        <v>2021</v>
      </c>
      <c r="P128" s="1">
        <v>2022</v>
      </c>
      <c r="Q128" s="1">
        <v>2023</v>
      </c>
      <c r="R128" s="1">
        <v>2024</v>
      </c>
      <c r="S128" s="1">
        <v>2025</v>
      </c>
      <c r="T128" s="1">
        <v>2026</v>
      </c>
      <c r="U128" s="1">
        <v>2027</v>
      </c>
      <c r="V128" s="1">
        <v>2028</v>
      </c>
      <c r="AL128" s="200">
        <v>2008</v>
      </c>
      <c r="AM128" s="200">
        <v>2009</v>
      </c>
      <c r="AN128" s="200">
        <v>2010</v>
      </c>
      <c r="AO128" s="200">
        <v>2011</v>
      </c>
      <c r="AP128" s="200">
        <v>2012</v>
      </c>
      <c r="AQ128" s="200">
        <v>2013</v>
      </c>
      <c r="AR128" s="200">
        <v>2014</v>
      </c>
      <c r="AS128" s="200">
        <v>2015</v>
      </c>
      <c r="AT128" s="200">
        <v>2016</v>
      </c>
      <c r="AU128" s="200">
        <v>2017</v>
      </c>
      <c r="AV128" s="200">
        <v>2018</v>
      </c>
      <c r="AW128" s="200">
        <v>2019</v>
      </c>
      <c r="AX128" s="200">
        <v>2020</v>
      </c>
      <c r="AY128" s="200">
        <v>2021</v>
      </c>
      <c r="AZ128" s="200">
        <v>2022</v>
      </c>
      <c r="BA128" s="200">
        <v>2023</v>
      </c>
      <c r="BB128" s="200">
        <v>2024</v>
      </c>
      <c r="BC128" s="200">
        <v>2025</v>
      </c>
      <c r="BD128" s="200">
        <v>2026</v>
      </c>
      <c r="BE128" s="200">
        <v>2027</v>
      </c>
      <c r="BF128" s="200">
        <v>2028</v>
      </c>
    </row>
    <row r="129" spans="1:58">
      <c r="A129" t="s">
        <v>50</v>
      </c>
      <c r="B129" s="57">
        <f>'Analysis Fault Information'!B129</f>
        <v>4</v>
      </c>
      <c r="C129" s="57">
        <f>'Analysis Fault Information'!C129</f>
        <v>6</v>
      </c>
      <c r="D129" s="57">
        <f>'Analysis Fault Information'!D129</f>
        <v>7</v>
      </c>
      <c r="E129" s="57">
        <f>'Analysis Fault Information'!E129</f>
        <v>0</v>
      </c>
      <c r="F129" s="57">
        <f>'Analysis Fault Information'!F129</f>
        <v>1</v>
      </c>
      <c r="G129" s="57">
        <f>'Analysis Fault Information'!G129</f>
        <v>4</v>
      </c>
      <c r="H129" s="57">
        <f>'Analysis Fault Information'!H129</f>
        <v>1</v>
      </c>
      <c r="I129" s="57">
        <f>'Analysis Fault Information'!I129</f>
        <v>1</v>
      </c>
      <c r="J129" s="57">
        <f>'Analysis Fault Information'!J129</f>
        <v>0</v>
      </c>
      <c r="K129" s="57">
        <f>'Analysis Fault Information'!K129</f>
        <v>2</v>
      </c>
      <c r="L129" s="42">
        <f>'Model parameters'!$C129</f>
        <v>2.6</v>
      </c>
      <c r="M129" s="42">
        <f>'Model parameters'!$C129</f>
        <v>2.6</v>
      </c>
      <c r="N129" s="42">
        <f>'Model parameters'!$C129</f>
        <v>2.6</v>
      </c>
      <c r="O129" s="42">
        <f>'Model parameters'!$C129</f>
        <v>2.6</v>
      </c>
      <c r="P129" s="42">
        <f>'Model parameters'!$C129</f>
        <v>2.6</v>
      </c>
      <c r="Q129" s="42">
        <f>'Model parameters'!$C129</f>
        <v>2.6</v>
      </c>
      <c r="R129" s="42">
        <f>'Model parameters'!$C129</f>
        <v>2.6</v>
      </c>
      <c r="S129" s="42">
        <f>'Model parameters'!$C129</f>
        <v>2.6</v>
      </c>
      <c r="T129" s="42">
        <f>'Model parameters'!$C129</f>
        <v>2.6</v>
      </c>
      <c r="U129" s="42">
        <f>'Model parameters'!$C129</f>
        <v>2.6</v>
      </c>
      <c r="V129" s="42">
        <f>'Model parameters'!$C129</f>
        <v>2.6</v>
      </c>
      <c r="AL129" s="201">
        <f t="shared" ref="AL129:AL141" si="69">B129</f>
        <v>4</v>
      </c>
      <c r="AM129" s="201">
        <f t="shared" ref="AM129:AM141" si="70">C129</f>
        <v>6</v>
      </c>
      <c r="AN129" s="201">
        <f t="shared" ref="AN129:AN141" si="71">D129</f>
        <v>7</v>
      </c>
      <c r="AO129" s="201">
        <f t="shared" ref="AO129:AO141" si="72">E129</f>
        <v>0</v>
      </c>
      <c r="AP129" s="201">
        <f t="shared" ref="AP129:AP141" si="73">F129</f>
        <v>1</v>
      </c>
      <c r="AQ129" s="201">
        <f t="shared" ref="AQ129:AQ141" si="74">G129</f>
        <v>4</v>
      </c>
      <c r="AR129" s="201">
        <f t="shared" ref="AR129:AR141" si="75">H129</f>
        <v>1</v>
      </c>
      <c r="AS129" s="201">
        <f t="shared" ref="AS129:AS141" si="76">I129</f>
        <v>1</v>
      </c>
      <c r="AT129" s="201">
        <f t="shared" ref="AT129:AT141" si="77">J129</f>
        <v>0</v>
      </c>
      <c r="AU129" s="201">
        <f t="shared" ref="AU129:AU141" si="78">K129</f>
        <v>2</v>
      </c>
      <c r="AV129" s="41">
        <f>LINEST($B129:$K129)*(AV$6-$AL$6+1)+INDEX(LINEST($B129:$K129,,TRUE,TRUE),1,2)</f>
        <v>-0.20000000000000195</v>
      </c>
      <c r="AW129" s="41">
        <f t="shared" ref="AW129:BF129" si="79">LINEST($B129:$K129)*(AW$6-$AL$6+1)+INDEX(LINEST($B129:$K129,,TRUE,TRUE),1,2)</f>
        <v>-0.70909090909091166</v>
      </c>
      <c r="AX129" s="41">
        <f t="shared" si="79"/>
        <v>-1.2181818181818214</v>
      </c>
      <c r="AY129" s="41">
        <f t="shared" si="79"/>
        <v>-1.7272727272727302</v>
      </c>
      <c r="AZ129" s="41">
        <f t="shared" si="79"/>
        <v>-2.2363636363636399</v>
      </c>
      <c r="BA129" s="41">
        <f t="shared" si="79"/>
        <v>-2.7454545454545496</v>
      </c>
      <c r="BB129" s="41">
        <f t="shared" si="79"/>
        <v>-3.2545454545454593</v>
      </c>
      <c r="BC129" s="41">
        <f t="shared" si="79"/>
        <v>-3.763636363636369</v>
      </c>
      <c r="BD129" s="41">
        <f t="shared" si="79"/>
        <v>-4.2727272727272787</v>
      </c>
      <c r="BE129" s="41">
        <f t="shared" si="79"/>
        <v>-4.7818181818181884</v>
      </c>
      <c r="BF129" s="41">
        <f t="shared" si="79"/>
        <v>-5.2909090909090963</v>
      </c>
    </row>
    <row r="130" spans="1:58">
      <c r="A130" t="s">
        <v>56</v>
      </c>
      <c r="B130" s="57">
        <f>'Analysis Fault Information'!B130</f>
        <v>1</v>
      </c>
      <c r="C130" s="57">
        <f>'Analysis Fault Information'!C130</f>
        <v>1</v>
      </c>
      <c r="D130" s="57">
        <f>'Analysis Fault Information'!D130</f>
        <v>2</v>
      </c>
      <c r="E130" s="57">
        <f>'Analysis Fault Information'!E130</f>
        <v>0</v>
      </c>
      <c r="F130" s="57">
        <f>'Analysis Fault Information'!F130</f>
        <v>1</v>
      </c>
      <c r="G130" s="57">
        <f>'Analysis Fault Information'!G130</f>
        <v>1</v>
      </c>
      <c r="H130" s="57">
        <f>'Analysis Fault Information'!H130</f>
        <v>2</v>
      </c>
      <c r="I130" s="57">
        <f>'Analysis Fault Information'!I130</f>
        <v>0</v>
      </c>
      <c r="J130" s="57">
        <f>'Analysis Fault Information'!J130</f>
        <v>2</v>
      </c>
      <c r="K130" s="57">
        <f>'Analysis Fault Information'!K130</f>
        <v>1</v>
      </c>
      <c r="L130" s="42">
        <f>'Model parameters'!$C130</f>
        <v>1.1000000000000001</v>
      </c>
      <c r="M130" s="42">
        <f>'Model parameters'!$C130</f>
        <v>1.1000000000000001</v>
      </c>
      <c r="N130" s="42">
        <f>'Model parameters'!$C130</f>
        <v>1.1000000000000001</v>
      </c>
      <c r="O130" s="42">
        <f>'Model parameters'!$C130</f>
        <v>1.1000000000000001</v>
      </c>
      <c r="P130" s="42">
        <f>'Model parameters'!$C130</f>
        <v>1.1000000000000001</v>
      </c>
      <c r="Q130" s="42">
        <f>'Model parameters'!$C130</f>
        <v>1.1000000000000001</v>
      </c>
      <c r="R130" s="42">
        <f>'Model parameters'!$C130</f>
        <v>1.1000000000000001</v>
      </c>
      <c r="S130" s="42">
        <f>'Model parameters'!$C130</f>
        <v>1.1000000000000001</v>
      </c>
      <c r="T130" s="42">
        <f>'Model parameters'!$C130</f>
        <v>1.1000000000000001</v>
      </c>
      <c r="U130" s="42">
        <f>'Model parameters'!$C130</f>
        <v>1.1000000000000001</v>
      </c>
      <c r="V130" s="42">
        <f>'Model parameters'!$C130</f>
        <v>1.1000000000000001</v>
      </c>
      <c r="AL130" s="201">
        <f t="shared" si="69"/>
        <v>1</v>
      </c>
      <c r="AM130" s="201">
        <f t="shared" si="70"/>
        <v>1</v>
      </c>
      <c r="AN130" s="201">
        <f t="shared" si="71"/>
        <v>2</v>
      </c>
      <c r="AO130" s="201">
        <f t="shared" si="72"/>
        <v>0</v>
      </c>
      <c r="AP130" s="201">
        <f t="shared" si="73"/>
        <v>1</v>
      </c>
      <c r="AQ130" s="201">
        <f t="shared" si="74"/>
        <v>1</v>
      </c>
      <c r="AR130" s="201">
        <f t="shared" si="75"/>
        <v>2</v>
      </c>
      <c r="AS130" s="201">
        <f t="shared" si="76"/>
        <v>0</v>
      </c>
      <c r="AT130" s="201">
        <f t="shared" si="77"/>
        <v>2</v>
      </c>
      <c r="AU130" s="201">
        <f t="shared" si="78"/>
        <v>1</v>
      </c>
      <c r="AV130" s="41">
        <f t="shared" ref="AV130:BF141" si="80">LINEST($B130:$K130)*(AV$6-$AL$6+1)+INDEX(LINEST($B130:$K130,,TRUE,TRUE),1,2)</f>
        <v>1.2</v>
      </c>
      <c r="AW130" s="41">
        <f t="shared" si="80"/>
        <v>1.2181818181818183</v>
      </c>
      <c r="AX130" s="41">
        <f t="shared" si="80"/>
        <v>1.2363636363636363</v>
      </c>
      <c r="AY130" s="41">
        <f t="shared" si="80"/>
        <v>1.2545454545454544</v>
      </c>
      <c r="AZ130" s="41">
        <f t="shared" si="80"/>
        <v>1.2727272727272727</v>
      </c>
      <c r="BA130" s="41">
        <f t="shared" si="80"/>
        <v>1.2909090909090908</v>
      </c>
      <c r="BB130" s="41">
        <f t="shared" si="80"/>
        <v>1.3090909090909091</v>
      </c>
      <c r="BC130" s="41">
        <f t="shared" si="80"/>
        <v>1.3272727272727272</v>
      </c>
      <c r="BD130" s="41">
        <f t="shared" si="80"/>
        <v>1.3454545454545452</v>
      </c>
      <c r="BE130" s="41">
        <f t="shared" si="80"/>
        <v>1.3636363636363635</v>
      </c>
      <c r="BF130" s="41">
        <f t="shared" si="80"/>
        <v>1.3818181818181818</v>
      </c>
    </row>
    <row r="131" spans="1:58">
      <c r="A131" t="s">
        <v>51</v>
      </c>
      <c r="B131" s="57">
        <f>'Analysis Fault Information'!B131</f>
        <v>0</v>
      </c>
      <c r="C131" s="57">
        <f>'Analysis Fault Information'!C131</f>
        <v>0</v>
      </c>
      <c r="D131" s="57">
        <f>'Analysis Fault Information'!D131</f>
        <v>0</v>
      </c>
      <c r="E131" s="57">
        <f>'Analysis Fault Information'!E131</f>
        <v>1</v>
      </c>
      <c r="F131" s="57">
        <f>'Analysis Fault Information'!F131</f>
        <v>0</v>
      </c>
      <c r="G131" s="57">
        <f>'Analysis Fault Information'!G131</f>
        <v>0</v>
      </c>
      <c r="H131" s="57">
        <f>'Analysis Fault Information'!H131</f>
        <v>0</v>
      </c>
      <c r="I131" s="57">
        <f>'Analysis Fault Information'!I131</f>
        <v>0</v>
      </c>
      <c r="J131" s="57">
        <f>'Analysis Fault Information'!J131</f>
        <v>2</v>
      </c>
      <c r="K131" s="57">
        <f>'Analysis Fault Information'!K131</f>
        <v>2</v>
      </c>
      <c r="L131" s="42">
        <f>'Model parameters'!$C131</f>
        <v>0.5</v>
      </c>
      <c r="M131" s="42">
        <f>'Model parameters'!$C131</f>
        <v>0.5</v>
      </c>
      <c r="N131" s="42">
        <f>'Model parameters'!$C131</f>
        <v>0.5</v>
      </c>
      <c r="O131" s="42">
        <f>'Model parameters'!$C131</f>
        <v>0.5</v>
      </c>
      <c r="P131" s="42">
        <f>'Model parameters'!$C131</f>
        <v>0.5</v>
      </c>
      <c r="Q131" s="42">
        <f>'Model parameters'!$C131</f>
        <v>0.5</v>
      </c>
      <c r="R131" s="42">
        <f>'Model parameters'!$C131</f>
        <v>0.5</v>
      </c>
      <c r="S131" s="42">
        <f>'Model parameters'!$C131</f>
        <v>0.5</v>
      </c>
      <c r="T131" s="42">
        <f>'Model parameters'!$C131</f>
        <v>0.5</v>
      </c>
      <c r="U131" s="42">
        <f>'Model parameters'!$C131</f>
        <v>0.5</v>
      </c>
      <c r="V131" s="42">
        <f>'Model parameters'!$C131</f>
        <v>0.5</v>
      </c>
      <c r="AL131" s="201">
        <f t="shared" si="69"/>
        <v>0</v>
      </c>
      <c r="AM131" s="201">
        <f t="shared" si="70"/>
        <v>0</v>
      </c>
      <c r="AN131" s="201">
        <f t="shared" si="71"/>
        <v>0</v>
      </c>
      <c r="AO131" s="201">
        <f t="shared" si="72"/>
        <v>1</v>
      </c>
      <c r="AP131" s="201">
        <f t="shared" si="73"/>
        <v>0</v>
      </c>
      <c r="AQ131" s="201">
        <f t="shared" si="74"/>
        <v>0</v>
      </c>
      <c r="AR131" s="201">
        <f t="shared" si="75"/>
        <v>0</v>
      </c>
      <c r="AS131" s="201">
        <f t="shared" si="76"/>
        <v>0</v>
      </c>
      <c r="AT131" s="201">
        <f t="shared" si="77"/>
        <v>2</v>
      </c>
      <c r="AU131" s="201">
        <f t="shared" si="78"/>
        <v>2</v>
      </c>
      <c r="AV131" s="41">
        <f t="shared" si="80"/>
        <v>1.4666666666666668</v>
      </c>
      <c r="AW131" s="41">
        <f t="shared" si="80"/>
        <v>1.642424242424243</v>
      </c>
      <c r="AX131" s="41">
        <f t="shared" si="80"/>
        <v>1.8181818181818188</v>
      </c>
      <c r="AY131" s="41">
        <f t="shared" si="80"/>
        <v>1.9939393939393946</v>
      </c>
      <c r="AZ131" s="41">
        <f t="shared" si="80"/>
        <v>2.1696969696969703</v>
      </c>
      <c r="BA131" s="41">
        <f t="shared" si="80"/>
        <v>2.3454545454545461</v>
      </c>
      <c r="BB131" s="41">
        <f t="shared" si="80"/>
        <v>2.5212121212121219</v>
      </c>
      <c r="BC131" s="41">
        <f t="shared" si="80"/>
        <v>2.6969696969696977</v>
      </c>
      <c r="BD131" s="41">
        <f t="shared" si="80"/>
        <v>2.8727272727272735</v>
      </c>
      <c r="BE131" s="41">
        <f t="shared" si="80"/>
        <v>3.0484848484848492</v>
      </c>
      <c r="BF131" s="41">
        <f t="shared" si="80"/>
        <v>3.224242424242425</v>
      </c>
    </row>
    <row r="132" spans="1:58">
      <c r="A132" t="s">
        <v>54</v>
      </c>
      <c r="B132" s="57">
        <f>'Analysis Fault Information'!B132</f>
        <v>3</v>
      </c>
      <c r="C132" s="57">
        <f>'Analysis Fault Information'!C132</f>
        <v>3</v>
      </c>
      <c r="D132" s="57">
        <f>'Analysis Fault Information'!D132</f>
        <v>1</v>
      </c>
      <c r="E132" s="57">
        <f>'Analysis Fault Information'!E132</f>
        <v>1</v>
      </c>
      <c r="F132" s="57">
        <f>'Analysis Fault Information'!F132</f>
        <v>2</v>
      </c>
      <c r="G132" s="57">
        <f>'Analysis Fault Information'!G132</f>
        <v>2</v>
      </c>
      <c r="H132" s="57">
        <f>'Analysis Fault Information'!H132</f>
        <v>2</v>
      </c>
      <c r="I132" s="57">
        <f>'Analysis Fault Information'!I132</f>
        <v>0</v>
      </c>
      <c r="J132" s="57">
        <f>'Analysis Fault Information'!J132</f>
        <v>4</v>
      </c>
      <c r="K132" s="57">
        <f>'Analysis Fault Information'!K132</f>
        <v>5</v>
      </c>
      <c r="L132" s="42">
        <f>'Model parameters'!$C132</f>
        <v>2.2999999999999998</v>
      </c>
      <c r="M132" s="42">
        <f>'Model parameters'!$C132</f>
        <v>2.2999999999999998</v>
      </c>
      <c r="N132" s="42">
        <f>'Model parameters'!$C132</f>
        <v>2.2999999999999998</v>
      </c>
      <c r="O132" s="42">
        <f>'Model parameters'!$C132</f>
        <v>2.2999999999999998</v>
      </c>
      <c r="P132" s="42">
        <f>'Model parameters'!$C132</f>
        <v>2.2999999999999998</v>
      </c>
      <c r="Q132" s="42">
        <f>'Model parameters'!$C132</f>
        <v>2.2999999999999998</v>
      </c>
      <c r="R132" s="42">
        <f>'Model parameters'!$C132</f>
        <v>2.2999999999999998</v>
      </c>
      <c r="S132" s="42">
        <f>'Model parameters'!$C132</f>
        <v>2.2999999999999998</v>
      </c>
      <c r="T132" s="42">
        <f>'Model parameters'!$C132</f>
        <v>2.2999999999999998</v>
      </c>
      <c r="U132" s="42">
        <f>'Model parameters'!$C132</f>
        <v>2.2999999999999998</v>
      </c>
      <c r="V132" s="42">
        <f>'Model parameters'!$C132</f>
        <v>2.2999999999999998</v>
      </c>
      <c r="AL132" s="201">
        <f t="shared" si="69"/>
        <v>3</v>
      </c>
      <c r="AM132" s="201">
        <f t="shared" si="70"/>
        <v>3</v>
      </c>
      <c r="AN132" s="201">
        <f t="shared" si="71"/>
        <v>1</v>
      </c>
      <c r="AO132" s="201">
        <f t="shared" si="72"/>
        <v>1</v>
      </c>
      <c r="AP132" s="201">
        <f t="shared" si="73"/>
        <v>2</v>
      </c>
      <c r="AQ132" s="201">
        <f t="shared" si="74"/>
        <v>2</v>
      </c>
      <c r="AR132" s="201">
        <f t="shared" si="75"/>
        <v>2</v>
      </c>
      <c r="AS132" s="201">
        <f t="shared" si="76"/>
        <v>0</v>
      </c>
      <c r="AT132" s="201">
        <f t="shared" si="77"/>
        <v>4</v>
      </c>
      <c r="AU132" s="201">
        <f t="shared" si="78"/>
        <v>5</v>
      </c>
      <c r="AV132" s="41">
        <f t="shared" si="80"/>
        <v>3.0666666666666664</v>
      </c>
      <c r="AW132" s="41">
        <f t="shared" si="80"/>
        <v>3.2060606060606061</v>
      </c>
      <c r="AX132" s="41">
        <f t="shared" si="80"/>
        <v>3.3454545454545457</v>
      </c>
      <c r="AY132" s="41">
        <f t="shared" si="80"/>
        <v>3.4848484848484849</v>
      </c>
      <c r="AZ132" s="41">
        <f t="shared" si="80"/>
        <v>3.624242424242424</v>
      </c>
      <c r="BA132" s="41">
        <f t="shared" si="80"/>
        <v>3.7636363636363637</v>
      </c>
      <c r="BB132" s="41">
        <f t="shared" si="80"/>
        <v>3.9030303030303033</v>
      </c>
      <c r="BC132" s="41">
        <f t="shared" si="80"/>
        <v>4.0424242424242429</v>
      </c>
      <c r="BD132" s="41">
        <f t="shared" si="80"/>
        <v>4.1818181818181817</v>
      </c>
      <c r="BE132" s="41">
        <f t="shared" si="80"/>
        <v>4.3212121212121213</v>
      </c>
      <c r="BF132" s="41">
        <f t="shared" si="80"/>
        <v>4.4606060606060609</v>
      </c>
    </row>
    <row r="133" spans="1:58">
      <c r="A133" t="s">
        <v>49</v>
      </c>
      <c r="B133" s="57">
        <f>'Analysis Fault Information'!B133</f>
        <v>1</v>
      </c>
      <c r="C133" s="57">
        <f>'Analysis Fault Information'!C133</f>
        <v>0</v>
      </c>
      <c r="D133" s="57">
        <f>'Analysis Fault Information'!D133</f>
        <v>4</v>
      </c>
      <c r="E133" s="57">
        <f>'Analysis Fault Information'!E133</f>
        <v>7</v>
      </c>
      <c r="F133" s="57">
        <f>'Analysis Fault Information'!F133</f>
        <v>0</v>
      </c>
      <c r="G133" s="57">
        <f>'Analysis Fault Information'!G133</f>
        <v>0</v>
      </c>
      <c r="H133" s="57">
        <f>'Analysis Fault Information'!H133</f>
        <v>2</v>
      </c>
      <c r="I133" s="57">
        <f>'Analysis Fault Information'!I133</f>
        <v>1</v>
      </c>
      <c r="J133" s="57">
        <f>'Analysis Fault Information'!J133</f>
        <v>1</v>
      </c>
      <c r="K133" s="57">
        <f>'Analysis Fault Information'!K133</f>
        <v>1</v>
      </c>
      <c r="L133" s="42">
        <f>'Model parameters'!$C133</f>
        <v>1.7</v>
      </c>
      <c r="M133" s="42">
        <f>'Model parameters'!$C133</f>
        <v>1.7</v>
      </c>
      <c r="N133" s="42">
        <f>'Model parameters'!$C133</f>
        <v>1.7</v>
      </c>
      <c r="O133" s="42">
        <f>'Model parameters'!$C133</f>
        <v>1.7</v>
      </c>
      <c r="P133" s="42">
        <f>'Model parameters'!$C133</f>
        <v>1.7</v>
      </c>
      <c r="Q133" s="42">
        <f>'Model parameters'!$C133</f>
        <v>1.7</v>
      </c>
      <c r="R133" s="42">
        <f>'Model parameters'!$C133</f>
        <v>1.7</v>
      </c>
      <c r="S133" s="42">
        <f>'Model parameters'!$C133</f>
        <v>1.7</v>
      </c>
      <c r="T133" s="42">
        <f>'Model parameters'!$C133</f>
        <v>1.7</v>
      </c>
      <c r="U133" s="42">
        <f>'Model parameters'!$C133</f>
        <v>1.7</v>
      </c>
      <c r="V133" s="42">
        <f>'Model parameters'!$C133</f>
        <v>1.7</v>
      </c>
      <c r="AL133" s="201">
        <f t="shared" si="69"/>
        <v>1</v>
      </c>
      <c r="AM133" s="201">
        <f t="shared" si="70"/>
        <v>0</v>
      </c>
      <c r="AN133" s="201">
        <f t="shared" si="71"/>
        <v>4</v>
      </c>
      <c r="AO133" s="201">
        <f t="shared" si="72"/>
        <v>7</v>
      </c>
      <c r="AP133" s="201">
        <f t="shared" si="73"/>
        <v>0</v>
      </c>
      <c r="AQ133" s="201">
        <f t="shared" si="74"/>
        <v>0</v>
      </c>
      <c r="AR133" s="201">
        <f t="shared" si="75"/>
        <v>2</v>
      </c>
      <c r="AS133" s="201">
        <f t="shared" si="76"/>
        <v>1</v>
      </c>
      <c r="AT133" s="201">
        <f t="shared" si="77"/>
        <v>1</v>
      </c>
      <c r="AU133" s="201">
        <f t="shared" si="78"/>
        <v>1</v>
      </c>
      <c r="AV133" s="41">
        <f t="shared" si="80"/>
        <v>0.93333333333333335</v>
      </c>
      <c r="AW133" s="41">
        <f t="shared" si="80"/>
        <v>0.79393939393939394</v>
      </c>
      <c r="AX133" s="41">
        <f t="shared" si="80"/>
        <v>0.65454545454545454</v>
      </c>
      <c r="AY133" s="41">
        <f t="shared" si="80"/>
        <v>0.51515151515151514</v>
      </c>
      <c r="AZ133" s="41">
        <f t="shared" si="80"/>
        <v>0.37575757575757596</v>
      </c>
      <c r="BA133" s="41">
        <f t="shared" si="80"/>
        <v>0.23636363636363633</v>
      </c>
      <c r="BB133" s="41">
        <f t="shared" si="80"/>
        <v>9.6969696969696706E-2</v>
      </c>
      <c r="BC133" s="41">
        <f t="shared" si="80"/>
        <v>-4.2424242424242475E-2</v>
      </c>
      <c r="BD133" s="41">
        <f t="shared" si="80"/>
        <v>-0.18181818181818166</v>
      </c>
      <c r="BE133" s="41">
        <f t="shared" si="80"/>
        <v>-0.32121212121212128</v>
      </c>
      <c r="BF133" s="41">
        <f t="shared" si="80"/>
        <v>-0.46060606060606091</v>
      </c>
    </row>
    <row r="134" spans="1:58">
      <c r="A134" t="s">
        <v>59</v>
      </c>
      <c r="B134" s="57">
        <f>'Analysis Fault Information'!B134</f>
        <v>1</v>
      </c>
      <c r="C134" s="57">
        <f>'Analysis Fault Information'!C134</f>
        <v>2</v>
      </c>
      <c r="D134" s="57">
        <f>'Analysis Fault Information'!D134</f>
        <v>2</v>
      </c>
      <c r="E134" s="57">
        <f>'Analysis Fault Information'!E134</f>
        <v>1</v>
      </c>
      <c r="F134" s="57">
        <f>'Analysis Fault Information'!F134</f>
        <v>2</v>
      </c>
      <c r="G134" s="57">
        <f>'Analysis Fault Information'!G134</f>
        <v>5</v>
      </c>
      <c r="H134" s="57">
        <f>'Analysis Fault Information'!H134</f>
        <v>0</v>
      </c>
      <c r="I134" s="57">
        <f>'Analysis Fault Information'!I134</f>
        <v>2</v>
      </c>
      <c r="J134" s="57">
        <f>'Analysis Fault Information'!J134</f>
        <v>2</v>
      </c>
      <c r="K134" s="57">
        <f>'Analysis Fault Information'!K134</f>
        <v>0</v>
      </c>
      <c r="L134" s="42">
        <f>'Model parameters'!$C134</f>
        <v>1.7</v>
      </c>
      <c r="M134" s="42">
        <f>'Model parameters'!$C134</f>
        <v>1.7</v>
      </c>
      <c r="N134" s="42">
        <f>'Model parameters'!$C134</f>
        <v>1.7</v>
      </c>
      <c r="O134" s="42">
        <f>'Model parameters'!$C134</f>
        <v>1.7</v>
      </c>
      <c r="P134" s="42">
        <f>'Model parameters'!$C134</f>
        <v>1.7</v>
      </c>
      <c r="Q134" s="42">
        <f>'Model parameters'!$C134</f>
        <v>1.7</v>
      </c>
      <c r="R134" s="42">
        <f>'Model parameters'!$C134</f>
        <v>1.7</v>
      </c>
      <c r="S134" s="42">
        <f>'Model parameters'!$C134</f>
        <v>1.7</v>
      </c>
      <c r="T134" s="42">
        <f>'Model parameters'!$C134</f>
        <v>1.7</v>
      </c>
      <c r="U134" s="42">
        <f>'Model parameters'!$C134</f>
        <v>1.7</v>
      </c>
      <c r="V134" s="42">
        <f>'Model parameters'!$C134</f>
        <v>1.7</v>
      </c>
      <c r="AL134" s="201">
        <f t="shared" si="69"/>
        <v>1</v>
      </c>
      <c r="AM134" s="201">
        <f t="shared" si="70"/>
        <v>2</v>
      </c>
      <c r="AN134" s="201">
        <f t="shared" si="71"/>
        <v>2</v>
      </c>
      <c r="AO134" s="201">
        <f t="shared" si="72"/>
        <v>1</v>
      </c>
      <c r="AP134" s="201">
        <f t="shared" si="73"/>
        <v>2</v>
      </c>
      <c r="AQ134" s="201">
        <f t="shared" si="74"/>
        <v>5</v>
      </c>
      <c r="AR134" s="201">
        <f t="shared" si="75"/>
        <v>0</v>
      </c>
      <c r="AS134" s="201">
        <f t="shared" si="76"/>
        <v>2</v>
      </c>
      <c r="AT134" s="201">
        <f t="shared" si="77"/>
        <v>2</v>
      </c>
      <c r="AU134" s="201">
        <f t="shared" si="78"/>
        <v>0</v>
      </c>
      <c r="AV134" s="41">
        <f t="shared" si="80"/>
        <v>1.4</v>
      </c>
      <c r="AW134" s="41">
        <f t="shared" si="80"/>
        <v>1.3454545454545455</v>
      </c>
      <c r="AX134" s="41">
        <f t="shared" si="80"/>
        <v>1.290909090909091</v>
      </c>
      <c r="AY134" s="41">
        <f t="shared" si="80"/>
        <v>1.2363636363636363</v>
      </c>
      <c r="AZ134" s="41">
        <f t="shared" si="80"/>
        <v>1.1818181818181819</v>
      </c>
      <c r="BA134" s="41">
        <f t="shared" si="80"/>
        <v>1.1272727272727274</v>
      </c>
      <c r="BB134" s="41">
        <f t="shared" si="80"/>
        <v>1.0727272727272728</v>
      </c>
      <c r="BC134" s="41">
        <f t="shared" si="80"/>
        <v>1.0181818181818181</v>
      </c>
      <c r="BD134" s="41">
        <f t="shared" si="80"/>
        <v>0.96363636363636362</v>
      </c>
      <c r="BE134" s="41">
        <f t="shared" si="80"/>
        <v>0.90909090909090917</v>
      </c>
      <c r="BF134" s="41">
        <f t="shared" si="80"/>
        <v>0.8545454545454545</v>
      </c>
    </row>
    <row r="135" spans="1:58">
      <c r="A135" t="s">
        <v>57</v>
      </c>
      <c r="B135" s="57">
        <f>'Analysis Fault Information'!B135</f>
        <v>1</v>
      </c>
      <c r="C135" s="57">
        <f>'Analysis Fault Information'!C135</f>
        <v>0</v>
      </c>
      <c r="D135" s="57">
        <f>'Analysis Fault Information'!D135</f>
        <v>3</v>
      </c>
      <c r="E135" s="57">
        <f>'Analysis Fault Information'!E135</f>
        <v>2</v>
      </c>
      <c r="F135" s="57">
        <f>'Analysis Fault Information'!F135</f>
        <v>9</v>
      </c>
      <c r="G135" s="57">
        <f>'Analysis Fault Information'!G135</f>
        <v>4</v>
      </c>
      <c r="H135" s="57">
        <f>'Analysis Fault Information'!H135</f>
        <v>6</v>
      </c>
      <c r="I135" s="57">
        <f>'Analysis Fault Information'!I135</f>
        <v>3</v>
      </c>
      <c r="J135" s="57">
        <f>'Analysis Fault Information'!J135</f>
        <v>2</v>
      </c>
      <c r="K135" s="57">
        <f>'Analysis Fault Information'!K135</f>
        <v>2</v>
      </c>
      <c r="L135" s="42">
        <f>'Model parameters'!$C135</f>
        <v>3.2</v>
      </c>
      <c r="M135" s="42">
        <f>'Model parameters'!$C135</f>
        <v>3.2</v>
      </c>
      <c r="N135" s="42">
        <f>'Model parameters'!$C135</f>
        <v>3.2</v>
      </c>
      <c r="O135" s="42">
        <f>'Model parameters'!$C135</f>
        <v>3.2</v>
      </c>
      <c r="P135" s="42">
        <f>'Model parameters'!$C135</f>
        <v>3.2</v>
      </c>
      <c r="Q135" s="42">
        <f>'Model parameters'!$C135</f>
        <v>3.2</v>
      </c>
      <c r="R135" s="42">
        <f>'Model parameters'!$C135</f>
        <v>3.2</v>
      </c>
      <c r="S135" s="42">
        <f>'Model parameters'!$C135</f>
        <v>3.2</v>
      </c>
      <c r="T135" s="42">
        <f>'Model parameters'!$C135</f>
        <v>3.2</v>
      </c>
      <c r="U135" s="42">
        <f>'Model parameters'!$C135</f>
        <v>3.2</v>
      </c>
      <c r="V135" s="42">
        <f>'Model parameters'!$C135</f>
        <v>3.2</v>
      </c>
      <c r="AL135" s="201">
        <f t="shared" si="69"/>
        <v>1</v>
      </c>
      <c r="AM135" s="201">
        <f t="shared" si="70"/>
        <v>0</v>
      </c>
      <c r="AN135" s="201">
        <f t="shared" si="71"/>
        <v>3</v>
      </c>
      <c r="AO135" s="201">
        <f t="shared" si="72"/>
        <v>2</v>
      </c>
      <c r="AP135" s="201">
        <f t="shared" si="73"/>
        <v>9</v>
      </c>
      <c r="AQ135" s="201">
        <f t="shared" si="74"/>
        <v>4</v>
      </c>
      <c r="AR135" s="201">
        <f t="shared" si="75"/>
        <v>6</v>
      </c>
      <c r="AS135" s="201">
        <f t="shared" si="76"/>
        <v>3</v>
      </c>
      <c r="AT135" s="201">
        <f t="shared" si="77"/>
        <v>2</v>
      </c>
      <c r="AU135" s="201">
        <f t="shared" si="78"/>
        <v>2</v>
      </c>
      <c r="AV135" s="41">
        <f t="shared" si="80"/>
        <v>4.2000000000000011</v>
      </c>
      <c r="AW135" s="41">
        <f t="shared" si="80"/>
        <v>4.3818181818181827</v>
      </c>
      <c r="AX135" s="41">
        <f t="shared" si="80"/>
        <v>4.5636363636363644</v>
      </c>
      <c r="AY135" s="41">
        <f t="shared" si="80"/>
        <v>4.745454545454546</v>
      </c>
      <c r="AZ135" s="41">
        <f t="shared" si="80"/>
        <v>4.9272727272727277</v>
      </c>
      <c r="BA135" s="41">
        <f t="shared" si="80"/>
        <v>5.1090909090909093</v>
      </c>
      <c r="BB135" s="41">
        <f t="shared" si="80"/>
        <v>5.290909090909091</v>
      </c>
      <c r="BC135" s="41">
        <f t="shared" si="80"/>
        <v>5.4727272727272736</v>
      </c>
      <c r="BD135" s="41">
        <f t="shared" si="80"/>
        <v>5.6545454545454561</v>
      </c>
      <c r="BE135" s="41">
        <f t="shared" si="80"/>
        <v>5.8363636363636378</v>
      </c>
      <c r="BF135" s="41">
        <f t="shared" si="80"/>
        <v>6.0181818181818194</v>
      </c>
    </row>
    <row r="136" spans="1:58">
      <c r="A136" t="s">
        <v>55</v>
      </c>
      <c r="B136" s="57">
        <f>'Analysis Fault Information'!B136</f>
        <v>5</v>
      </c>
      <c r="C136" s="57">
        <f>'Analysis Fault Information'!C136</f>
        <v>3</v>
      </c>
      <c r="D136" s="57">
        <f>'Analysis Fault Information'!D136</f>
        <v>3</v>
      </c>
      <c r="E136" s="57">
        <f>'Analysis Fault Information'!E136</f>
        <v>2</v>
      </c>
      <c r="F136" s="57">
        <f>'Analysis Fault Information'!F136</f>
        <v>1</v>
      </c>
      <c r="G136" s="57">
        <f>'Analysis Fault Information'!G136</f>
        <v>1</v>
      </c>
      <c r="H136" s="57">
        <f>'Analysis Fault Information'!H136</f>
        <v>1</v>
      </c>
      <c r="I136" s="57">
        <f>'Analysis Fault Information'!I136</f>
        <v>1</v>
      </c>
      <c r="J136" s="57">
        <f>'Analysis Fault Information'!J136</f>
        <v>3</v>
      </c>
      <c r="K136" s="57">
        <f>'Analysis Fault Information'!K136</f>
        <v>4</v>
      </c>
      <c r="L136" s="42">
        <f>'Model parameters'!$C136</f>
        <v>2.4</v>
      </c>
      <c r="M136" s="42">
        <f>'Model parameters'!$C136</f>
        <v>2.4</v>
      </c>
      <c r="N136" s="42">
        <f>'Model parameters'!$C136</f>
        <v>2.4</v>
      </c>
      <c r="O136" s="42">
        <f>'Model parameters'!$C136</f>
        <v>2.4</v>
      </c>
      <c r="P136" s="42">
        <f>'Model parameters'!$C136</f>
        <v>2.4</v>
      </c>
      <c r="Q136" s="42">
        <f>'Model parameters'!$C136</f>
        <v>2.4</v>
      </c>
      <c r="R136" s="42">
        <f>'Model parameters'!$C136</f>
        <v>2.4</v>
      </c>
      <c r="S136" s="42">
        <f>'Model parameters'!$C136</f>
        <v>2.4</v>
      </c>
      <c r="T136" s="42">
        <f>'Model parameters'!$C136</f>
        <v>2.4</v>
      </c>
      <c r="U136" s="42">
        <f>'Model parameters'!$C136</f>
        <v>2.4</v>
      </c>
      <c r="V136" s="42">
        <f>'Model parameters'!$C136</f>
        <v>2.4</v>
      </c>
      <c r="AL136" s="201">
        <f t="shared" si="69"/>
        <v>5</v>
      </c>
      <c r="AM136" s="201">
        <f t="shared" si="70"/>
        <v>3</v>
      </c>
      <c r="AN136" s="201">
        <f t="shared" si="71"/>
        <v>3</v>
      </c>
      <c r="AO136" s="201">
        <f t="shared" si="72"/>
        <v>2</v>
      </c>
      <c r="AP136" s="201">
        <f t="shared" si="73"/>
        <v>1</v>
      </c>
      <c r="AQ136" s="201">
        <f t="shared" si="74"/>
        <v>1</v>
      </c>
      <c r="AR136" s="201">
        <f t="shared" si="75"/>
        <v>1</v>
      </c>
      <c r="AS136" s="201">
        <f t="shared" si="76"/>
        <v>1</v>
      </c>
      <c r="AT136" s="201">
        <f t="shared" si="77"/>
        <v>3</v>
      </c>
      <c r="AU136" s="201">
        <f t="shared" si="78"/>
        <v>4</v>
      </c>
      <c r="AV136" s="41">
        <f t="shared" si="80"/>
        <v>1.6666666666666665</v>
      </c>
      <c r="AW136" s="41">
        <f t="shared" si="80"/>
        <v>1.5333333333333332</v>
      </c>
      <c r="AX136" s="41">
        <f t="shared" si="80"/>
        <v>1.4</v>
      </c>
      <c r="AY136" s="41">
        <f t="shared" si="80"/>
        <v>1.2666666666666666</v>
      </c>
      <c r="AZ136" s="41">
        <f t="shared" si="80"/>
        <v>1.1333333333333333</v>
      </c>
      <c r="BA136" s="41">
        <f t="shared" si="80"/>
        <v>1</v>
      </c>
      <c r="BB136" s="41">
        <f t="shared" si="80"/>
        <v>0.8666666666666667</v>
      </c>
      <c r="BC136" s="41">
        <f t="shared" si="80"/>
        <v>0.73333333333333339</v>
      </c>
      <c r="BD136" s="41">
        <f t="shared" si="80"/>
        <v>0.60000000000000009</v>
      </c>
      <c r="BE136" s="41">
        <f t="shared" si="80"/>
        <v>0.46666666666666679</v>
      </c>
      <c r="BF136" s="41">
        <f t="shared" si="80"/>
        <v>0.33333333333333348</v>
      </c>
    </row>
    <row r="137" spans="1:58">
      <c r="A137" t="s">
        <v>47</v>
      </c>
      <c r="B137" s="57">
        <f>'Analysis Fault Information'!B137</f>
        <v>0</v>
      </c>
      <c r="C137" s="57">
        <f>'Analysis Fault Information'!C137</f>
        <v>5</v>
      </c>
      <c r="D137" s="57">
        <f>'Analysis Fault Information'!D137</f>
        <v>0</v>
      </c>
      <c r="E137" s="57">
        <f>'Analysis Fault Information'!E137</f>
        <v>1</v>
      </c>
      <c r="F137" s="57">
        <f>'Analysis Fault Information'!F137</f>
        <v>1</v>
      </c>
      <c r="G137" s="57">
        <f>'Analysis Fault Information'!G137</f>
        <v>2</v>
      </c>
      <c r="H137" s="57">
        <f>'Analysis Fault Information'!H137</f>
        <v>1</v>
      </c>
      <c r="I137" s="57">
        <f>'Analysis Fault Information'!I137</f>
        <v>0</v>
      </c>
      <c r="J137" s="57">
        <f>'Analysis Fault Information'!J137</f>
        <v>0</v>
      </c>
      <c r="K137" s="57">
        <f>'Analysis Fault Information'!K137</f>
        <v>0</v>
      </c>
      <c r="L137" s="42">
        <f>'Model parameters'!$C137</f>
        <v>1</v>
      </c>
      <c r="M137" s="42">
        <f>'Model parameters'!$C137</f>
        <v>1</v>
      </c>
      <c r="N137" s="42">
        <f>'Model parameters'!$C137</f>
        <v>1</v>
      </c>
      <c r="O137" s="42">
        <f>'Model parameters'!$C137</f>
        <v>1</v>
      </c>
      <c r="P137" s="42">
        <f>'Model parameters'!$C137</f>
        <v>1</v>
      </c>
      <c r="Q137" s="42">
        <f>'Model parameters'!$C137</f>
        <v>1</v>
      </c>
      <c r="R137" s="42">
        <f>'Model parameters'!$C137</f>
        <v>1</v>
      </c>
      <c r="S137" s="42">
        <f>'Model parameters'!$C137</f>
        <v>1</v>
      </c>
      <c r="T137" s="42">
        <f>'Model parameters'!$C137</f>
        <v>1</v>
      </c>
      <c r="U137" s="42">
        <f>'Model parameters'!$C137</f>
        <v>1</v>
      </c>
      <c r="V137" s="42">
        <f>'Model parameters'!$C137</f>
        <v>1</v>
      </c>
      <c r="AL137" s="201">
        <f t="shared" si="69"/>
        <v>0</v>
      </c>
      <c r="AM137" s="201">
        <f t="shared" si="70"/>
        <v>5</v>
      </c>
      <c r="AN137" s="201">
        <f t="shared" si="71"/>
        <v>0</v>
      </c>
      <c r="AO137" s="201">
        <f t="shared" si="72"/>
        <v>1</v>
      </c>
      <c r="AP137" s="201">
        <f t="shared" si="73"/>
        <v>1</v>
      </c>
      <c r="AQ137" s="201">
        <f t="shared" si="74"/>
        <v>2</v>
      </c>
      <c r="AR137" s="201">
        <f t="shared" si="75"/>
        <v>1</v>
      </c>
      <c r="AS137" s="201">
        <f t="shared" si="76"/>
        <v>0</v>
      </c>
      <c r="AT137" s="201">
        <f t="shared" si="77"/>
        <v>0</v>
      </c>
      <c r="AU137" s="201">
        <f t="shared" si="78"/>
        <v>0</v>
      </c>
      <c r="AV137" s="41">
        <f t="shared" si="80"/>
        <v>-0.13333333333333464</v>
      </c>
      <c r="AW137" s="41">
        <f t="shared" si="80"/>
        <v>-0.33939393939394069</v>
      </c>
      <c r="AX137" s="41">
        <f t="shared" si="80"/>
        <v>-0.54545454545454675</v>
      </c>
      <c r="AY137" s="41">
        <f t="shared" si="80"/>
        <v>-0.75151515151515325</v>
      </c>
      <c r="AZ137" s="41">
        <f t="shared" si="80"/>
        <v>-0.95757575757575975</v>
      </c>
      <c r="BA137" s="41">
        <f t="shared" si="80"/>
        <v>-1.1636363636363658</v>
      </c>
      <c r="BB137" s="41">
        <f t="shared" si="80"/>
        <v>-1.3696969696969719</v>
      </c>
      <c r="BC137" s="41">
        <f t="shared" si="80"/>
        <v>-1.5757575757575784</v>
      </c>
      <c r="BD137" s="41">
        <f t="shared" si="80"/>
        <v>-1.7818181818181849</v>
      </c>
      <c r="BE137" s="41">
        <f t="shared" si="80"/>
        <v>-1.9878787878787909</v>
      </c>
      <c r="BF137" s="41">
        <f t="shared" si="80"/>
        <v>-2.193939393939397</v>
      </c>
    </row>
    <row r="138" spans="1:58">
      <c r="A138" t="s">
        <v>52</v>
      </c>
      <c r="B138" s="57">
        <f>'Analysis Fault Information'!B138</f>
        <v>6</v>
      </c>
      <c r="C138" s="57">
        <f>'Analysis Fault Information'!C138</f>
        <v>1</v>
      </c>
      <c r="D138" s="57">
        <f>'Analysis Fault Information'!D138</f>
        <v>1</v>
      </c>
      <c r="E138" s="57">
        <f>'Analysis Fault Information'!E138</f>
        <v>0</v>
      </c>
      <c r="F138" s="57">
        <f>'Analysis Fault Information'!F138</f>
        <v>0</v>
      </c>
      <c r="G138" s="57">
        <f>'Analysis Fault Information'!G138</f>
        <v>2</v>
      </c>
      <c r="H138" s="57">
        <f>'Analysis Fault Information'!H138</f>
        <v>1</v>
      </c>
      <c r="I138" s="57">
        <f>'Analysis Fault Information'!I138</f>
        <v>0</v>
      </c>
      <c r="J138" s="57">
        <f>'Analysis Fault Information'!J138</f>
        <v>1</v>
      </c>
      <c r="K138" s="57">
        <f>'Analysis Fault Information'!K138</f>
        <v>1</v>
      </c>
      <c r="L138" s="42">
        <f>'Model parameters'!$C138</f>
        <v>1.3</v>
      </c>
      <c r="M138" s="42">
        <f>'Model parameters'!$C138</f>
        <v>1.3</v>
      </c>
      <c r="N138" s="42">
        <f>'Model parameters'!$C138</f>
        <v>1.3</v>
      </c>
      <c r="O138" s="42">
        <f>'Model parameters'!$C138</f>
        <v>1.3</v>
      </c>
      <c r="P138" s="42">
        <f>'Model parameters'!$C138</f>
        <v>1.3</v>
      </c>
      <c r="Q138" s="42">
        <f>'Model parameters'!$C138</f>
        <v>1.3</v>
      </c>
      <c r="R138" s="42">
        <f>'Model parameters'!$C138</f>
        <v>1.3</v>
      </c>
      <c r="S138" s="42">
        <f>'Model parameters'!$C138</f>
        <v>1.3</v>
      </c>
      <c r="T138" s="42">
        <f>'Model parameters'!$C138</f>
        <v>1.3</v>
      </c>
      <c r="U138" s="42">
        <f>'Model parameters'!$C138</f>
        <v>1.3</v>
      </c>
      <c r="V138" s="42">
        <f>'Model parameters'!$C138</f>
        <v>1.3</v>
      </c>
      <c r="AL138" s="201">
        <f t="shared" si="69"/>
        <v>6</v>
      </c>
      <c r="AM138" s="201">
        <f t="shared" si="70"/>
        <v>1</v>
      </c>
      <c r="AN138" s="201">
        <f t="shared" si="71"/>
        <v>1</v>
      </c>
      <c r="AO138" s="201">
        <f t="shared" si="72"/>
        <v>0</v>
      </c>
      <c r="AP138" s="201">
        <f t="shared" si="73"/>
        <v>0</v>
      </c>
      <c r="AQ138" s="201">
        <f t="shared" si="74"/>
        <v>2</v>
      </c>
      <c r="AR138" s="201">
        <f t="shared" si="75"/>
        <v>1</v>
      </c>
      <c r="AS138" s="201">
        <f t="shared" si="76"/>
        <v>0</v>
      </c>
      <c r="AT138" s="201">
        <f t="shared" si="77"/>
        <v>1</v>
      </c>
      <c r="AU138" s="201">
        <f t="shared" si="78"/>
        <v>1</v>
      </c>
      <c r="AV138" s="41">
        <f t="shared" si="80"/>
        <v>-0.20000000000000018</v>
      </c>
      <c r="AW138" s="41">
        <f t="shared" si="80"/>
        <v>-0.47272727272727266</v>
      </c>
      <c r="AX138" s="41">
        <f t="shared" si="80"/>
        <v>-0.74545454545454515</v>
      </c>
      <c r="AY138" s="41">
        <f t="shared" si="80"/>
        <v>-1.0181818181818181</v>
      </c>
      <c r="AZ138" s="41">
        <f t="shared" si="80"/>
        <v>-1.290909090909091</v>
      </c>
      <c r="BA138" s="41">
        <f t="shared" si="80"/>
        <v>-1.5636363636363635</v>
      </c>
      <c r="BB138" s="41">
        <f t="shared" si="80"/>
        <v>-1.836363636363636</v>
      </c>
      <c r="BC138" s="41">
        <f t="shared" si="80"/>
        <v>-2.1090909090909085</v>
      </c>
      <c r="BD138" s="41">
        <f t="shared" si="80"/>
        <v>-2.3818181818181818</v>
      </c>
      <c r="BE138" s="41">
        <f t="shared" si="80"/>
        <v>-2.6545454545454543</v>
      </c>
      <c r="BF138" s="41">
        <f t="shared" si="80"/>
        <v>-2.9272727272727268</v>
      </c>
    </row>
    <row r="139" spans="1:58">
      <c r="A139" t="s">
        <v>53</v>
      </c>
      <c r="B139" s="57">
        <f>'Analysis Fault Information'!B139</f>
        <v>1</v>
      </c>
      <c r="C139" s="57">
        <f>'Analysis Fault Information'!C139</f>
        <v>2</v>
      </c>
      <c r="D139" s="57">
        <f>'Analysis Fault Information'!D139</f>
        <v>0</v>
      </c>
      <c r="E139" s="57">
        <f>'Analysis Fault Information'!E139</f>
        <v>2</v>
      </c>
      <c r="F139" s="57">
        <f>'Analysis Fault Information'!F139</f>
        <v>0</v>
      </c>
      <c r="G139" s="57">
        <f>'Analysis Fault Information'!G139</f>
        <v>0</v>
      </c>
      <c r="H139" s="57">
        <f>'Analysis Fault Information'!H139</f>
        <v>7</v>
      </c>
      <c r="I139" s="57">
        <f>'Analysis Fault Information'!I139</f>
        <v>0</v>
      </c>
      <c r="J139" s="57">
        <f>'Analysis Fault Information'!J139</f>
        <v>1</v>
      </c>
      <c r="K139" s="57">
        <f>'Analysis Fault Information'!K139</f>
        <v>0</v>
      </c>
      <c r="L139" s="42">
        <f>'Model parameters'!$C139</f>
        <v>1.3</v>
      </c>
      <c r="M139" s="42">
        <f>'Model parameters'!$C139</f>
        <v>1.3</v>
      </c>
      <c r="N139" s="42">
        <f>'Model parameters'!$C139</f>
        <v>1.3</v>
      </c>
      <c r="O139" s="42">
        <f>'Model parameters'!$C139</f>
        <v>1.3</v>
      </c>
      <c r="P139" s="42">
        <f>'Model parameters'!$C139</f>
        <v>1.3</v>
      </c>
      <c r="Q139" s="42">
        <f>'Model parameters'!$C139</f>
        <v>1.3</v>
      </c>
      <c r="R139" s="42">
        <f>'Model parameters'!$C139</f>
        <v>1.3</v>
      </c>
      <c r="S139" s="42">
        <f>'Model parameters'!$C139</f>
        <v>1.3</v>
      </c>
      <c r="T139" s="42">
        <f>'Model parameters'!$C139</f>
        <v>1.3</v>
      </c>
      <c r="U139" s="42">
        <f>'Model parameters'!$C139</f>
        <v>1.3</v>
      </c>
      <c r="V139" s="42">
        <f>'Model parameters'!$C139</f>
        <v>1.3</v>
      </c>
      <c r="AL139" s="201">
        <f t="shared" si="69"/>
        <v>1</v>
      </c>
      <c r="AM139" s="201">
        <f t="shared" si="70"/>
        <v>2</v>
      </c>
      <c r="AN139" s="201">
        <f t="shared" si="71"/>
        <v>0</v>
      </c>
      <c r="AO139" s="201">
        <f t="shared" si="72"/>
        <v>2</v>
      </c>
      <c r="AP139" s="201">
        <f t="shared" si="73"/>
        <v>0</v>
      </c>
      <c r="AQ139" s="201">
        <f t="shared" si="74"/>
        <v>0</v>
      </c>
      <c r="AR139" s="201">
        <f t="shared" si="75"/>
        <v>7</v>
      </c>
      <c r="AS139" s="201">
        <f t="shared" si="76"/>
        <v>0</v>
      </c>
      <c r="AT139" s="201">
        <f t="shared" si="77"/>
        <v>1</v>
      </c>
      <c r="AU139" s="201">
        <f t="shared" si="78"/>
        <v>0</v>
      </c>
      <c r="AV139" s="41">
        <f t="shared" si="80"/>
        <v>1.2666666666666666</v>
      </c>
      <c r="AW139" s="41">
        <f t="shared" si="80"/>
        <v>1.2606060606060607</v>
      </c>
      <c r="AX139" s="41">
        <f t="shared" si="80"/>
        <v>1.2545454545454546</v>
      </c>
      <c r="AY139" s="41">
        <f t="shared" si="80"/>
        <v>1.2484848484848485</v>
      </c>
      <c r="AZ139" s="41">
        <f t="shared" si="80"/>
        <v>1.2424242424242424</v>
      </c>
      <c r="BA139" s="41">
        <f t="shared" si="80"/>
        <v>1.2363636363636363</v>
      </c>
      <c r="BB139" s="41">
        <f t="shared" si="80"/>
        <v>1.2303030303030305</v>
      </c>
      <c r="BC139" s="41">
        <f t="shared" si="80"/>
        <v>1.2242424242424244</v>
      </c>
      <c r="BD139" s="41">
        <f t="shared" si="80"/>
        <v>1.2181818181818183</v>
      </c>
      <c r="BE139" s="41">
        <f t="shared" si="80"/>
        <v>1.2121212121212122</v>
      </c>
      <c r="BF139" s="41">
        <f t="shared" si="80"/>
        <v>1.2060606060606061</v>
      </c>
    </row>
    <row r="140" spans="1:58">
      <c r="A140" t="s">
        <v>58</v>
      </c>
      <c r="B140" s="57">
        <f>'Analysis Fault Information'!B140</f>
        <v>3</v>
      </c>
      <c r="C140" s="57">
        <f>'Analysis Fault Information'!C140</f>
        <v>5</v>
      </c>
      <c r="D140" s="57">
        <f>'Analysis Fault Information'!D140</f>
        <v>5</v>
      </c>
      <c r="E140" s="57">
        <f>'Analysis Fault Information'!E140</f>
        <v>5</v>
      </c>
      <c r="F140" s="57">
        <f>'Analysis Fault Information'!F140</f>
        <v>4</v>
      </c>
      <c r="G140" s="57">
        <f>'Analysis Fault Information'!G140</f>
        <v>2</v>
      </c>
      <c r="H140" s="57">
        <f>'Analysis Fault Information'!H140</f>
        <v>3</v>
      </c>
      <c r="I140" s="57">
        <f>'Analysis Fault Information'!I140</f>
        <v>2</v>
      </c>
      <c r="J140" s="57">
        <f>'Analysis Fault Information'!J140</f>
        <v>2</v>
      </c>
      <c r="K140" s="57">
        <f>'Analysis Fault Information'!K140</f>
        <v>3</v>
      </c>
      <c r="L140" s="42">
        <f>'Model parameters'!$C140</f>
        <v>3.4</v>
      </c>
      <c r="M140" s="42">
        <f>'Model parameters'!$C140</f>
        <v>3.4</v>
      </c>
      <c r="N140" s="42">
        <f>'Model parameters'!$C140</f>
        <v>3.4</v>
      </c>
      <c r="O140" s="42">
        <f>'Model parameters'!$C140</f>
        <v>3.4</v>
      </c>
      <c r="P140" s="42">
        <f>'Model parameters'!$C140</f>
        <v>3.4</v>
      </c>
      <c r="Q140" s="42">
        <f>'Model parameters'!$C140</f>
        <v>3.4</v>
      </c>
      <c r="R140" s="42">
        <f>'Model parameters'!$C140</f>
        <v>3.4</v>
      </c>
      <c r="S140" s="42">
        <f>'Model parameters'!$C140</f>
        <v>3.4</v>
      </c>
      <c r="T140" s="42">
        <f>'Model parameters'!$C140</f>
        <v>3.4</v>
      </c>
      <c r="U140" s="42">
        <f>'Model parameters'!$C140</f>
        <v>3.4</v>
      </c>
      <c r="V140" s="42">
        <f>'Model parameters'!$C140</f>
        <v>3.4</v>
      </c>
      <c r="AL140" s="201">
        <f t="shared" si="69"/>
        <v>3</v>
      </c>
      <c r="AM140" s="201">
        <f t="shared" si="70"/>
        <v>5</v>
      </c>
      <c r="AN140" s="201">
        <f t="shared" si="71"/>
        <v>5</v>
      </c>
      <c r="AO140" s="201">
        <f t="shared" si="72"/>
        <v>5</v>
      </c>
      <c r="AP140" s="201">
        <f t="shared" si="73"/>
        <v>4</v>
      </c>
      <c r="AQ140" s="201">
        <f t="shared" si="74"/>
        <v>2</v>
      </c>
      <c r="AR140" s="201">
        <f t="shared" si="75"/>
        <v>3</v>
      </c>
      <c r="AS140" s="201">
        <f t="shared" si="76"/>
        <v>2</v>
      </c>
      <c r="AT140" s="201">
        <f t="shared" si="77"/>
        <v>2</v>
      </c>
      <c r="AU140" s="201">
        <f t="shared" si="78"/>
        <v>3</v>
      </c>
      <c r="AV140" s="41">
        <f t="shared" si="80"/>
        <v>1.9333333333333327</v>
      </c>
      <c r="AW140" s="41">
        <f t="shared" si="80"/>
        <v>1.6666666666666661</v>
      </c>
      <c r="AX140" s="41">
        <f t="shared" si="80"/>
        <v>1.399999999999999</v>
      </c>
      <c r="AY140" s="41">
        <f t="shared" si="80"/>
        <v>1.1333333333333324</v>
      </c>
      <c r="AZ140" s="41">
        <f t="shared" si="80"/>
        <v>0.86666666666666536</v>
      </c>
      <c r="BA140" s="41">
        <f t="shared" si="80"/>
        <v>0.59999999999999876</v>
      </c>
      <c r="BB140" s="41">
        <f t="shared" si="80"/>
        <v>0.33333333333333215</v>
      </c>
      <c r="BC140" s="41">
        <f t="shared" si="80"/>
        <v>6.6666666666665542E-2</v>
      </c>
      <c r="BD140" s="41">
        <f t="shared" si="80"/>
        <v>-0.20000000000000195</v>
      </c>
      <c r="BE140" s="41">
        <f t="shared" si="80"/>
        <v>-0.46666666666666856</v>
      </c>
      <c r="BF140" s="41">
        <f t="shared" si="80"/>
        <v>-0.73333333333333517</v>
      </c>
    </row>
    <row r="141" spans="1:58">
      <c r="A141" t="s">
        <v>60</v>
      </c>
      <c r="B141" s="57">
        <f>'Analysis Fault Information'!B141</f>
        <v>0</v>
      </c>
      <c r="C141" s="57">
        <f>'Analysis Fault Information'!C141</f>
        <v>4</v>
      </c>
      <c r="D141" s="57">
        <f>'Analysis Fault Information'!D141</f>
        <v>1</v>
      </c>
      <c r="E141" s="57">
        <f>'Analysis Fault Information'!E141</f>
        <v>1</v>
      </c>
      <c r="F141" s="57">
        <f>'Analysis Fault Information'!F141</f>
        <v>1</v>
      </c>
      <c r="G141" s="57">
        <f>'Analysis Fault Information'!G141</f>
        <v>2</v>
      </c>
      <c r="H141" s="57">
        <f>'Analysis Fault Information'!H141</f>
        <v>2</v>
      </c>
      <c r="I141" s="57">
        <f>'Analysis Fault Information'!I141</f>
        <v>0</v>
      </c>
      <c r="J141" s="57">
        <f>'Analysis Fault Information'!J141</f>
        <v>1</v>
      </c>
      <c r="K141" s="57">
        <f>'Analysis Fault Information'!K141</f>
        <v>0</v>
      </c>
      <c r="L141" s="42">
        <f>'Model parameters'!$C141</f>
        <v>1.2</v>
      </c>
      <c r="M141" s="42">
        <f>'Model parameters'!$C141</f>
        <v>1.2</v>
      </c>
      <c r="N141" s="42">
        <f>'Model parameters'!$C141</f>
        <v>1.2</v>
      </c>
      <c r="O141" s="42">
        <f>'Model parameters'!$C141</f>
        <v>1.2</v>
      </c>
      <c r="P141" s="42">
        <f>'Model parameters'!$C141</f>
        <v>1.2</v>
      </c>
      <c r="Q141" s="42">
        <f>'Model parameters'!$C141</f>
        <v>1.2</v>
      </c>
      <c r="R141" s="42">
        <f>'Model parameters'!$C141</f>
        <v>1.2</v>
      </c>
      <c r="S141" s="42">
        <f>'Model parameters'!$C141</f>
        <v>1.2</v>
      </c>
      <c r="T141" s="42">
        <f>'Model parameters'!$C141</f>
        <v>1.2</v>
      </c>
      <c r="U141" s="42">
        <f>'Model parameters'!$C141</f>
        <v>1.2</v>
      </c>
      <c r="V141" s="42">
        <f>'Model parameters'!$C141</f>
        <v>1.2</v>
      </c>
      <c r="AL141" s="201">
        <f t="shared" si="69"/>
        <v>0</v>
      </c>
      <c r="AM141" s="201">
        <f t="shared" si="70"/>
        <v>4</v>
      </c>
      <c r="AN141" s="201">
        <f t="shared" si="71"/>
        <v>1</v>
      </c>
      <c r="AO141" s="201">
        <f t="shared" si="72"/>
        <v>1</v>
      </c>
      <c r="AP141" s="201">
        <f t="shared" si="73"/>
        <v>1</v>
      </c>
      <c r="AQ141" s="201">
        <f t="shared" si="74"/>
        <v>2</v>
      </c>
      <c r="AR141" s="201">
        <f t="shared" si="75"/>
        <v>2</v>
      </c>
      <c r="AS141" s="201">
        <f t="shared" si="76"/>
        <v>0</v>
      </c>
      <c r="AT141" s="201">
        <f t="shared" si="77"/>
        <v>1</v>
      </c>
      <c r="AU141" s="201">
        <f t="shared" si="78"/>
        <v>0</v>
      </c>
      <c r="AV141" s="41">
        <f t="shared" si="80"/>
        <v>0.46666666666666567</v>
      </c>
      <c r="AW141" s="41">
        <f t="shared" si="80"/>
        <v>0.33333333333333237</v>
      </c>
      <c r="AX141" s="41">
        <f t="shared" si="80"/>
        <v>0.19999999999999885</v>
      </c>
      <c r="AY141" s="41">
        <f t="shared" si="80"/>
        <v>6.666666666666532E-2</v>
      </c>
      <c r="AZ141" s="41">
        <f t="shared" si="80"/>
        <v>-6.6666666666668428E-2</v>
      </c>
      <c r="BA141" s="41">
        <f t="shared" si="80"/>
        <v>-0.20000000000000173</v>
      </c>
      <c r="BB141" s="41">
        <f t="shared" si="80"/>
        <v>-0.33333333333333504</v>
      </c>
      <c r="BC141" s="41">
        <f t="shared" si="80"/>
        <v>-0.46666666666666878</v>
      </c>
      <c r="BD141" s="41">
        <f t="shared" si="80"/>
        <v>-0.60000000000000209</v>
      </c>
      <c r="BE141" s="41">
        <f t="shared" si="80"/>
        <v>-0.73333333333333584</v>
      </c>
      <c r="BF141" s="41">
        <f t="shared" si="80"/>
        <v>-0.86666666666666914</v>
      </c>
    </row>
    <row r="142" spans="1:58">
      <c r="A142" s="53"/>
      <c r="B142" s="52"/>
      <c r="C142" s="52"/>
      <c r="D142" s="52"/>
      <c r="E142" s="52"/>
      <c r="F142" s="52"/>
      <c r="G142" s="52"/>
      <c r="H142" s="52"/>
      <c r="I142" s="52"/>
      <c r="J142" s="52"/>
      <c r="O142" s="3"/>
      <c r="P142" s="3"/>
      <c r="Q142" s="3"/>
      <c r="R142" s="3"/>
      <c r="S142" s="3"/>
      <c r="T142" s="3"/>
      <c r="U142" s="3"/>
      <c r="V142" s="3"/>
      <c r="AL142" s="94"/>
      <c r="AM142" s="94"/>
      <c r="AN142" s="94"/>
      <c r="AO142" s="94"/>
      <c r="AP142" s="94"/>
      <c r="AQ142" s="94"/>
      <c r="AR142" s="94"/>
      <c r="AS142" s="94"/>
      <c r="AT142" s="94"/>
      <c r="AU142" s="94"/>
      <c r="AV142" s="94"/>
      <c r="AW142" s="94"/>
      <c r="AX142" s="94"/>
      <c r="AY142" s="94"/>
      <c r="AZ142" s="94"/>
      <c r="BA142" s="94"/>
      <c r="BB142" s="94"/>
      <c r="BC142" s="94"/>
      <c r="BD142" s="94"/>
      <c r="BE142" s="94"/>
      <c r="BF142" s="94"/>
    </row>
    <row r="143" spans="1:58">
      <c r="A143" s="53"/>
      <c r="B143" s="52"/>
      <c r="C143" s="52"/>
      <c r="D143" s="52"/>
      <c r="E143" s="52"/>
      <c r="F143" s="52"/>
      <c r="G143" s="52"/>
      <c r="H143" s="52"/>
      <c r="I143" s="52"/>
      <c r="J143" s="52"/>
      <c r="O143" s="3"/>
      <c r="P143" s="3"/>
      <c r="Q143" s="3"/>
      <c r="R143" s="3"/>
      <c r="S143" s="3"/>
      <c r="T143" s="3"/>
      <c r="U143" s="3"/>
      <c r="V143" s="3"/>
      <c r="AL143" s="94"/>
      <c r="AM143" s="94"/>
      <c r="AN143" s="94"/>
      <c r="AO143" s="94"/>
      <c r="AP143" s="94"/>
      <c r="AQ143" s="94"/>
      <c r="AR143" s="94"/>
      <c r="AS143" s="94"/>
      <c r="AT143" s="94"/>
      <c r="AU143" s="94"/>
      <c r="AV143" s="94"/>
      <c r="AW143" s="94"/>
      <c r="AX143" s="94"/>
      <c r="AY143" s="94"/>
      <c r="AZ143" s="94"/>
      <c r="BA143" s="94"/>
      <c r="BB143" s="94"/>
      <c r="BC143" s="94"/>
      <c r="BD143" s="94"/>
      <c r="BE143" s="94"/>
      <c r="BF143" s="94"/>
    </row>
    <row r="144" spans="1:58">
      <c r="A144" s="53"/>
      <c r="B144" s="52"/>
      <c r="C144" s="52"/>
      <c r="D144" s="52"/>
      <c r="E144" s="52"/>
      <c r="F144" s="52"/>
      <c r="G144" s="52"/>
      <c r="H144" s="52"/>
      <c r="I144" s="52"/>
      <c r="J144" s="52"/>
      <c r="O144" s="3"/>
      <c r="P144" s="3"/>
      <c r="Q144" s="3"/>
      <c r="R144" s="3"/>
      <c r="S144" s="3"/>
      <c r="T144" s="3"/>
      <c r="U144" s="3"/>
      <c r="V144" s="3"/>
      <c r="AL144" s="94"/>
      <c r="AM144" s="94"/>
      <c r="AN144" s="94"/>
      <c r="AO144" s="94"/>
      <c r="AP144" s="94"/>
      <c r="AQ144" s="94"/>
      <c r="AR144" s="94"/>
      <c r="AS144" s="94"/>
      <c r="AT144" s="94"/>
      <c r="AU144" s="94"/>
      <c r="AV144" s="94"/>
      <c r="AW144" s="94"/>
      <c r="AX144" s="94"/>
      <c r="AY144" s="94"/>
      <c r="AZ144" s="94"/>
      <c r="BA144" s="94"/>
      <c r="BB144" s="94"/>
      <c r="BC144" s="94"/>
      <c r="BD144" s="94"/>
      <c r="BE144" s="94"/>
      <c r="BF144" s="94"/>
    </row>
    <row r="145" spans="1:58" s="3" customFormat="1" ht="18">
      <c r="A145" s="18" t="s">
        <v>84</v>
      </c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</row>
    <row r="146" spans="1:58" s="3" customFormat="1" ht="18">
      <c r="A146" s="1"/>
      <c r="B146" s="55"/>
      <c r="C146" s="55"/>
      <c r="D146" s="55"/>
      <c r="E146" s="55"/>
      <c r="F146" s="55"/>
      <c r="G146" s="55"/>
      <c r="H146" s="55"/>
      <c r="I146" s="39"/>
      <c r="J146" s="1"/>
      <c r="N146"/>
      <c r="O146"/>
      <c r="P146"/>
      <c r="Q146"/>
      <c r="R146"/>
      <c r="S146"/>
      <c r="T146"/>
      <c r="U146"/>
      <c r="V146"/>
    </row>
    <row r="147" spans="1:58" s="3" customFormat="1" ht="15.95" customHeight="1">
      <c r="B147" s="129" t="s">
        <v>5</v>
      </c>
      <c r="C147" s="59"/>
      <c r="D147" s="59"/>
      <c r="E147" s="59"/>
      <c r="F147" s="59"/>
      <c r="G147" s="59"/>
      <c r="H147" s="59"/>
      <c r="I147" s="59"/>
      <c r="J147" s="59"/>
      <c r="K147" s="59"/>
      <c r="L147" s="69" t="s">
        <v>32</v>
      </c>
      <c r="M147" s="59" t="str">
        <f>'Model parameters'!B150</f>
        <v>Averaged from 2008</v>
      </c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  <c r="AK147" s="59"/>
      <c r="AL147" s="69" t="s">
        <v>48</v>
      </c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3"/>
    </row>
    <row r="148" spans="1:58" s="60" customFormat="1">
      <c r="A148" s="60" t="s">
        <v>6</v>
      </c>
      <c r="B148" s="61">
        <f t="shared" ref="B148:K148" si="81">SUM(B152:B164)</f>
        <v>81</v>
      </c>
      <c r="C148" s="61">
        <f t="shared" si="81"/>
        <v>109</v>
      </c>
      <c r="D148" s="61">
        <f t="shared" si="81"/>
        <v>124</v>
      </c>
      <c r="E148" s="61">
        <f t="shared" si="81"/>
        <v>111</v>
      </c>
      <c r="F148" s="61">
        <f t="shared" si="81"/>
        <v>93</v>
      </c>
      <c r="G148" s="61">
        <f t="shared" si="81"/>
        <v>83</v>
      </c>
      <c r="H148" s="61">
        <f t="shared" si="81"/>
        <v>126</v>
      </c>
      <c r="I148" s="61">
        <f t="shared" si="81"/>
        <v>110</v>
      </c>
      <c r="J148" s="61">
        <f t="shared" si="81"/>
        <v>102</v>
      </c>
      <c r="K148" s="61">
        <f t="shared" si="81"/>
        <v>118</v>
      </c>
    </row>
    <row r="149" spans="1:58">
      <c r="A149" s="67" t="s">
        <v>32</v>
      </c>
      <c r="B149" s="94"/>
      <c r="C149" s="94"/>
      <c r="D149" s="94"/>
      <c r="E149" s="94"/>
      <c r="F149" s="94"/>
      <c r="G149" s="94"/>
      <c r="H149" s="94"/>
      <c r="I149" s="94"/>
      <c r="J149" s="94"/>
      <c r="K149" s="68"/>
      <c r="L149" s="68">
        <f t="shared" ref="L149:V149" si="82">SUM(L152:L164)</f>
        <v>105.69999999999999</v>
      </c>
      <c r="M149" s="68">
        <f t="shared" si="82"/>
        <v>105.69999999999999</v>
      </c>
      <c r="N149" s="68">
        <f t="shared" si="82"/>
        <v>105.69999999999999</v>
      </c>
      <c r="O149" s="68">
        <f t="shared" si="82"/>
        <v>105.69999999999999</v>
      </c>
      <c r="P149" s="68">
        <f t="shared" si="82"/>
        <v>105.69999999999999</v>
      </c>
      <c r="Q149" s="68">
        <f t="shared" si="82"/>
        <v>105.69999999999999</v>
      </c>
      <c r="R149" s="68">
        <f t="shared" si="82"/>
        <v>105.69999999999999</v>
      </c>
      <c r="S149" s="68">
        <f t="shared" si="82"/>
        <v>105.69999999999999</v>
      </c>
      <c r="T149" s="68">
        <f t="shared" si="82"/>
        <v>105.69999999999999</v>
      </c>
      <c r="U149" s="68">
        <f t="shared" si="82"/>
        <v>105.69999999999999</v>
      </c>
      <c r="V149" s="68">
        <f t="shared" si="82"/>
        <v>105.69999999999999</v>
      </c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72"/>
      <c r="AM149" s="201"/>
      <c r="AN149" s="201"/>
      <c r="AO149" s="201"/>
      <c r="AP149" s="201"/>
      <c r="AQ149" s="201"/>
      <c r="AR149" s="201"/>
      <c r="AS149" s="201"/>
      <c r="AT149" s="201"/>
      <c r="AU149" s="68"/>
      <c r="AV149" s="68">
        <f t="shared" ref="AV149:BF149" si="83">SUM(AV152:AV164)</f>
        <v>114</v>
      </c>
      <c r="AW149" s="68">
        <f t="shared" si="83"/>
        <v>115.50909090909089</v>
      </c>
      <c r="AX149" s="68">
        <f t="shared" si="83"/>
        <v>117.0181818181818</v>
      </c>
      <c r="AY149" s="68">
        <f t="shared" si="83"/>
        <v>118.52727272727275</v>
      </c>
      <c r="AZ149" s="68">
        <f t="shared" si="83"/>
        <v>120.03636363636365</v>
      </c>
      <c r="BA149" s="68">
        <f t="shared" si="83"/>
        <v>121.54545454545453</v>
      </c>
      <c r="BB149" s="68">
        <f t="shared" si="83"/>
        <v>123.05454545454543</v>
      </c>
      <c r="BC149" s="68">
        <f t="shared" si="83"/>
        <v>124.56363636363638</v>
      </c>
      <c r="BD149" s="68">
        <f t="shared" si="83"/>
        <v>126.07272727272726</v>
      </c>
      <c r="BE149" s="68">
        <f t="shared" si="83"/>
        <v>127.58181818181816</v>
      </c>
      <c r="BF149" s="68">
        <f t="shared" si="83"/>
        <v>129.09090909090909</v>
      </c>
    </row>
    <row r="150" spans="1:58">
      <c r="B150" s="94"/>
      <c r="C150" s="94"/>
      <c r="D150" s="94"/>
      <c r="E150" s="94"/>
      <c r="F150" s="94"/>
      <c r="G150" s="94"/>
      <c r="H150" s="94"/>
      <c r="I150" s="94"/>
      <c r="J150" s="94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94"/>
      <c r="X150" s="94"/>
      <c r="Y150" s="94"/>
      <c r="Z150" s="94"/>
      <c r="AA150" s="94"/>
      <c r="AB150" s="94"/>
      <c r="AC150" s="94"/>
      <c r="AD150" s="94"/>
      <c r="AE150" s="94"/>
      <c r="AF150" s="94"/>
      <c r="AG150" s="94"/>
      <c r="AH150" s="94"/>
      <c r="AI150" s="94"/>
      <c r="AJ150" s="94"/>
      <c r="AK150" s="94"/>
      <c r="AL150" s="72"/>
      <c r="AM150" s="201"/>
      <c r="AN150" s="201"/>
      <c r="AO150" s="201"/>
      <c r="AP150" s="201"/>
      <c r="AQ150" s="201"/>
      <c r="AR150" s="201"/>
      <c r="AS150" s="201"/>
      <c r="AT150" s="201"/>
      <c r="AU150" s="68"/>
      <c r="AV150" s="68"/>
      <c r="AW150" s="68"/>
      <c r="AX150" s="68"/>
      <c r="AY150" s="68"/>
      <c r="AZ150" s="68"/>
      <c r="BA150" s="68"/>
      <c r="BB150" s="68"/>
      <c r="BC150" s="68"/>
      <c r="BD150" s="199"/>
      <c r="BE150" s="199"/>
      <c r="BF150" s="199"/>
    </row>
    <row r="151" spans="1:58">
      <c r="A151" s="1" t="s">
        <v>64</v>
      </c>
      <c r="B151" s="1">
        <v>2008</v>
      </c>
      <c r="C151" s="1">
        <v>2009</v>
      </c>
      <c r="D151" s="1">
        <v>2010</v>
      </c>
      <c r="E151" s="1">
        <v>2011</v>
      </c>
      <c r="F151" s="1">
        <v>2012</v>
      </c>
      <c r="G151" s="1">
        <v>2013</v>
      </c>
      <c r="H151" s="1">
        <v>2014</v>
      </c>
      <c r="I151" s="1">
        <v>2015</v>
      </c>
      <c r="J151" s="1">
        <v>2016</v>
      </c>
      <c r="K151" s="1">
        <v>2017</v>
      </c>
      <c r="L151" s="1">
        <v>2018</v>
      </c>
      <c r="M151" s="1">
        <v>2019</v>
      </c>
      <c r="N151" s="1">
        <v>2020</v>
      </c>
      <c r="O151" s="1">
        <v>2021</v>
      </c>
      <c r="P151" s="1">
        <v>2022</v>
      </c>
      <c r="Q151" s="1">
        <v>2023</v>
      </c>
      <c r="R151" s="1">
        <v>2024</v>
      </c>
      <c r="S151" s="1">
        <v>2025</v>
      </c>
      <c r="T151" s="1">
        <v>2026</v>
      </c>
      <c r="U151" s="1">
        <v>2027</v>
      </c>
      <c r="V151" s="1">
        <v>2028</v>
      </c>
      <c r="AL151" s="200">
        <v>2008</v>
      </c>
      <c r="AM151" s="200">
        <v>2009</v>
      </c>
      <c r="AN151" s="200">
        <v>2010</v>
      </c>
      <c r="AO151" s="200">
        <v>2011</v>
      </c>
      <c r="AP151" s="200">
        <v>2012</v>
      </c>
      <c r="AQ151" s="200">
        <v>2013</v>
      </c>
      <c r="AR151" s="200">
        <v>2014</v>
      </c>
      <c r="AS151" s="200">
        <v>2015</v>
      </c>
      <c r="AT151" s="200">
        <v>2016</v>
      </c>
      <c r="AU151" s="200">
        <v>2017</v>
      </c>
      <c r="AV151" s="200">
        <v>2018</v>
      </c>
      <c r="AW151" s="200">
        <v>2019</v>
      </c>
      <c r="AX151" s="200">
        <v>2020</v>
      </c>
      <c r="AY151" s="200">
        <v>2021</v>
      </c>
      <c r="AZ151" s="200">
        <v>2022</v>
      </c>
      <c r="BA151" s="200">
        <v>2023</v>
      </c>
      <c r="BB151" s="200">
        <v>2024</v>
      </c>
      <c r="BC151" s="200">
        <v>2025</v>
      </c>
      <c r="BD151" s="200">
        <v>2026</v>
      </c>
      <c r="BE151" s="200">
        <v>2027</v>
      </c>
      <c r="BF151" s="200">
        <v>2028</v>
      </c>
    </row>
    <row r="152" spans="1:58">
      <c r="A152" s="53" t="s">
        <v>50</v>
      </c>
      <c r="B152" s="57">
        <f>'Analysis Fault Information'!B152</f>
        <v>5</v>
      </c>
      <c r="C152" s="57">
        <f>'Analysis Fault Information'!C152</f>
        <v>11</v>
      </c>
      <c r="D152" s="57">
        <f>'Analysis Fault Information'!D152</f>
        <v>8</v>
      </c>
      <c r="E152" s="57">
        <f>'Analysis Fault Information'!E152</f>
        <v>9</v>
      </c>
      <c r="F152" s="57">
        <f>'Analysis Fault Information'!F152</f>
        <v>5</v>
      </c>
      <c r="G152" s="57">
        <f>'Analysis Fault Information'!G152</f>
        <v>4</v>
      </c>
      <c r="H152" s="57">
        <f>'Analysis Fault Information'!H152</f>
        <v>9</v>
      </c>
      <c r="I152" s="57">
        <f>'Analysis Fault Information'!I152</f>
        <v>13</v>
      </c>
      <c r="J152" s="57">
        <f>'Analysis Fault Information'!J152</f>
        <v>3</v>
      </c>
      <c r="K152" s="57">
        <f>'Analysis Fault Information'!K152</f>
        <v>7</v>
      </c>
      <c r="L152" s="42">
        <f>'Model parameters'!$C152</f>
        <v>7.4</v>
      </c>
      <c r="M152" s="42">
        <f>'Model parameters'!$C152</f>
        <v>7.4</v>
      </c>
      <c r="N152" s="42">
        <f>'Model parameters'!$C152</f>
        <v>7.4</v>
      </c>
      <c r="O152" s="42">
        <f>'Model parameters'!$C152</f>
        <v>7.4</v>
      </c>
      <c r="P152" s="42">
        <f>'Model parameters'!$C152</f>
        <v>7.4</v>
      </c>
      <c r="Q152" s="42">
        <f>'Model parameters'!$C152</f>
        <v>7.4</v>
      </c>
      <c r="R152" s="42">
        <f>'Model parameters'!$C152</f>
        <v>7.4</v>
      </c>
      <c r="S152" s="42">
        <f>'Model parameters'!$C152</f>
        <v>7.4</v>
      </c>
      <c r="T152" s="42">
        <f>'Model parameters'!$C152</f>
        <v>7.4</v>
      </c>
      <c r="U152" s="42">
        <f>'Model parameters'!$C152</f>
        <v>7.4</v>
      </c>
      <c r="V152" s="42">
        <f>'Model parameters'!$C152</f>
        <v>7.4</v>
      </c>
      <c r="AL152" s="201">
        <f t="shared" ref="AL152:AL164" si="84">B152</f>
        <v>5</v>
      </c>
      <c r="AM152" s="201">
        <f t="shared" ref="AM152:AM164" si="85">C152</f>
        <v>11</v>
      </c>
      <c r="AN152" s="201">
        <f t="shared" ref="AN152:AN164" si="86">D152</f>
        <v>8</v>
      </c>
      <c r="AO152" s="201">
        <f t="shared" ref="AO152:AO164" si="87">E152</f>
        <v>9</v>
      </c>
      <c r="AP152" s="201">
        <f t="shared" ref="AP152:AP164" si="88">F152</f>
        <v>5</v>
      </c>
      <c r="AQ152" s="201">
        <f t="shared" ref="AQ152:AQ164" si="89">G152</f>
        <v>4</v>
      </c>
      <c r="AR152" s="201">
        <f t="shared" ref="AR152:AR164" si="90">H152</f>
        <v>9</v>
      </c>
      <c r="AS152" s="201">
        <f t="shared" ref="AS152:AS164" si="91">I152</f>
        <v>13</v>
      </c>
      <c r="AT152" s="201">
        <f t="shared" ref="AT152:AT164" si="92">J152</f>
        <v>3</v>
      </c>
      <c r="AU152" s="201">
        <f t="shared" ref="AU152:AU164" si="93">K152</f>
        <v>7</v>
      </c>
      <c r="AV152" s="41">
        <f>LINEST($B152:$K152)*(AV$6-$AL$6+1)+INDEX(LINEST($B152:$K152,,TRUE,TRUE),1,2)</f>
        <v>6.9333333333333336</v>
      </c>
      <c r="AW152" s="41">
        <f t="shared" ref="AW152:BF152" si="94">LINEST($B152:$K152)*(AW$6-$AL$6+1)+INDEX(LINEST($B152:$K152,,TRUE,TRUE),1,2)</f>
        <v>6.8484848484848486</v>
      </c>
      <c r="AX152" s="41">
        <f t="shared" si="94"/>
        <v>6.7636363636363637</v>
      </c>
      <c r="AY152" s="41">
        <f t="shared" si="94"/>
        <v>6.6787878787878787</v>
      </c>
      <c r="AZ152" s="41">
        <f t="shared" si="94"/>
        <v>6.5939393939393938</v>
      </c>
      <c r="BA152" s="41">
        <f t="shared" si="94"/>
        <v>6.5090909090909088</v>
      </c>
      <c r="BB152" s="41">
        <f t="shared" si="94"/>
        <v>6.4242424242424239</v>
      </c>
      <c r="BC152" s="41">
        <f t="shared" si="94"/>
        <v>6.3393939393939389</v>
      </c>
      <c r="BD152" s="41">
        <f t="shared" si="94"/>
        <v>6.254545454545454</v>
      </c>
      <c r="BE152" s="41">
        <f t="shared" si="94"/>
        <v>6.169696969696969</v>
      </c>
      <c r="BF152" s="41">
        <f t="shared" si="94"/>
        <v>6.0848484848484841</v>
      </c>
    </row>
    <row r="153" spans="1:58">
      <c r="A153" s="53" t="s">
        <v>56</v>
      </c>
      <c r="B153" s="57">
        <f>'Analysis Fault Information'!B153</f>
        <v>2</v>
      </c>
      <c r="C153" s="57">
        <f>'Analysis Fault Information'!C153</f>
        <v>5</v>
      </c>
      <c r="D153" s="57">
        <f>'Analysis Fault Information'!D153</f>
        <v>6</v>
      </c>
      <c r="E153" s="57">
        <f>'Analysis Fault Information'!E153</f>
        <v>7</v>
      </c>
      <c r="F153" s="57">
        <f>'Analysis Fault Information'!F153</f>
        <v>4</v>
      </c>
      <c r="G153" s="57">
        <f>'Analysis Fault Information'!G153</f>
        <v>2</v>
      </c>
      <c r="H153" s="57">
        <f>'Analysis Fault Information'!H153</f>
        <v>17</v>
      </c>
      <c r="I153" s="57">
        <f>'Analysis Fault Information'!I153</f>
        <v>10</v>
      </c>
      <c r="J153" s="57">
        <f>'Analysis Fault Information'!J153</f>
        <v>11</v>
      </c>
      <c r="K153" s="57">
        <f>'Analysis Fault Information'!K153</f>
        <v>11</v>
      </c>
      <c r="L153" s="42">
        <f>'Model parameters'!$C153</f>
        <v>7.5</v>
      </c>
      <c r="M153" s="42">
        <f>'Model parameters'!$C153</f>
        <v>7.5</v>
      </c>
      <c r="N153" s="42">
        <f>'Model parameters'!$C153</f>
        <v>7.5</v>
      </c>
      <c r="O153" s="42">
        <f>'Model parameters'!$C153</f>
        <v>7.5</v>
      </c>
      <c r="P153" s="42">
        <f>'Model parameters'!$C153</f>
        <v>7.5</v>
      </c>
      <c r="Q153" s="42">
        <f>'Model parameters'!$C153</f>
        <v>7.5</v>
      </c>
      <c r="R153" s="42">
        <f>'Model parameters'!$C153</f>
        <v>7.5</v>
      </c>
      <c r="S153" s="42">
        <f>'Model parameters'!$C153</f>
        <v>7.5</v>
      </c>
      <c r="T153" s="42">
        <f>'Model parameters'!$C153</f>
        <v>7.5</v>
      </c>
      <c r="U153" s="42">
        <f>'Model parameters'!$C153</f>
        <v>7.5</v>
      </c>
      <c r="V153" s="42">
        <f>'Model parameters'!$C153</f>
        <v>7.5</v>
      </c>
      <c r="AL153" s="201">
        <f t="shared" si="84"/>
        <v>2</v>
      </c>
      <c r="AM153" s="201">
        <f t="shared" si="85"/>
        <v>5</v>
      </c>
      <c r="AN153" s="201">
        <f t="shared" si="86"/>
        <v>6</v>
      </c>
      <c r="AO153" s="201">
        <f t="shared" si="87"/>
        <v>7</v>
      </c>
      <c r="AP153" s="201">
        <f t="shared" si="88"/>
        <v>4</v>
      </c>
      <c r="AQ153" s="201">
        <f t="shared" si="89"/>
        <v>2</v>
      </c>
      <c r="AR153" s="201">
        <f t="shared" si="90"/>
        <v>17</v>
      </c>
      <c r="AS153" s="201">
        <f t="shared" si="91"/>
        <v>10</v>
      </c>
      <c r="AT153" s="201">
        <f t="shared" si="92"/>
        <v>11</v>
      </c>
      <c r="AU153" s="201">
        <f t="shared" si="93"/>
        <v>11</v>
      </c>
      <c r="AV153" s="41">
        <f t="shared" ref="AV153:BF164" si="95">LINEST($B153:$K153)*(AV$6-$AL$6+1)+INDEX(LINEST($B153:$K153,,TRUE,TRUE),1,2)</f>
        <v>13.200000000000003</v>
      </c>
      <c r="AW153" s="41">
        <f t="shared" si="95"/>
        <v>14.236363636363638</v>
      </c>
      <c r="AX153" s="41">
        <f t="shared" si="95"/>
        <v>15.272727272727275</v>
      </c>
      <c r="AY153" s="41">
        <f t="shared" si="95"/>
        <v>16.309090909090912</v>
      </c>
      <c r="AZ153" s="41">
        <f t="shared" si="95"/>
        <v>17.345454545454551</v>
      </c>
      <c r="BA153" s="41">
        <f t="shared" si="95"/>
        <v>18.381818181818186</v>
      </c>
      <c r="BB153" s="41">
        <f t="shared" si="95"/>
        <v>19.418181818181822</v>
      </c>
      <c r="BC153" s="41">
        <f t="shared" si="95"/>
        <v>20.45454545454546</v>
      </c>
      <c r="BD153" s="41">
        <f t="shared" si="95"/>
        <v>21.490909090909096</v>
      </c>
      <c r="BE153" s="41">
        <f t="shared" si="95"/>
        <v>22.527272727272734</v>
      </c>
      <c r="BF153" s="41">
        <f t="shared" si="95"/>
        <v>23.56363636363637</v>
      </c>
    </row>
    <row r="154" spans="1:58">
      <c r="A154" s="53" t="s">
        <v>51</v>
      </c>
      <c r="B154" s="57">
        <f>'Analysis Fault Information'!B154</f>
        <v>4</v>
      </c>
      <c r="C154" s="57">
        <f>'Analysis Fault Information'!C154</f>
        <v>1</v>
      </c>
      <c r="D154" s="57">
        <f>'Analysis Fault Information'!D154</f>
        <v>5</v>
      </c>
      <c r="E154" s="57">
        <f>'Analysis Fault Information'!E154</f>
        <v>2</v>
      </c>
      <c r="F154" s="57">
        <f>'Analysis Fault Information'!F154</f>
        <v>1</v>
      </c>
      <c r="G154" s="57">
        <f>'Analysis Fault Information'!G154</f>
        <v>3</v>
      </c>
      <c r="H154" s="57">
        <f>'Analysis Fault Information'!H154</f>
        <v>5</v>
      </c>
      <c r="I154" s="57">
        <f>'Analysis Fault Information'!I154</f>
        <v>2</v>
      </c>
      <c r="J154" s="57">
        <f>'Analysis Fault Information'!J154</f>
        <v>2</v>
      </c>
      <c r="K154" s="57">
        <f>'Analysis Fault Information'!K154</f>
        <v>8</v>
      </c>
      <c r="L154" s="42">
        <f>'Model parameters'!$C154</f>
        <v>3.3</v>
      </c>
      <c r="M154" s="42">
        <f>'Model parameters'!$C154</f>
        <v>3.3</v>
      </c>
      <c r="N154" s="42">
        <f>'Model parameters'!$C154</f>
        <v>3.3</v>
      </c>
      <c r="O154" s="42">
        <f>'Model parameters'!$C154</f>
        <v>3.3</v>
      </c>
      <c r="P154" s="42">
        <f>'Model parameters'!$C154</f>
        <v>3.3</v>
      </c>
      <c r="Q154" s="42">
        <f>'Model parameters'!$C154</f>
        <v>3.3</v>
      </c>
      <c r="R154" s="42">
        <f>'Model parameters'!$C154</f>
        <v>3.3</v>
      </c>
      <c r="S154" s="42">
        <f>'Model parameters'!$C154</f>
        <v>3.3</v>
      </c>
      <c r="T154" s="42">
        <f>'Model parameters'!$C154</f>
        <v>3.3</v>
      </c>
      <c r="U154" s="42">
        <f>'Model parameters'!$C154</f>
        <v>3.3</v>
      </c>
      <c r="V154" s="42">
        <f>'Model parameters'!$C154</f>
        <v>3.3</v>
      </c>
      <c r="AL154" s="201">
        <f t="shared" si="84"/>
        <v>4</v>
      </c>
      <c r="AM154" s="201">
        <f t="shared" si="85"/>
        <v>1</v>
      </c>
      <c r="AN154" s="201">
        <f t="shared" si="86"/>
        <v>5</v>
      </c>
      <c r="AO154" s="201">
        <f t="shared" si="87"/>
        <v>2</v>
      </c>
      <c r="AP154" s="201">
        <f t="shared" si="88"/>
        <v>1</v>
      </c>
      <c r="AQ154" s="201">
        <f t="shared" si="89"/>
        <v>3</v>
      </c>
      <c r="AR154" s="201">
        <f t="shared" si="90"/>
        <v>5</v>
      </c>
      <c r="AS154" s="201">
        <f t="shared" si="91"/>
        <v>2</v>
      </c>
      <c r="AT154" s="201">
        <f t="shared" si="92"/>
        <v>2</v>
      </c>
      <c r="AU154" s="201">
        <f t="shared" si="93"/>
        <v>8</v>
      </c>
      <c r="AV154" s="41">
        <f t="shared" si="95"/>
        <v>4.6000000000000005</v>
      </c>
      <c r="AW154" s="41">
        <f t="shared" si="95"/>
        <v>4.8363636363636369</v>
      </c>
      <c r="AX154" s="41">
        <f t="shared" si="95"/>
        <v>5.0727272727272732</v>
      </c>
      <c r="AY154" s="41">
        <f t="shared" si="95"/>
        <v>5.3090909090909095</v>
      </c>
      <c r="AZ154" s="41">
        <f t="shared" si="95"/>
        <v>5.5454545454545459</v>
      </c>
      <c r="BA154" s="41">
        <f t="shared" si="95"/>
        <v>5.7818181818181822</v>
      </c>
      <c r="BB154" s="41">
        <f t="shared" si="95"/>
        <v>6.0181818181818185</v>
      </c>
      <c r="BC154" s="41">
        <f t="shared" si="95"/>
        <v>6.2545454545454549</v>
      </c>
      <c r="BD154" s="41">
        <f t="shared" si="95"/>
        <v>6.4909090909090912</v>
      </c>
      <c r="BE154" s="41">
        <f t="shared" si="95"/>
        <v>6.7272727272727275</v>
      </c>
      <c r="BF154" s="41">
        <f t="shared" si="95"/>
        <v>6.9636363636363647</v>
      </c>
    </row>
    <row r="155" spans="1:58">
      <c r="A155" s="53" t="s">
        <v>54</v>
      </c>
      <c r="B155" s="57">
        <f>'Analysis Fault Information'!B155</f>
        <v>16</v>
      </c>
      <c r="C155" s="57">
        <f>'Analysis Fault Information'!C155</f>
        <v>24</v>
      </c>
      <c r="D155" s="57">
        <f>'Analysis Fault Information'!D155</f>
        <v>34</v>
      </c>
      <c r="E155" s="57">
        <f>'Analysis Fault Information'!E155</f>
        <v>20</v>
      </c>
      <c r="F155" s="57">
        <f>'Analysis Fault Information'!F155</f>
        <v>27</v>
      </c>
      <c r="G155" s="57">
        <f>'Analysis Fault Information'!G155</f>
        <v>21</v>
      </c>
      <c r="H155" s="57">
        <f>'Analysis Fault Information'!H155</f>
        <v>21</v>
      </c>
      <c r="I155" s="57">
        <f>'Analysis Fault Information'!I155</f>
        <v>18</v>
      </c>
      <c r="J155" s="57">
        <f>'Analysis Fault Information'!J155</f>
        <v>12</v>
      </c>
      <c r="K155" s="57">
        <f>'Analysis Fault Information'!K155</f>
        <v>13</v>
      </c>
      <c r="L155" s="42">
        <f>'Model parameters'!$C155</f>
        <v>20.6</v>
      </c>
      <c r="M155" s="42">
        <f>'Model parameters'!$C155</f>
        <v>20.6</v>
      </c>
      <c r="N155" s="42">
        <f>'Model parameters'!$C155</f>
        <v>20.6</v>
      </c>
      <c r="O155" s="42">
        <f>'Model parameters'!$C155</f>
        <v>20.6</v>
      </c>
      <c r="P155" s="42">
        <f>'Model parameters'!$C155</f>
        <v>20.6</v>
      </c>
      <c r="Q155" s="42">
        <f>'Model parameters'!$C155</f>
        <v>20.6</v>
      </c>
      <c r="R155" s="42">
        <f>'Model parameters'!$C155</f>
        <v>20.6</v>
      </c>
      <c r="S155" s="42">
        <f>'Model parameters'!$C155</f>
        <v>20.6</v>
      </c>
      <c r="T155" s="42">
        <f>'Model parameters'!$C155</f>
        <v>20.6</v>
      </c>
      <c r="U155" s="42">
        <f>'Model parameters'!$C155</f>
        <v>20.6</v>
      </c>
      <c r="V155" s="42">
        <f>'Model parameters'!$C155</f>
        <v>20.6</v>
      </c>
      <c r="AL155" s="201">
        <f t="shared" si="84"/>
        <v>16</v>
      </c>
      <c r="AM155" s="201">
        <f t="shared" si="85"/>
        <v>24</v>
      </c>
      <c r="AN155" s="201">
        <f t="shared" si="86"/>
        <v>34</v>
      </c>
      <c r="AO155" s="201">
        <f t="shared" si="87"/>
        <v>20</v>
      </c>
      <c r="AP155" s="201">
        <f t="shared" si="88"/>
        <v>27</v>
      </c>
      <c r="AQ155" s="201">
        <f t="shared" si="89"/>
        <v>21</v>
      </c>
      <c r="AR155" s="201">
        <f t="shared" si="90"/>
        <v>21</v>
      </c>
      <c r="AS155" s="201">
        <f t="shared" si="91"/>
        <v>18</v>
      </c>
      <c r="AT155" s="201">
        <f t="shared" si="92"/>
        <v>12</v>
      </c>
      <c r="AU155" s="201">
        <f t="shared" si="93"/>
        <v>13</v>
      </c>
      <c r="AV155" s="41">
        <f t="shared" si="95"/>
        <v>14.133333333333331</v>
      </c>
      <c r="AW155" s="41">
        <f t="shared" si="95"/>
        <v>12.957575757575755</v>
      </c>
      <c r="AX155" s="41">
        <f t="shared" si="95"/>
        <v>11.78181818181818</v>
      </c>
      <c r="AY155" s="41">
        <f t="shared" si="95"/>
        <v>10.606060606060602</v>
      </c>
      <c r="AZ155" s="41">
        <f t="shared" si="95"/>
        <v>9.4303030303030262</v>
      </c>
      <c r="BA155" s="41">
        <f t="shared" si="95"/>
        <v>8.2545454545454504</v>
      </c>
      <c r="BB155" s="41">
        <f t="shared" si="95"/>
        <v>7.0787878787878746</v>
      </c>
      <c r="BC155" s="41">
        <f t="shared" si="95"/>
        <v>5.9030303030302989</v>
      </c>
      <c r="BD155" s="41">
        <f t="shared" si="95"/>
        <v>4.7272727272727231</v>
      </c>
      <c r="BE155" s="41">
        <f t="shared" si="95"/>
        <v>3.5515151515151473</v>
      </c>
      <c r="BF155" s="41">
        <f t="shared" si="95"/>
        <v>2.375757575757568</v>
      </c>
    </row>
    <row r="156" spans="1:58">
      <c r="A156" s="53" t="s">
        <v>49</v>
      </c>
      <c r="B156" s="57">
        <f>'Analysis Fault Information'!B156</f>
        <v>3</v>
      </c>
      <c r="C156" s="57">
        <f>'Analysis Fault Information'!C156</f>
        <v>4</v>
      </c>
      <c r="D156" s="57">
        <f>'Analysis Fault Information'!D156</f>
        <v>7</v>
      </c>
      <c r="E156" s="57">
        <f>'Analysis Fault Information'!E156</f>
        <v>10</v>
      </c>
      <c r="F156" s="57">
        <f>'Analysis Fault Information'!F156</f>
        <v>5</v>
      </c>
      <c r="G156" s="57">
        <f>'Analysis Fault Information'!G156</f>
        <v>5</v>
      </c>
      <c r="H156" s="57">
        <f>'Analysis Fault Information'!H156</f>
        <v>11</v>
      </c>
      <c r="I156" s="57">
        <f>'Analysis Fault Information'!I156</f>
        <v>6</v>
      </c>
      <c r="J156" s="57">
        <f>'Analysis Fault Information'!J156</f>
        <v>4</v>
      </c>
      <c r="K156" s="57">
        <f>'Analysis Fault Information'!K156</f>
        <v>13</v>
      </c>
      <c r="L156" s="42">
        <f>'Model parameters'!$C156</f>
        <v>6.8</v>
      </c>
      <c r="M156" s="42">
        <f>'Model parameters'!$C156</f>
        <v>6.8</v>
      </c>
      <c r="N156" s="42">
        <f>'Model parameters'!$C156</f>
        <v>6.8</v>
      </c>
      <c r="O156" s="42">
        <f>'Model parameters'!$C156</f>
        <v>6.8</v>
      </c>
      <c r="P156" s="42">
        <f>'Model parameters'!$C156</f>
        <v>6.8</v>
      </c>
      <c r="Q156" s="42">
        <f>'Model parameters'!$C156</f>
        <v>6.8</v>
      </c>
      <c r="R156" s="42">
        <f>'Model parameters'!$C156</f>
        <v>6.8</v>
      </c>
      <c r="S156" s="42">
        <f>'Model parameters'!$C156</f>
        <v>6.8</v>
      </c>
      <c r="T156" s="42">
        <f>'Model parameters'!$C156</f>
        <v>6.8</v>
      </c>
      <c r="U156" s="42">
        <f>'Model parameters'!$C156</f>
        <v>6.8</v>
      </c>
      <c r="V156" s="42">
        <f>'Model parameters'!$C156</f>
        <v>6.8</v>
      </c>
      <c r="AL156" s="201">
        <f t="shared" si="84"/>
        <v>3</v>
      </c>
      <c r="AM156" s="201">
        <f t="shared" si="85"/>
        <v>4</v>
      </c>
      <c r="AN156" s="201">
        <f t="shared" si="86"/>
        <v>7</v>
      </c>
      <c r="AO156" s="201">
        <f t="shared" si="87"/>
        <v>10</v>
      </c>
      <c r="AP156" s="201">
        <f t="shared" si="88"/>
        <v>5</v>
      </c>
      <c r="AQ156" s="201">
        <f t="shared" si="89"/>
        <v>5</v>
      </c>
      <c r="AR156" s="201">
        <f t="shared" si="90"/>
        <v>11</v>
      </c>
      <c r="AS156" s="201">
        <f t="shared" si="91"/>
        <v>6</v>
      </c>
      <c r="AT156" s="201">
        <f t="shared" si="92"/>
        <v>4</v>
      </c>
      <c r="AU156" s="201">
        <f t="shared" si="93"/>
        <v>13</v>
      </c>
      <c r="AV156" s="41">
        <f t="shared" si="95"/>
        <v>9.7333333333333343</v>
      </c>
      <c r="AW156" s="41">
        <f t="shared" si="95"/>
        <v>10.266666666666667</v>
      </c>
      <c r="AX156" s="41">
        <f t="shared" si="95"/>
        <v>10.8</v>
      </c>
      <c r="AY156" s="41">
        <f t="shared" si="95"/>
        <v>11.333333333333336</v>
      </c>
      <c r="AZ156" s="41">
        <f t="shared" si="95"/>
        <v>11.866666666666669</v>
      </c>
      <c r="BA156" s="41">
        <f t="shared" si="95"/>
        <v>12.400000000000002</v>
      </c>
      <c r="BB156" s="41">
        <f t="shared" si="95"/>
        <v>12.933333333333335</v>
      </c>
      <c r="BC156" s="41">
        <f t="shared" si="95"/>
        <v>13.466666666666669</v>
      </c>
      <c r="BD156" s="41">
        <f t="shared" si="95"/>
        <v>14.000000000000004</v>
      </c>
      <c r="BE156" s="41">
        <f t="shared" si="95"/>
        <v>14.533333333333337</v>
      </c>
      <c r="BF156" s="41">
        <f t="shared" si="95"/>
        <v>15.06666666666667</v>
      </c>
    </row>
    <row r="157" spans="1:58">
      <c r="A157" s="53" t="s">
        <v>59</v>
      </c>
      <c r="B157" s="57">
        <f>'Analysis Fault Information'!B157</f>
        <v>4</v>
      </c>
      <c r="C157" s="57">
        <f>'Analysis Fault Information'!C157</f>
        <v>5</v>
      </c>
      <c r="D157" s="57">
        <f>'Analysis Fault Information'!D157</f>
        <v>3</v>
      </c>
      <c r="E157" s="57">
        <f>'Analysis Fault Information'!E157</f>
        <v>1</v>
      </c>
      <c r="F157" s="57">
        <f>'Analysis Fault Information'!F157</f>
        <v>2</v>
      </c>
      <c r="G157" s="57">
        <f>'Analysis Fault Information'!G157</f>
        <v>1</v>
      </c>
      <c r="H157" s="57">
        <f>'Analysis Fault Information'!H157</f>
        <v>4</v>
      </c>
      <c r="I157" s="57">
        <f>'Analysis Fault Information'!I157</f>
        <v>5</v>
      </c>
      <c r="J157" s="57">
        <f>'Analysis Fault Information'!J157</f>
        <v>4</v>
      </c>
      <c r="K157" s="57">
        <f>'Analysis Fault Information'!K157</f>
        <v>3</v>
      </c>
      <c r="L157" s="42">
        <f>'Model parameters'!$C157</f>
        <v>3.2</v>
      </c>
      <c r="M157" s="42">
        <f>'Model parameters'!$C157</f>
        <v>3.2</v>
      </c>
      <c r="N157" s="42">
        <f>'Model parameters'!$C157</f>
        <v>3.2</v>
      </c>
      <c r="O157" s="42">
        <f>'Model parameters'!$C157</f>
        <v>3.2</v>
      </c>
      <c r="P157" s="42">
        <f>'Model parameters'!$C157</f>
        <v>3.2</v>
      </c>
      <c r="Q157" s="42">
        <f>'Model parameters'!$C157</f>
        <v>3.2</v>
      </c>
      <c r="R157" s="42">
        <f>'Model parameters'!$C157</f>
        <v>3.2</v>
      </c>
      <c r="S157" s="42">
        <f>'Model parameters'!$C157</f>
        <v>3.2</v>
      </c>
      <c r="T157" s="42">
        <f>'Model parameters'!$C157</f>
        <v>3.2</v>
      </c>
      <c r="U157" s="42">
        <f>'Model parameters'!$C157</f>
        <v>3.2</v>
      </c>
      <c r="V157" s="42">
        <f>'Model parameters'!$C157</f>
        <v>3.2</v>
      </c>
      <c r="AL157" s="201">
        <f t="shared" si="84"/>
        <v>4</v>
      </c>
      <c r="AM157" s="201">
        <f t="shared" si="85"/>
        <v>5</v>
      </c>
      <c r="AN157" s="201">
        <f t="shared" si="86"/>
        <v>3</v>
      </c>
      <c r="AO157" s="201">
        <f t="shared" si="87"/>
        <v>1</v>
      </c>
      <c r="AP157" s="201">
        <f t="shared" si="88"/>
        <v>2</v>
      </c>
      <c r="AQ157" s="201">
        <f t="shared" si="89"/>
        <v>1</v>
      </c>
      <c r="AR157" s="201">
        <f t="shared" si="90"/>
        <v>4</v>
      </c>
      <c r="AS157" s="201">
        <f t="shared" si="91"/>
        <v>5</v>
      </c>
      <c r="AT157" s="201">
        <f t="shared" si="92"/>
        <v>4</v>
      </c>
      <c r="AU157" s="201">
        <f t="shared" si="93"/>
        <v>3</v>
      </c>
      <c r="AV157" s="41">
        <f t="shared" si="95"/>
        <v>3.2666666666666666</v>
      </c>
      <c r="AW157" s="41">
        <f t="shared" si="95"/>
        <v>3.2787878787878788</v>
      </c>
      <c r="AX157" s="41">
        <f t="shared" si="95"/>
        <v>3.290909090909091</v>
      </c>
      <c r="AY157" s="41">
        <f t="shared" si="95"/>
        <v>3.3030303030303028</v>
      </c>
      <c r="AZ157" s="41">
        <f t="shared" si="95"/>
        <v>3.315151515151515</v>
      </c>
      <c r="BA157" s="41">
        <f t="shared" si="95"/>
        <v>3.3272727272727272</v>
      </c>
      <c r="BB157" s="41">
        <f t="shared" si="95"/>
        <v>3.3393939393939394</v>
      </c>
      <c r="BC157" s="41">
        <f t="shared" si="95"/>
        <v>3.3515151515151511</v>
      </c>
      <c r="BD157" s="41">
        <f t="shared" si="95"/>
        <v>3.3636363636363633</v>
      </c>
      <c r="BE157" s="41">
        <f t="shared" si="95"/>
        <v>3.3757575757575755</v>
      </c>
      <c r="BF157" s="41">
        <f t="shared" si="95"/>
        <v>3.3878787878787877</v>
      </c>
    </row>
    <row r="158" spans="1:58">
      <c r="A158" s="53" t="s">
        <v>57</v>
      </c>
      <c r="B158" s="57">
        <f>'Analysis Fault Information'!B158</f>
        <v>13</v>
      </c>
      <c r="C158" s="57">
        <f>'Analysis Fault Information'!C158</f>
        <v>11</v>
      </c>
      <c r="D158" s="57">
        <f>'Analysis Fault Information'!D158</f>
        <v>17</v>
      </c>
      <c r="E158" s="57">
        <f>'Analysis Fault Information'!E158</f>
        <v>6</v>
      </c>
      <c r="F158" s="57">
        <f>'Analysis Fault Information'!F158</f>
        <v>8</v>
      </c>
      <c r="G158" s="57">
        <f>'Analysis Fault Information'!G158</f>
        <v>9</v>
      </c>
      <c r="H158" s="57">
        <f>'Analysis Fault Information'!H158</f>
        <v>13</v>
      </c>
      <c r="I158" s="57">
        <f>'Analysis Fault Information'!I158</f>
        <v>12</v>
      </c>
      <c r="J158" s="57">
        <f>'Analysis Fault Information'!J158</f>
        <v>21</v>
      </c>
      <c r="K158" s="57">
        <f>'Analysis Fault Information'!K158</f>
        <v>14</v>
      </c>
      <c r="L158" s="42">
        <f>'Model parameters'!$C158</f>
        <v>12.4</v>
      </c>
      <c r="M158" s="42">
        <f>'Model parameters'!$C158</f>
        <v>12.4</v>
      </c>
      <c r="N158" s="42">
        <f>'Model parameters'!$C158</f>
        <v>12.4</v>
      </c>
      <c r="O158" s="42">
        <f>'Model parameters'!$C158</f>
        <v>12.4</v>
      </c>
      <c r="P158" s="42">
        <f>'Model parameters'!$C158</f>
        <v>12.4</v>
      </c>
      <c r="Q158" s="42">
        <f>'Model parameters'!$C158</f>
        <v>12.4</v>
      </c>
      <c r="R158" s="42">
        <f>'Model parameters'!$C158</f>
        <v>12.4</v>
      </c>
      <c r="S158" s="42">
        <f>'Model parameters'!$C158</f>
        <v>12.4</v>
      </c>
      <c r="T158" s="42">
        <f>'Model parameters'!$C158</f>
        <v>12.4</v>
      </c>
      <c r="U158" s="42">
        <f>'Model parameters'!$C158</f>
        <v>12.4</v>
      </c>
      <c r="V158" s="42">
        <f>'Model parameters'!$C158</f>
        <v>12.4</v>
      </c>
      <c r="AL158" s="201">
        <f t="shared" si="84"/>
        <v>13</v>
      </c>
      <c r="AM158" s="201">
        <f t="shared" si="85"/>
        <v>11</v>
      </c>
      <c r="AN158" s="201">
        <f t="shared" si="86"/>
        <v>17</v>
      </c>
      <c r="AO158" s="201">
        <f t="shared" si="87"/>
        <v>6</v>
      </c>
      <c r="AP158" s="201">
        <f t="shared" si="88"/>
        <v>8</v>
      </c>
      <c r="AQ158" s="201">
        <f t="shared" si="89"/>
        <v>9</v>
      </c>
      <c r="AR158" s="201">
        <f t="shared" si="90"/>
        <v>13</v>
      </c>
      <c r="AS158" s="201">
        <f t="shared" si="91"/>
        <v>12</v>
      </c>
      <c r="AT158" s="201">
        <f t="shared" si="92"/>
        <v>21</v>
      </c>
      <c r="AU158" s="201">
        <f t="shared" si="93"/>
        <v>14</v>
      </c>
      <c r="AV158" s="41">
        <f t="shared" si="95"/>
        <v>14.933333333333334</v>
      </c>
      <c r="AW158" s="41">
        <f t="shared" si="95"/>
        <v>15.393939393939394</v>
      </c>
      <c r="AX158" s="41">
        <f t="shared" si="95"/>
        <v>15.854545454545454</v>
      </c>
      <c r="AY158" s="41">
        <f t="shared" si="95"/>
        <v>16.315151515151513</v>
      </c>
      <c r="AZ158" s="41">
        <f t="shared" si="95"/>
        <v>16.775757575757574</v>
      </c>
      <c r="BA158" s="41">
        <f t="shared" si="95"/>
        <v>17.236363636363635</v>
      </c>
      <c r="BB158" s="41">
        <f t="shared" si="95"/>
        <v>17.696969696969695</v>
      </c>
      <c r="BC158" s="41">
        <f t="shared" si="95"/>
        <v>18.157575757575756</v>
      </c>
      <c r="BD158" s="41">
        <f t="shared" si="95"/>
        <v>18.618181818181817</v>
      </c>
      <c r="BE158" s="41">
        <f t="shared" si="95"/>
        <v>19.078787878787878</v>
      </c>
      <c r="BF158" s="41">
        <f t="shared" si="95"/>
        <v>19.539393939393939</v>
      </c>
    </row>
    <row r="159" spans="1:58">
      <c r="A159" s="53" t="s">
        <v>55</v>
      </c>
      <c r="B159" s="57">
        <f>'Analysis Fault Information'!B159</f>
        <v>2</v>
      </c>
      <c r="C159" s="57">
        <f>'Analysis Fault Information'!C159</f>
        <v>1</v>
      </c>
      <c r="D159" s="57">
        <f>'Analysis Fault Information'!D159</f>
        <v>3</v>
      </c>
      <c r="E159" s="57">
        <f>'Analysis Fault Information'!E159</f>
        <v>1</v>
      </c>
      <c r="F159" s="57">
        <f>'Analysis Fault Information'!F159</f>
        <v>1</v>
      </c>
      <c r="G159" s="57">
        <f>'Analysis Fault Information'!G159</f>
        <v>1</v>
      </c>
      <c r="H159" s="57">
        <f>'Analysis Fault Information'!H159</f>
        <v>0</v>
      </c>
      <c r="I159" s="57">
        <f>'Analysis Fault Information'!I159</f>
        <v>1</v>
      </c>
      <c r="J159" s="57">
        <f>'Analysis Fault Information'!J159</f>
        <v>0</v>
      </c>
      <c r="K159" s="57">
        <f>'Analysis Fault Information'!K159</f>
        <v>3</v>
      </c>
      <c r="L159" s="42">
        <f>'Model parameters'!$C159</f>
        <v>1.3</v>
      </c>
      <c r="M159" s="42">
        <f>'Model parameters'!$C159</f>
        <v>1.3</v>
      </c>
      <c r="N159" s="42">
        <f>'Model parameters'!$C159</f>
        <v>1.3</v>
      </c>
      <c r="O159" s="42">
        <f>'Model parameters'!$C159</f>
        <v>1.3</v>
      </c>
      <c r="P159" s="42">
        <f>'Model parameters'!$C159</f>
        <v>1.3</v>
      </c>
      <c r="Q159" s="42">
        <f>'Model parameters'!$C159</f>
        <v>1.3</v>
      </c>
      <c r="R159" s="42">
        <f>'Model parameters'!$C159</f>
        <v>1.3</v>
      </c>
      <c r="S159" s="42">
        <f>'Model parameters'!$C159</f>
        <v>1.3</v>
      </c>
      <c r="T159" s="42">
        <f>'Model parameters'!$C159</f>
        <v>1.3</v>
      </c>
      <c r="U159" s="42">
        <f>'Model parameters'!$C159</f>
        <v>1.3</v>
      </c>
      <c r="V159" s="42">
        <f>'Model parameters'!$C159</f>
        <v>1.3</v>
      </c>
      <c r="AL159" s="201">
        <f t="shared" si="84"/>
        <v>2</v>
      </c>
      <c r="AM159" s="201">
        <f t="shared" si="85"/>
        <v>1</v>
      </c>
      <c r="AN159" s="201">
        <f t="shared" si="86"/>
        <v>3</v>
      </c>
      <c r="AO159" s="201">
        <f t="shared" si="87"/>
        <v>1</v>
      </c>
      <c r="AP159" s="201">
        <f t="shared" si="88"/>
        <v>1</v>
      </c>
      <c r="AQ159" s="201">
        <f t="shared" si="89"/>
        <v>1</v>
      </c>
      <c r="AR159" s="201">
        <f t="shared" si="90"/>
        <v>0</v>
      </c>
      <c r="AS159" s="201">
        <f t="shared" si="91"/>
        <v>1</v>
      </c>
      <c r="AT159" s="201">
        <f t="shared" si="92"/>
        <v>0</v>
      </c>
      <c r="AU159" s="201">
        <f t="shared" si="93"/>
        <v>3</v>
      </c>
      <c r="AV159" s="41">
        <f t="shared" si="95"/>
        <v>0.93333333333333346</v>
      </c>
      <c r="AW159" s="41">
        <f t="shared" si="95"/>
        <v>0.8666666666666667</v>
      </c>
      <c r="AX159" s="41">
        <f t="shared" si="95"/>
        <v>0.8</v>
      </c>
      <c r="AY159" s="41">
        <f t="shared" si="95"/>
        <v>0.73333333333333339</v>
      </c>
      <c r="AZ159" s="41">
        <f t="shared" si="95"/>
        <v>0.66666666666666674</v>
      </c>
      <c r="BA159" s="41">
        <f t="shared" si="95"/>
        <v>0.60000000000000009</v>
      </c>
      <c r="BB159" s="41">
        <f t="shared" si="95"/>
        <v>0.53333333333333344</v>
      </c>
      <c r="BC159" s="41">
        <f t="shared" si="95"/>
        <v>0.46666666666666679</v>
      </c>
      <c r="BD159" s="41">
        <f t="shared" si="95"/>
        <v>0.40000000000000013</v>
      </c>
      <c r="BE159" s="41">
        <f t="shared" si="95"/>
        <v>0.33333333333333348</v>
      </c>
      <c r="BF159" s="41">
        <f t="shared" si="95"/>
        <v>0.26666666666666683</v>
      </c>
    </row>
    <row r="160" spans="1:58">
      <c r="A160" s="53" t="s">
        <v>47</v>
      </c>
      <c r="B160" s="57">
        <f>'Analysis Fault Information'!B160</f>
        <v>15</v>
      </c>
      <c r="C160" s="57">
        <f>'Analysis Fault Information'!C160</f>
        <v>24</v>
      </c>
      <c r="D160" s="57">
        <f>'Analysis Fault Information'!D160</f>
        <v>10</v>
      </c>
      <c r="E160" s="57">
        <f>'Analysis Fault Information'!E160</f>
        <v>26</v>
      </c>
      <c r="F160" s="57">
        <f>'Analysis Fault Information'!F160</f>
        <v>16</v>
      </c>
      <c r="G160" s="57">
        <f>'Analysis Fault Information'!G160</f>
        <v>11</v>
      </c>
      <c r="H160" s="57">
        <f>'Analysis Fault Information'!H160</f>
        <v>19</v>
      </c>
      <c r="I160" s="57">
        <f>'Analysis Fault Information'!I160</f>
        <v>23</v>
      </c>
      <c r="J160" s="57">
        <f>'Analysis Fault Information'!J160</f>
        <v>21</v>
      </c>
      <c r="K160" s="57">
        <f>'Analysis Fault Information'!K160</f>
        <v>24</v>
      </c>
      <c r="L160" s="42">
        <f>'Model parameters'!$C160</f>
        <v>18.899999999999999</v>
      </c>
      <c r="M160" s="42">
        <f>'Model parameters'!$C160</f>
        <v>18.899999999999999</v>
      </c>
      <c r="N160" s="42">
        <f>'Model parameters'!$C160</f>
        <v>18.899999999999999</v>
      </c>
      <c r="O160" s="42">
        <f>'Model parameters'!$C160</f>
        <v>18.899999999999999</v>
      </c>
      <c r="P160" s="42">
        <f>'Model parameters'!$C160</f>
        <v>18.899999999999999</v>
      </c>
      <c r="Q160" s="42">
        <f>'Model parameters'!$C160</f>
        <v>18.899999999999999</v>
      </c>
      <c r="R160" s="42">
        <f>'Model parameters'!$C160</f>
        <v>18.899999999999999</v>
      </c>
      <c r="S160" s="42">
        <f>'Model parameters'!$C160</f>
        <v>18.899999999999999</v>
      </c>
      <c r="T160" s="42">
        <f>'Model parameters'!$C160</f>
        <v>18.899999999999999</v>
      </c>
      <c r="U160" s="42">
        <f>'Model parameters'!$C160</f>
        <v>18.899999999999999</v>
      </c>
      <c r="V160" s="42">
        <f>'Model parameters'!$C160</f>
        <v>18.899999999999999</v>
      </c>
      <c r="AL160" s="201">
        <f t="shared" si="84"/>
        <v>15</v>
      </c>
      <c r="AM160" s="201">
        <f t="shared" si="85"/>
        <v>24</v>
      </c>
      <c r="AN160" s="201">
        <f t="shared" si="86"/>
        <v>10</v>
      </c>
      <c r="AO160" s="201">
        <f t="shared" si="87"/>
        <v>26</v>
      </c>
      <c r="AP160" s="201">
        <f t="shared" si="88"/>
        <v>16</v>
      </c>
      <c r="AQ160" s="201">
        <f t="shared" si="89"/>
        <v>11</v>
      </c>
      <c r="AR160" s="201">
        <f t="shared" si="90"/>
        <v>19</v>
      </c>
      <c r="AS160" s="201">
        <f t="shared" si="91"/>
        <v>23</v>
      </c>
      <c r="AT160" s="201">
        <f t="shared" si="92"/>
        <v>21</v>
      </c>
      <c r="AU160" s="201">
        <f t="shared" si="93"/>
        <v>24</v>
      </c>
      <c r="AV160" s="41">
        <f t="shared" si="95"/>
        <v>22.199999999999996</v>
      </c>
      <c r="AW160" s="41">
        <f t="shared" si="95"/>
        <v>22.799999999999997</v>
      </c>
      <c r="AX160" s="41">
        <f t="shared" si="95"/>
        <v>23.4</v>
      </c>
      <c r="AY160" s="41">
        <f t="shared" si="95"/>
        <v>24</v>
      </c>
      <c r="AZ160" s="41">
        <f t="shared" si="95"/>
        <v>24.599999999999998</v>
      </c>
      <c r="BA160" s="41">
        <f t="shared" si="95"/>
        <v>25.199999999999996</v>
      </c>
      <c r="BB160" s="41">
        <f t="shared" si="95"/>
        <v>25.799999999999997</v>
      </c>
      <c r="BC160" s="41">
        <f t="shared" si="95"/>
        <v>26.4</v>
      </c>
      <c r="BD160" s="41">
        <f t="shared" si="95"/>
        <v>27</v>
      </c>
      <c r="BE160" s="41">
        <f t="shared" si="95"/>
        <v>27.599999999999998</v>
      </c>
      <c r="BF160" s="41">
        <f t="shared" si="95"/>
        <v>28.199999999999996</v>
      </c>
    </row>
    <row r="161" spans="1:58">
      <c r="A161" s="53" t="s">
        <v>52</v>
      </c>
      <c r="B161" s="57">
        <f>'Analysis Fault Information'!B161</f>
        <v>4</v>
      </c>
      <c r="C161" s="57">
        <f>'Analysis Fault Information'!C161</f>
        <v>13</v>
      </c>
      <c r="D161" s="57">
        <f>'Analysis Fault Information'!D161</f>
        <v>7</v>
      </c>
      <c r="E161" s="57">
        <f>'Analysis Fault Information'!E161</f>
        <v>7</v>
      </c>
      <c r="F161" s="57">
        <f>'Analysis Fault Information'!F161</f>
        <v>5</v>
      </c>
      <c r="G161" s="57">
        <f>'Analysis Fault Information'!G161</f>
        <v>11</v>
      </c>
      <c r="H161" s="57">
        <f>'Analysis Fault Information'!H161</f>
        <v>5</v>
      </c>
      <c r="I161" s="57">
        <f>'Analysis Fault Information'!I161</f>
        <v>4</v>
      </c>
      <c r="J161" s="57">
        <f>'Analysis Fault Information'!J161</f>
        <v>11</v>
      </c>
      <c r="K161" s="57">
        <f>'Analysis Fault Information'!K161</f>
        <v>5</v>
      </c>
      <c r="L161" s="42">
        <f>'Model parameters'!$C161</f>
        <v>7.2</v>
      </c>
      <c r="M161" s="42">
        <f>'Model parameters'!$C161</f>
        <v>7.2</v>
      </c>
      <c r="N161" s="42">
        <f>'Model parameters'!$C161</f>
        <v>7.2</v>
      </c>
      <c r="O161" s="42">
        <f>'Model parameters'!$C161</f>
        <v>7.2</v>
      </c>
      <c r="P161" s="42">
        <f>'Model parameters'!$C161</f>
        <v>7.2</v>
      </c>
      <c r="Q161" s="42">
        <f>'Model parameters'!$C161</f>
        <v>7.2</v>
      </c>
      <c r="R161" s="42">
        <f>'Model parameters'!$C161</f>
        <v>7.2</v>
      </c>
      <c r="S161" s="42">
        <f>'Model parameters'!$C161</f>
        <v>7.2</v>
      </c>
      <c r="T161" s="42">
        <f>'Model parameters'!$C161</f>
        <v>7.2</v>
      </c>
      <c r="U161" s="42">
        <f>'Model parameters'!$C161</f>
        <v>7.2</v>
      </c>
      <c r="V161" s="42">
        <f>'Model parameters'!$C161</f>
        <v>7.2</v>
      </c>
      <c r="AL161" s="201">
        <f t="shared" si="84"/>
        <v>4</v>
      </c>
      <c r="AM161" s="201">
        <f t="shared" si="85"/>
        <v>13</v>
      </c>
      <c r="AN161" s="201">
        <f t="shared" si="86"/>
        <v>7</v>
      </c>
      <c r="AO161" s="201">
        <f t="shared" si="87"/>
        <v>7</v>
      </c>
      <c r="AP161" s="201">
        <f t="shared" si="88"/>
        <v>5</v>
      </c>
      <c r="AQ161" s="201">
        <f t="shared" si="89"/>
        <v>11</v>
      </c>
      <c r="AR161" s="201">
        <f t="shared" si="90"/>
        <v>5</v>
      </c>
      <c r="AS161" s="201">
        <f t="shared" si="91"/>
        <v>4</v>
      </c>
      <c r="AT161" s="201">
        <f t="shared" si="92"/>
        <v>11</v>
      </c>
      <c r="AU161" s="201">
        <f t="shared" si="93"/>
        <v>5</v>
      </c>
      <c r="AV161" s="41">
        <f t="shared" si="95"/>
        <v>6.5333333333333323</v>
      </c>
      <c r="AW161" s="41">
        <f t="shared" si="95"/>
        <v>6.4121212121212103</v>
      </c>
      <c r="AX161" s="41">
        <f t="shared" si="95"/>
        <v>6.2909090909090892</v>
      </c>
      <c r="AY161" s="41">
        <f t="shared" si="95"/>
        <v>6.1696969696969681</v>
      </c>
      <c r="AZ161" s="41">
        <f t="shared" si="95"/>
        <v>6.0484848484848461</v>
      </c>
      <c r="BA161" s="41">
        <f t="shared" si="95"/>
        <v>5.927272727272725</v>
      </c>
      <c r="BB161" s="41">
        <f t="shared" si="95"/>
        <v>5.806060606060603</v>
      </c>
      <c r="BC161" s="41">
        <f t="shared" si="95"/>
        <v>5.6848484848484819</v>
      </c>
      <c r="BD161" s="41">
        <f t="shared" si="95"/>
        <v>5.5636363636363608</v>
      </c>
      <c r="BE161" s="41">
        <f t="shared" si="95"/>
        <v>5.4424242424242388</v>
      </c>
      <c r="BF161" s="41">
        <f t="shared" si="95"/>
        <v>5.3212121212121168</v>
      </c>
    </row>
    <row r="162" spans="1:58">
      <c r="A162" s="53" t="s">
        <v>53</v>
      </c>
      <c r="B162" s="57">
        <f>'Analysis Fault Information'!B162</f>
        <v>6</v>
      </c>
      <c r="C162" s="57">
        <f>'Analysis Fault Information'!C162</f>
        <v>1</v>
      </c>
      <c r="D162" s="57">
        <f>'Analysis Fault Information'!D162</f>
        <v>7</v>
      </c>
      <c r="E162" s="57">
        <f>'Analysis Fault Information'!E162</f>
        <v>4</v>
      </c>
      <c r="F162" s="57">
        <f>'Analysis Fault Information'!F162</f>
        <v>7</v>
      </c>
      <c r="G162" s="57">
        <f>'Analysis Fault Information'!G162</f>
        <v>4</v>
      </c>
      <c r="H162" s="57">
        <f>'Analysis Fault Information'!H162</f>
        <v>7</v>
      </c>
      <c r="I162" s="57">
        <f>'Analysis Fault Information'!I162</f>
        <v>2</v>
      </c>
      <c r="J162" s="57">
        <f>'Analysis Fault Information'!J162</f>
        <v>5</v>
      </c>
      <c r="K162" s="57">
        <f>'Analysis Fault Information'!K162</f>
        <v>5</v>
      </c>
      <c r="L162" s="42">
        <f>'Model parameters'!$C162</f>
        <v>4.8</v>
      </c>
      <c r="M162" s="42">
        <f>'Model parameters'!$C162</f>
        <v>4.8</v>
      </c>
      <c r="N162" s="42">
        <f>'Model parameters'!$C162</f>
        <v>4.8</v>
      </c>
      <c r="O162" s="42">
        <f>'Model parameters'!$C162</f>
        <v>4.8</v>
      </c>
      <c r="P162" s="42">
        <f>'Model parameters'!$C162</f>
        <v>4.8</v>
      </c>
      <c r="Q162" s="42">
        <f>'Model parameters'!$C162</f>
        <v>4.8</v>
      </c>
      <c r="R162" s="42">
        <f>'Model parameters'!$C162</f>
        <v>4.8</v>
      </c>
      <c r="S162" s="42">
        <f>'Model parameters'!$C162</f>
        <v>4.8</v>
      </c>
      <c r="T162" s="42">
        <f>'Model parameters'!$C162</f>
        <v>4.8</v>
      </c>
      <c r="U162" s="42">
        <f>'Model parameters'!$C162</f>
        <v>4.8</v>
      </c>
      <c r="V162" s="42">
        <f>'Model parameters'!$C162</f>
        <v>4.8</v>
      </c>
      <c r="AL162" s="201">
        <f t="shared" si="84"/>
        <v>6</v>
      </c>
      <c r="AM162" s="201">
        <f t="shared" si="85"/>
        <v>1</v>
      </c>
      <c r="AN162" s="201">
        <f t="shared" si="86"/>
        <v>7</v>
      </c>
      <c r="AO162" s="201">
        <f t="shared" si="87"/>
        <v>4</v>
      </c>
      <c r="AP162" s="201">
        <f t="shared" si="88"/>
        <v>7</v>
      </c>
      <c r="AQ162" s="201">
        <f t="shared" si="89"/>
        <v>4</v>
      </c>
      <c r="AR162" s="201">
        <f t="shared" si="90"/>
        <v>7</v>
      </c>
      <c r="AS162" s="201">
        <f t="shared" si="91"/>
        <v>2</v>
      </c>
      <c r="AT162" s="201">
        <f t="shared" si="92"/>
        <v>5</v>
      </c>
      <c r="AU162" s="201">
        <f t="shared" si="93"/>
        <v>5</v>
      </c>
      <c r="AV162" s="41">
        <f t="shared" si="95"/>
        <v>4.8</v>
      </c>
      <c r="AW162" s="41">
        <f t="shared" si="95"/>
        <v>4.8</v>
      </c>
      <c r="AX162" s="41">
        <f t="shared" si="95"/>
        <v>4.8</v>
      </c>
      <c r="AY162" s="41">
        <f t="shared" si="95"/>
        <v>4.8000000000000007</v>
      </c>
      <c r="AZ162" s="41">
        <f t="shared" si="95"/>
        <v>4.8000000000000007</v>
      </c>
      <c r="BA162" s="41">
        <f t="shared" si="95"/>
        <v>4.8000000000000007</v>
      </c>
      <c r="BB162" s="41">
        <f t="shared" si="95"/>
        <v>4.8000000000000007</v>
      </c>
      <c r="BC162" s="41">
        <f t="shared" si="95"/>
        <v>4.8000000000000007</v>
      </c>
      <c r="BD162" s="41">
        <f t="shared" si="95"/>
        <v>4.8000000000000007</v>
      </c>
      <c r="BE162" s="41">
        <f t="shared" si="95"/>
        <v>4.8000000000000007</v>
      </c>
      <c r="BF162" s="41">
        <f t="shared" si="95"/>
        <v>4.8000000000000007</v>
      </c>
    </row>
    <row r="163" spans="1:58">
      <c r="A163" s="53" t="s">
        <v>58</v>
      </c>
      <c r="B163" s="57">
        <f>'Analysis Fault Information'!B163</f>
        <v>5</v>
      </c>
      <c r="C163" s="57">
        <f>'Analysis Fault Information'!C163</f>
        <v>7</v>
      </c>
      <c r="D163" s="57">
        <f>'Analysis Fault Information'!D163</f>
        <v>9</v>
      </c>
      <c r="E163" s="57">
        <f>'Analysis Fault Information'!E163</f>
        <v>11</v>
      </c>
      <c r="F163" s="57">
        <f>'Analysis Fault Information'!F163</f>
        <v>5</v>
      </c>
      <c r="G163" s="57">
        <f>'Analysis Fault Information'!G163</f>
        <v>6</v>
      </c>
      <c r="H163" s="57">
        <f>'Analysis Fault Information'!H163</f>
        <v>10</v>
      </c>
      <c r="I163" s="57">
        <f>'Analysis Fault Information'!I163</f>
        <v>6</v>
      </c>
      <c r="J163" s="57">
        <f>'Analysis Fault Information'!J163</f>
        <v>5</v>
      </c>
      <c r="K163" s="57">
        <f>'Analysis Fault Information'!K163</f>
        <v>7</v>
      </c>
      <c r="L163" s="42">
        <f>'Model parameters'!$C163</f>
        <v>7.1</v>
      </c>
      <c r="M163" s="42">
        <f>'Model parameters'!$C163</f>
        <v>7.1</v>
      </c>
      <c r="N163" s="42">
        <f>'Model parameters'!$C163</f>
        <v>7.1</v>
      </c>
      <c r="O163" s="42">
        <f>'Model parameters'!$C163</f>
        <v>7.1</v>
      </c>
      <c r="P163" s="42">
        <f>'Model parameters'!$C163</f>
        <v>7.1</v>
      </c>
      <c r="Q163" s="42">
        <f>'Model parameters'!$C163</f>
        <v>7.1</v>
      </c>
      <c r="R163" s="42">
        <f>'Model parameters'!$C163</f>
        <v>7.1</v>
      </c>
      <c r="S163" s="42">
        <f>'Model parameters'!$C163</f>
        <v>7.1</v>
      </c>
      <c r="T163" s="42">
        <f>'Model parameters'!$C163</f>
        <v>7.1</v>
      </c>
      <c r="U163" s="42">
        <f>'Model parameters'!$C163</f>
        <v>7.1</v>
      </c>
      <c r="V163" s="42">
        <f>'Model parameters'!$C163</f>
        <v>7.1</v>
      </c>
      <c r="AL163" s="201">
        <f t="shared" si="84"/>
        <v>5</v>
      </c>
      <c r="AM163" s="201">
        <f t="shared" si="85"/>
        <v>7</v>
      </c>
      <c r="AN163" s="201">
        <f t="shared" si="86"/>
        <v>9</v>
      </c>
      <c r="AO163" s="201">
        <f t="shared" si="87"/>
        <v>11</v>
      </c>
      <c r="AP163" s="201">
        <f t="shared" si="88"/>
        <v>5</v>
      </c>
      <c r="AQ163" s="201">
        <f t="shared" si="89"/>
        <v>6</v>
      </c>
      <c r="AR163" s="201">
        <f t="shared" si="90"/>
        <v>10</v>
      </c>
      <c r="AS163" s="201">
        <f t="shared" si="91"/>
        <v>6</v>
      </c>
      <c r="AT163" s="201">
        <f t="shared" si="92"/>
        <v>5</v>
      </c>
      <c r="AU163" s="201">
        <f t="shared" si="93"/>
        <v>7</v>
      </c>
      <c r="AV163" s="41">
        <f t="shared" si="95"/>
        <v>6.6666666666666661</v>
      </c>
      <c r="AW163" s="41">
        <f t="shared" si="95"/>
        <v>6.5878787878787879</v>
      </c>
      <c r="AX163" s="41">
        <f t="shared" si="95"/>
        <v>6.5090909090909088</v>
      </c>
      <c r="AY163" s="41">
        <f t="shared" si="95"/>
        <v>6.4303030303030297</v>
      </c>
      <c r="AZ163" s="41">
        <f t="shared" si="95"/>
        <v>6.3515151515151516</v>
      </c>
      <c r="BA163" s="41">
        <f t="shared" si="95"/>
        <v>6.2727272727272725</v>
      </c>
      <c r="BB163" s="41">
        <f t="shared" si="95"/>
        <v>6.1939393939393934</v>
      </c>
      <c r="BC163" s="41">
        <f t="shared" si="95"/>
        <v>6.1151515151515143</v>
      </c>
      <c r="BD163" s="41">
        <f t="shared" si="95"/>
        <v>6.0363636363636362</v>
      </c>
      <c r="BE163" s="41">
        <f t="shared" si="95"/>
        <v>5.9575757575757571</v>
      </c>
      <c r="BF163" s="41">
        <f t="shared" si="95"/>
        <v>5.878787878787878</v>
      </c>
    </row>
    <row r="164" spans="1:58">
      <c r="A164" s="53" t="s">
        <v>60</v>
      </c>
      <c r="B164" s="57">
        <f>'Analysis Fault Information'!B164</f>
        <v>2</v>
      </c>
      <c r="C164" s="57">
        <f>'Analysis Fault Information'!C164</f>
        <v>2</v>
      </c>
      <c r="D164" s="57">
        <f>'Analysis Fault Information'!D164</f>
        <v>8</v>
      </c>
      <c r="E164" s="57">
        <f>'Analysis Fault Information'!E164</f>
        <v>7</v>
      </c>
      <c r="F164" s="57">
        <f>'Analysis Fault Information'!F164</f>
        <v>7</v>
      </c>
      <c r="G164" s="57">
        <f>'Analysis Fault Information'!G164</f>
        <v>5</v>
      </c>
      <c r="H164" s="57">
        <f>'Analysis Fault Information'!H164</f>
        <v>5</v>
      </c>
      <c r="I164" s="57">
        <f>'Analysis Fault Information'!I164</f>
        <v>8</v>
      </c>
      <c r="J164" s="57">
        <f>'Analysis Fault Information'!J164</f>
        <v>3</v>
      </c>
      <c r="K164" s="57">
        <f>'Analysis Fault Information'!K164</f>
        <v>5</v>
      </c>
      <c r="L164" s="42">
        <f>'Model parameters'!$C164</f>
        <v>5.2</v>
      </c>
      <c r="M164" s="42">
        <f>'Model parameters'!$C164</f>
        <v>5.2</v>
      </c>
      <c r="N164" s="42">
        <f>'Model parameters'!$C164</f>
        <v>5.2</v>
      </c>
      <c r="O164" s="42">
        <f>'Model parameters'!$C164</f>
        <v>5.2</v>
      </c>
      <c r="P164" s="42">
        <f>'Model parameters'!$C164</f>
        <v>5.2</v>
      </c>
      <c r="Q164" s="42">
        <f>'Model parameters'!$C164</f>
        <v>5.2</v>
      </c>
      <c r="R164" s="42">
        <f>'Model parameters'!$C164</f>
        <v>5.2</v>
      </c>
      <c r="S164" s="42">
        <f>'Model parameters'!$C164</f>
        <v>5.2</v>
      </c>
      <c r="T164" s="42">
        <f>'Model parameters'!$C164</f>
        <v>5.2</v>
      </c>
      <c r="U164" s="42">
        <f>'Model parameters'!$C164</f>
        <v>5.2</v>
      </c>
      <c r="V164" s="42">
        <f>'Model parameters'!$C164</f>
        <v>5.2</v>
      </c>
      <c r="AL164" s="201">
        <f t="shared" si="84"/>
        <v>2</v>
      </c>
      <c r="AM164" s="201">
        <f t="shared" si="85"/>
        <v>2</v>
      </c>
      <c r="AN164" s="201">
        <f t="shared" si="86"/>
        <v>8</v>
      </c>
      <c r="AO164" s="201">
        <f t="shared" si="87"/>
        <v>7</v>
      </c>
      <c r="AP164" s="201">
        <f t="shared" si="88"/>
        <v>7</v>
      </c>
      <c r="AQ164" s="201">
        <f t="shared" si="89"/>
        <v>5</v>
      </c>
      <c r="AR164" s="201">
        <f t="shared" si="90"/>
        <v>5</v>
      </c>
      <c r="AS164" s="201">
        <f t="shared" si="91"/>
        <v>8</v>
      </c>
      <c r="AT164" s="201">
        <f t="shared" si="92"/>
        <v>3</v>
      </c>
      <c r="AU164" s="201">
        <f t="shared" si="93"/>
        <v>5</v>
      </c>
      <c r="AV164" s="41">
        <f t="shared" si="95"/>
        <v>6.0666666666666673</v>
      </c>
      <c r="AW164" s="41">
        <f t="shared" si="95"/>
        <v>6.2242424242424246</v>
      </c>
      <c r="AX164" s="41">
        <f t="shared" si="95"/>
        <v>6.3818181818181827</v>
      </c>
      <c r="AY164" s="41">
        <f t="shared" si="95"/>
        <v>6.53939393939394</v>
      </c>
      <c r="AZ164" s="41">
        <f t="shared" si="95"/>
        <v>6.6969696969696972</v>
      </c>
      <c r="BA164" s="41">
        <f t="shared" si="95"/>
        <v>6.8545454545454554</v>
      </c>
      <c r="BB164" s="41">
        <f t="shared" si="95"/>
        <v>7.0121212121212126</v>
      </c>
      <c r="BC164" s="41">
        <f t="shared" si="95"/>
        <v>7.1696969696969699</v>
      </c>
      <c r="BD164" s="41">
        <f t="shared" si="95"/>
        <v>7.327272727272728</v>
      </c>
      <c r="BE164" s="41">
        <f t="shared" si="95"/>
        <v>7.4848484848484853</v>
      </c>
      <c r="BF164" s="41">
        <f t="shared" si="95"/>
        <v>7.6424242424242426</v>
      </c>
    </row>
    <row r="165" spans="1:58">
      <c r="A165" s="53"/>
      <c r="B165" s="52"/>
      <c r="C165" s="52"/>
      <c r="D165" s="52"/>
      <c r="E165" s="52"/>
      <c r="F165" s="52"/>
      <c r="G165" s="52"/>
      <c r="H165" s="52"/>
      <c r="I165" s="52"/>
      <c r="J165" s="5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</row>
    <row r="166" spans="1:58">
      <c r="A166" s="53"/>
      <c r="B166" s="52"/>
      <c r="C166" s="52"/>
      <c r="D166" s="52"/>
      <c r="E166" s="52"/>
      <c r="F166" s="52"/>
      <c r="G166" s="52"/>
      <c r="H166" s="52"/>
      <c r="I166" s="52"/>
      <c r="J166" s="5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</row>
    <row r="167" spans="1:58">
      <c r="A167" s="53"/>
      <c r="B167" s="52"/>
      <c r="C167" s="52"/>
      <c r="D167" s="52"/>
      <c r="E167" s="52"/>
      <c r="F167" s="52"/>
      <c r="G167" s="52"/>
      <c r="H167" s="52"/>
      <c r="I167" s="52"/>
      <c r="J167" s="52"/>
      <c r="O167" s="3"/>
      <c r="P167" s="3"/>
      <c r="Q167" s="3"/>
      <c r="R167" s="3"/>
      <c r="S167" s="3"/>
      <c r="T167" s="3"/>
      <c r="U167" s="3"/>
      <c r="V167" s="3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</row>
    <row r="168" spans="1:58" s="3" customFormat="1" ht="18">
      <c r="A168" s="18" t="s">
        <v>42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</row>
    <row r="169" spans="1:58" s="3" customFormat="1" ht="18">
      <c r="A169" s="1"/>
      <c r="B169" s="55"/>
      <c r="C169" s="55"/>
      <c r="D169" s="55"/>
      <c r="E169" s="55"/>
      <c r="F169" s="55"/>
      <c r="G169" s="55"/>
      <c r="H169" s="55"/>
      <c r="I169" s="39"/>
      <c r="J169" s="1"/>
      <c r="N169"/>
      <c r="O169"/>
      <c r="P169"/>
      <c r="Q169"/>
      <c r="R169"/>
      <c r="S169"/>
      <c r="T169"/>
      <c r="U169"/>
      <c r="V169"/>
    </row>
    <row r="170" spans="1:58" s="3" customFormat="1" ht="15.95" customHeight="1">
      <c r="B170" s="129" t="s">
        <v>5</v>
      </c>
      <c r="C170" s="59"/>
      <c r="D170" s="59"/>
      <c r="E170" s="59"/>
      <c r="F170" s="59"/>
      <c r="G170" s="59"/>
      <c r="H170" s="59"/>
      <c r="I170" s="59"/>
      <c r="J170" s="59"/>
      <c r="K170" s="59"/>
      <c r="L170" s="69" t="s">
        <v>32</v>
      </c>
      <c r="M170" s="59" t="str">
        <f>'Model parameters'!B173</f>
        <v>Average adjusted for reactive tree count</v>
      </c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  <c r="AK170" s="59"/>
      <c r="AL170" s="69" t="s">
        <v>48</v>
      </c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3"/>
    </row>
    <row r="171" spans="1:58" s="60" customFormat="1">
      <c r="A171" s="60" t="s">
        <v>6</v>
      </c>
      <c r="B171" s="61">
        <f t="shared" ref="B171:K171" si="96">SUM(B175:B187)</f>
        <v>146</v>
      </c>
      <c r="C171" s="61">
        <f t="shared" si="96"/>
        <v>157</v>
      </c>
      <c r="D171" s="61">
        <f t="shared" si="96"/>
        <v>157</v>
      </c>
      <c r="E171" s="61">
        <f t="shared" si="96"/>
        <v>296</v>
      </c>
      <c r="F171" s="61">
        <f t="shared" si="96"/>
        <v>358</v>
      </c>
      <c r="G171" s="61">
        <f t="shared" si="96"/>
        <v>181</v>
      </c>
      <c r="H171" s="61">
        <f t="shared" si="96"/>
        <v>320</v>
      </c>
      <c r="I171" s="61">
        <f t="shared" si="96"/>
        <v>292</v>
      </c>
      <c r="J171" s="61">
        <f t="shared" si="96"/>
        <v>185</v>
      </c>
      <c r="K171" s="61">
        <f t="shared" si="96"/>
        <v>286</v>
      </c>
    </row>
    <row r="172" spans="1:58">
      <c r="A172" s="67" t="s">
        <v>32</v>
      </c>
      <c r="B172" s="94"/>
      <c r="C172" s="94"/>
      <c r="D172" s="94"/>
      <c r="E172" s="94"/>
      <c r="F172" s="94"/>
      <c r="G172" s="94"/>
      <c r="H172" s="94"/>
      <c r="I172" s="94"/>
      <c r="J172" s="94"/>
      <c r="K172" s="68"/>
      <c r="L172" s="68">
        <f t="shared" ref="L172:V172" si="97">SUM(L175:L187)</f>
        <v>232.44444444444446</v>
      </c>
      <c r="M172" s="68">
        <f t="shared" si="97"/>
        <v>232.44444444444446</v>
      </c>
      <c r="N172" s="68">
        <f t="shared" si="97"/>
        <v>184.12253844509942</v>
      </c>
      <c r="O172" s="68">
        <f t="shared" si="97"/>
        <v>136.06687400399886</v>
      </c>
      <c r="P172" s="68">
        <f t="shared" si="97"/>
        <v>116.68292095800615</v>
      </c>
      <c r="Q172" s="68">
        <f t="shared" si="97"/>
        <v>95.136473589585108</v>
      </c>
      <c r="R172" s="68">
        <f t="shared" si="97"/>
        <v>73.629368326427212</v>
      </c>
      <c r="S172" s="68">
        <f t="shared" si="97"/>
        <v>64.984499905374577</v>
      </c>
      <c r="T172" s="68">
        <f t="shared" si="97"/>
        <v>64.984499905374577</v>
      </c>
      <c r="U172" s="68">
        <f t="shared" si="97"/>
        <v>64.984499905374577</v>
      </c>
      <c r="V172" s="68">
        <f t="shared" si="97"/>
        <v>64.984499905374577</v>
      </c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72"/>
      <c r="AM172" s="201"/>
      <c r="AN172" s="201"/>
      <c r="AO172" s="201"/>
      <c r="AP172" s="201"/>
      <c r="AQ172" s="201"/>
      <c r="AR172" s="201"/>
      <c r="AS172" s="201"/>
      <c r="AT172" s="201"/>
      <c r="AU172" s="68"/>
      <c r="AV172" s="68">
        <f t="shared" ref="AV172:BF172" si="98">SUM(AV175:AV187)</f>
        <v>305.33333333333337</v>
      </c>
      <c r="AW172" s="68">
        <f t="shared" si="98"/>
        <v>317.61212121212122</v>
      </c>
      <c r="AX172" s="68">
        <f t="shared" si="98"/>
        <v>329.89090909090913</v>
      </c>
      <c r="AY172" s="68">
        <f t="shared" si="98"/>
        <v>342.16969696969699</v>
      </c>
      <c r="AZ172" s="68">
        <f t="shared" si="98"/>
        <v>354.4484848484849</v>
      </c>
      <c r="BA172" s="68">
        <f t="shared" si="98"/>
        <v>366.7272727272728</v>
      </c>
      <c r="BB172" s="68">
        <f t="shared" si="98"/>
        <v>379.00606060606066</v>
      </c>
      <c r="BC172" s="68">
        <f t="shared" si="98"/>
        <v>391.28484848484851</v>
      </c>
      <c r="BD172" s="68">
        <f t="shared" si="98"/>
        <v>403.56363636363636</v>
      </c>
      <c r="BE172" s="68">
        <f t="shared" si="98"/>
        <v>415.84242424242427</v>
      </c>
      <c r="BF172" s="68">
        <f t="shared" si="98"/>
        <v>428.12121212121224</v>
      </c>
    </row>
    <row r="173" spans="1:58">
      <c r="B173" s="94"/>
      <c r="C173" s="94"/>
      <c r="D173" s="94"/>
      <c r="E173" s="94"/>
      <c r="F173" s="94"/>
      <c r="G173" s="94"/>
      <c r="H173" s="94"/>
      <c r="I173" s="94"/>
      <c r="J173" s="94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72"/>
      <c r="AM173" s="201"/>
      <c r="AN173" s="201"/>
      <c r="AO173" s="201"/>
      <c r="AP173" s="201"/>
      <c r="AQ173" s="201"/>
      <c r="AR173" s="201"/>
      <c r="AS173" s="201"/>
      <c r="AT173" s="201"/>
      <c r="AU173" s="68"/>
      <c r="AV173" s="68"/>
      <c r="AW173" s="68"/>
      <c r="AX173" s="68"/>
      <c r="AY173" s="68"/>
      <c r="AZ173" s="68"/>
      <c r="BA173" s="68"/>
      <c r="BB173" s="68"/>
      <c r="BC173" s="68"/>
      <c r="BD173" s="199"/>
      <c r="BE173" s="199"/>
      <c r="BF173" s="199"/>
    </row>
    <row r="174" spans="1:58">
      <c r="A174" s="1" t="s">
        <v>64</v>
      </c>
      <c r="B174" s="1">
        <v>2008</v>
      </c>
      <c r="C174" s="1">
        <v>2009</v>
      </c>
      <c r="D174" s="1">
        <v>2010</v>
      </c>
      <c r="E174" s="1">
        <v>2011</v>
      </c>
      <c r="F174" s="1">
        <v>2012</v>
      </c>
      <c r="G174" s="1">
        <v>2013</v>
      </c>
      <c r="H174" s="1">
        <v>2014</v>
      </c>
      <c r="I174" s="1">
        <v>2015</v>
      </c>
      <c r="J174" s="1">
        <v>2016</v>
      </c>
      <c r="K174" s="1">
        <v>2017</v>
      </c>
      <c r="L174" s="1">
        <v>2018</v>
      </c>
      <c r="M174" s="1">
        <v>2019</v>
      </c>
      <c r="N174" s="1">
        <v>2020</v>
      </c>
      <c r="O174" s="1">
        <v>2021</v>
      </c>
      <c r="P174" s="1">
        <v>2022</v>
      </c>
      <c r="Q174" s="1">
        <v>2023</v>
      </c>
      <c r="R174" s="1">
        <v>2024</v>
      </c>
      <c r="S174" s="1">
        <v>2025</v>
      </c>
      <c r="T174" s="1">
        <v>2026</v>
      </c>
      <c r="U174" s="1">
        <v>2027</v>
      </c>
      <c r="V174" s="1">
        <v>2028</v>
      </c>
      <c r="AL174" s="200">
        <v>2008</v>
      </c>
      <c r="AM174" s="200">
        <v>2009</v>
      </c>
      <c r="AN174" s="200">
        <v>2010</v>
      </c>
      <c r="AO174" s="200">
        <v>2011</v>
      </c>
      <c r="AP174" s="200">
        <v>2012</v>
      </c>
      <c r="AQ174" s="200">
        <v>2013</v>
      </c>
      <c r="AR174" s="200">
        <v>2014</v>
      </c>
      <c r="AS174" s="200">
        <v>2015</v>
      </c>
      <c r="AT174" s="200">
        <v>2016</v>
      </c>
      <c r="AU174" s="200">
        <v>2017</v>
      </c>
      <c r="AV174" s="200">
        <v>2018</v>
      </c>
      <c r="AW174" s="200">
        <v>2019</v>
      </c>
      <c r="AX174" s="200">
        <v>2020</v>
      </c>
      <c r="AY174" s="200">
        <v>2021</v>
      </c>
      <c r="AZ174" s="200">
        <v>2022</v>
      </c>
      <c r="BA174" s="200">
        <v>2023</v>
      </c>
      <c r="BB174" s="200">
        <v>2024</v>
      </c>
      <c r="BC174" s="200">
        <v>2025</v>
      </c>
      <c r="BD174" s="200">
        <v>2026</v>
      </c>
      <c r="BE174" s="200">
        <v>2027</v>
      </c>
      <c r="BF174" s="200">
        <v>2028</v>
      </c>
    </row>
    <row r="175" spans="1:58">
      <c r="A175" s="53" t="s">
        <v>50</v>
      </c>
      <c r="B175" s="57">
        <f>'Analysis Fault Information'!B175</f>
        <v>17</v>
      </c>
      <c r="C175" s="57">
        <f>'Analysis Fault Information'!C175</f>
        <v>12</v>
      </c>
      <c r="D175" s="57">
        <f>'Analysis Fault Information'!D175</f>
        <v>12</v>
      </c>
      <c r="E175" s="57">
        <f>'Analysis Fault Information'!E175</f>
        <v>20</v>
      </c>
      <c r="F175" s="57">
        <f>'Analysis Fault Information'!F175</f>
        <v>19</v>
      </c>
      <c r="G175" s="57">
        <f>'Analysis Fault Information'!G175</f>
        <v>12</v>
      </c>
      <c r="H175" s="57">
        <f>'Analysis Fault Information'!H175</f>
        <v>21</v>
      </c>
      <c r="I175" s="57">
        <f>'Analysis Fault Information'!I175</f>
        <v>20</v>
      </c>
      <c r="J175" s="57">
        <f>'Analysis Fault Information'!J175</f>
        <v>13</v>
      </c>
      <c r="K175" s="57">
        <f>'Analysis Fault Information'!K175</f>
        <v>18</v>
      </c>
      <c r="L175" s="42">
        <f>'Model parameters'!C175</f>
        <v>16.222222222222221</v>
      </c>
      <c r="M175" s="97">
        <f>L175</f>
        <v>16.222222222222221</v>
      </c>
      <c r="N175" s="99">
        <f>'CPP Fault Rate Information'!C37/'CPP Fault Rate Information'!$B37*'Model parameters'!$C175</f>
        <v>16.222222222222221</v>
      </c>
      <c r="O175" s="99">
        <f>'CPP Fault Rate Information'!D37/'CPP Fault Rate Information'!$B37*'Model parameters'!$C175</f>
        <v>16.222222222222221</v>
      </c>
      <c r="P175" s="99">
        <f>'CPP Fault Rate Information'!E37/'CPP Fault Rate Information'!$B37*'Model parameters'!$C175</f>
        <v>16.222222222222221</v>
      </c>
      <c r="Q175" s="99">
        <f>'CPP Fault Rate Information'!F37/'CPP Fault Rate Information'!$B37*'Model parameters'!$C175</f>
        <v>11.361959064327484</v>
      </c>
      <c r="R175" s="99">
        <f>'CPP Fault Rate Information'!G37/'CPP Fault Rate Information'!$B37*'Model parameters'!$C175</f>
        <v>6.4824853801169589</v>
      </c>
      <c r="S175" s="99">
        <f>'CPP Fault Rate Information'!H37/'CPP Fault Rate Information'!$B37*'Model parameters'!$C175</f>
        <v>4.5422222222222208</v>
      </c>
      <c r="T175" s="97">
        <f t="shared" ref="T175:V175" si="99">S175</f>
        <v>4.5422222222222208</v>
      </c>
      <c r="U175" s="97">
        <f t="shared" si="99"/>
        <v>4.5422222222222208</v>
      </c>
      <c r="V175" s="97">
        <f t="shared" si="99"/>
        <v>4.5422222222222208</v>
      </c>
      <c r="AL175" s="201">
        <f t="shared" ref="AL175:AL187" si="100">B175</f>
        <v>17</v>
      </c>
      <c r="AM175" s="201">
        <f t="shared" ref="AM175:AM187" si="101">C175</f>
        <v>12</v>
      </c>
      <c r="AN175" s="201">
        <f t="shared" ref="AN175:AN187" si="102">D175</f>
        <v>12</v>
      </c>
      <c r="AO175" s="201">
        <f t="shared" ref="AO175:AO187" si="103">E175</f>
        <v>20</v>
      </c>
      <c r="AP175" s="201">
        <f t="shared" ref="AP175:AP187" si="104">F175</f>
        <v>19</v>
      </c>
      <c r="AQ175" s="201">
        <f t="shared" ref="AQ175:AQ187" si="105">G175</f>
        <v>12</v>
      </c>
      <c r="AR175" s="201">
        <f t="shared" ref="AR175:AR187" si="106">H175</f>
        <v>21</v>
      </c>
      <c r="AS175" s="201">
        <f t="shared" ref="AS175:AS187" si="107">I175</f>
        <v>20</v>
      </c>
      <c r="AT175" s="201">
        <f t="shared" ref="AT175:AT187" si="108">J175</f>
        <v>13</v>
      </c>
      <c r="AU175" s="201">
        <f t="shared" ref="AU175:AU187" si="109">K175</f>
        <v>18</v>
      </c>
      <c r="AV175" s="41">
        <f>LINEST($B175:$K175)*(AV$6-$AL$6+1)+INDEX(LINEST($B175:$K175,,TRUE,TRUE),1,2)</f>
        <v>18.133333333333333</v>
      </c>
      <c r="AW175" s="41">
        <f t="shared" ref="AW175:BF175" si="110">LINEST($B175:$K175)*(AW$6-$AL$6+1)+INDEX(LINEST($B175:$K175,,TRUE,TRUE),1,2)</f>
        <v>18.448484848484849</v>
      </c>
      <c r="AX175" s="41">
        <f t="shared" si="110"/>
        <v>18.763636363636365</v>
      </c>
      <c r="AY175" s="41">
        <f t="shared" si="110"/>
        <v>19.078787878787878</v>
      </c>
      <c r="AZ175" s="41">
        <f t="shared" si="110"/>
        <v>19.393939393939394</v>
      </c>
      <c r="BA175" s="41">
        <f t="shared" si="110"/>
        <v>19.709090909090911</v>
      </c>
      <c r="BB175" s="41">
        <f t="shared" si="110"/>
        <v>20.024242424242424</v>
      </c>
      <c r="BC175" s="41">
        <f t="shared" si="110"/>
        <v>20.33939393939394</v>
      </c>
      <c r="BD175" s="41">
        <f t="shared" si="110"/>
        <v>20.654545454545456</v>
      </c>
      <c r="BE175" s="41">
        <f t="shared" si="110"/>
        <v>20.969696969696972</v>
      </c>
      <c r="BF175" s="41">
        <f t="shared" si="110"/>
        <v>21.284848484848489</v>
      </c>
    </row>
    <row r="176" spans="1:58">
      <c r="A176" s="53" t="s">
        <v>56</v>
      </c>
      <c r="B176" s="57">
        <f>'Analysis Fault Information'!B176</f>
        <v>3</v>
      </c>
      <c r="C176" s="57">
        <f>'Analysis Fault Information'!C176</f>
        <v>7</v>
      </c>
      <c r="D176" s="57">
        <f>'Analysis Fault Information'!D176</f>
        <v>0</v>
      </c>
      <c r="E176" s="57">
        <f>'Analysis Fault Information'!E176</f>
        <v>17</v>
      </c>
      <c r="F176" s="57">
        <f>'Analysis Fault Information'!F176</f>
        <v>21</v>
      </c>
      <c r="G176" s="57">
        <f>'Analysis Fault Information'!G176</f>
        <v>6</v>
      </c>
      <c r="H176" s="57">
        <f>'Analysis Fault Information'!H176</f>
        <v>19</v>
      </c>
      <c r="I176" s="57">
        <f>'Analysis Fault Information'!I176</f>
        <v>19</v>
      </c>
      <c r="J176" s="57">
        <f>'Analysis Fault Information'!J176</f>
        <v>6</v>
      </c>
      <c r="K176" s="57">
        <f>'Analysis Fault Information'!K176</f>
        <v>17</v>
      </c>
      <c r="L176" s="201">
        <f>'Model parameters'!C176</f>
        <v>10.888888888888889</v>
      </c>
      <c r="M176" s="97">
        <f t="shared" ref="M176:M187" si="111">L176</f>
        <v>10.888888888888889</v>
      </c>
      <c r="N176" s="99">
        <f>'CPP Fault Rate Information'!C38/'CPP Fault Rate Information'!$B38*'Model parameters'!$C176</f>
        <v>7.6051192553810365</v>
      </c>
      <c r="O176" s="99">
        <f>'CPP Fault Rate Information'!D38/'CPP Fault Rate Information'!$B38*'Model parameters'!$C176</f>
        <v>4.347004072134963</v>
      </c>
      <c r="P176" s="99">
        <f>'CPP Fault Rate Information'!E38/'CPP Fault Rate Information'!$B38*'Model parameters'!$C176</f>
        <v>3.0386271087841759</v>
      </c>
      <c r="Q176" s="99">
        <f>'CPP Fault Rate Information'!F38/'CPP Fault Rate Information'!$B38*'Model parameters'!$C176</f>
        <v>3.0386271087841759</v>
      </c>
      <c r="R176" s="99">
        <f>'CPP Fault Rate Information'!G38/'CPP Fault Rate Information'!$B38*'Model parameters'!$C176</f>
        <v>3.0386271087841759</v>
      </c>
      <c r="S176" s="99">
        <f>'CPP Fault Rate Information'!H38/'CPP Fault Rate Information'!$B38*'Model parameters'!$C176</f>
        <v>3.0386271087841759</v>
      </c>
      <c r="T176" s="97">
        <f t="shared" ref="T176:V187" si="112">S176</f>
        <v>3.0386271087841759</v>
      </c>
      <c r="U176" s="97">
        <f t="shared" si="112"/>
        <v>3.0386271087841759</v>
      </c>
      <c r="V176" s="97">
        <f t="shared" si="112"/>
        <v>3.0386271087841759</v>
      </c>
      <c r="AL176" s="201">
        <f t="shared" si="100"/>
        <v>3</v>
      </c>
      <c r="AM176" s="201">
        <f t="shared" si="101"/>
        <v>7</v>
      </c>
      <c r="AN176" s="201">
        <f t="shared" si="102"/>
        <v>0</v>
      </c>
      <c r="AO176" s="201">
        <f t="shared" si="103"/>
        <v>17</v>
      </c>
      <c r="AP176" s="201">
        <f t="shared" si="104"/>
        <v>21</v>
      </c>
      <c r="AQ176" s="201">
        <f t="shared" si="105"/>
        <v>6</v>
      </c>
      <c r="AR176" s="201">
        <f t="shared" si="106"/>
        <v>19</v>
      </c>
      <c r="AS176" s="201">
        <f t="shared" si="107"/>
        <v>19</v>
      </c>
      <c r="AT176" s="201">
        <f t="shared" si="108"/>
        <v>6</v>
      </c>
      <c r="AU176" s="201">
        <f t="shared" si="109"/>
        <v>17</v>
      </c>
      <c r="AV176" s="41">
        <f t="shared" ref="AV176:BF187" si="113">LINEST($B176:$K176)*(AV$6-$AL$6+1)+INDEX(LINEST($B176:$K176,,TRUE,TRUE),1,2)</f>
        <v>18.333333333333332</v>
      </c>
      <c r="AW176" s="41">
        <f t="shared" si="113"/>
        <v>19.575757575757578</v>
      </c>
      <c r="AX176" s="41">
        <f t="shared" si="113"/>
        <v>20.81818181818182</v>
      </c>
      <c r="AY176" s="41">
        <f t="shared" si="113"/>
        <v>22.060606060606062</v>
      </c>
      <c r="AZ176" s="41">
        <f t="shared" si="113"/>
        <v>23.303030303030305</v>
      </c>
      <c r="BA176" s="41">
        <f t="shared" si="113"/>
        <v>24.545454545454547</v>
      </c>
      <c r="BB176" s="41">
        <f t="shared" si="113"/>
        <v>25.787878787878789</v>
      </c>
      <c r="BC176" s="41">
        <f t="shared" si="113"/>
        <v>27.030303030303031</v>
      </c>
      <c r="BD176" s="41">
        <f t="shared" si="113"/>
        <v>28.272727272727273</v>
      </c>
      <c r="BE176" s="41">
        <f t="shared" si="113"/>
        <v>29.515151515151516</v>
      </c>
      <c r="BF176" s="41">
        <f t="shared" si="113"/>
        <v>30.757575757575758</v>
      </c>
    </row>
    <row r="177" spans="1:58">
      <c r="A177" s="53" t="s">
        <v>51</v>
      </c>
      <c r="B177" s="57">
        <f>'Analysis Fault Information'!B177</f>
        <v>5</v>
      </c>
      <c r="C177" s="57">
        <f>'Analysis Fault Information'!C177</f>
        <v>2</v>
      </c>
      <c r="D177" s="57">
        <f>'Analysis Fault Information'!D177</f>
        <v>2</v>
      </c>
      <c r="E177" s="57">
        <f>'Analysis Fault Information'!E177</f>
        <v>2</v>
      </c>
      <c r="F177" s="57">
        <f>'Analysis Fault Information'!F177</f>
        <v>4</v>
      </c>
      <c r="G177" s="57">
        <f>'Analysis Fault Information'!G177</f>
        <v>1</v>
      </c>
      <c r="H177" s="57">
        <f>'Analysis Fault Information'!H177</f>
        <v>3</v>
      </c>
      <c r="I177" s="57">
        <f>'Analysis Fault Information'!I177</f>
        <v>1</v>
      </c>
      <c r="J177" s="57">
        <f>'Analysis Fault Information'!J177</f>
        <v>3</v>
      </c>
      <c r="K177" s="57">
        <f>'Analysis Fault Information'!K177</f>
        <v>2</v>
      </c>
      <c r="L177" s="201">
        <f>'Model parameters'!C177</f>
        <v>2.5555555555555554</v>
      </c>
      <c r="M177" s="97">
        <f t="shared" si="111"/>
        <v>2.5555555555555554</v>
      </c>
      <c r="N177" s="99">
        <f>'CPP Fault Rate Information'!C39/'CPP Fault Rate Information'!$B39*'Model parameters'!$C177</f>
        <v>2.5555555555555554</v>
      </c>
      <c r="O177" s="99">
        <f>'CPP Fault Rate Information'!D39/'CPP Fault Rate Information'!$B39*'Model parameters'!$C177</f>
        <v>2.5555555555555554</v>
      </c>
      <c r="P177" s="99">
        <f>'CPP Fault Rate Information'!E39/'CPP Fault Rate Information'!$B39*'Model parameters'!$C177</f>
        <v>2.5555555555555554</v>
      </c>
      <c r="Q177" s="99">
        <f>'CPP Fault Rate Information'!F39/'CPP Fault Rate Information'!$B39*'Model parameters'!$C177</f>
        <v>1.7898976608187132</v>
      </c>
      <c r="R177" s="99">
        <f>'CPP Fault Rate Information'!G39/'CPP Fault Rate Information'!$B39*'Model parameters'!$C177</f>
        <v>1.0212134502923975</v>
      </c>
      <c r="S177" s="99">
        <f>'CPP Fault Rate Information'!H39/'CPP Fault Rate Information'!$B39*'Model parameters'!$C177</f>
        <v>0.71555555555555528</v>
      </c>
      <c r="T177" s="97">
        <f t="shared" si="112"/>
        <v>0.71555555555555528</v>
      </c>
      <c r="U177" s="97">
        <f t="shared" si="112"/>
        <v>0.71555555555555528</v>
      </c>
      <c r="V177" s="97">
        <f t="shared" si="112"/>
        <v>0.71555555555555528</v>
      </c>
      <c r="AL177" s="201">
        <f t="shared" si="100"/>
        <v>5</v>
      </c>
      <c r="AM177" s="201">
        <f t="shared" si="101"/>
        <v>2</v>
      </c>
      <c r="AN177" s="201">
        <f t="shared" si="102"/>
        <v>2</v>
      </c>
      <c r="AO177" s="201">
        <f t="shared" si="103"/>
        <v>2</v>
      </c>
      <c r="AP177" s="201">
        <f t="shared" si="104"/>
        <v>4</v>
      </c>
      <c r="AQ177" s="201">
        <f t="shared" si="105"/>
        <v>1</v>
      </c>
      <c r="AR177" s="201">
        <f t="shared" si="106"/>
        <v>3</v>
      </c>
      <c r="AS177" s="201">
        <f t="shared" si="107"/>
        <v>1</v>
      </c>
      <c r="AT177" s="201">
        <f t="shared" si="108"/>
        <v>3</v>
      </c>
      <c r="AU177" s="201">
        <f t="shared" si="109"/>
        <v>2</v>
      </c>
      <c r="AV177" s="41">
        <f t="shared" si="113"/>
        <v>1.6666666666666667</v>
      </c>
      <c r="AW177" s="41">
        <f t="shared" si="113"/>
        <v>1.5151515151515151</v>
      </c>
      <c r="AX177" s="41">
        <f t="shared" si="113"/>
        <v>1.3636363636363638</v>
      </c>
      <c r="AY177" s="41">
        <f t="shared" si="113"/>
        <v>1.2121212121212124</v>
      </c>
      <c r="AZ177" s="41">
        <f t="shared" si="113"/>
        <v>1.0606060606060606</v>
      </c>
      <c r="BA177" s="41">
        <f t="shared" si="113"/>
        <v>0.90909090909090917</v>
      </c>
      <c r="BB177" s="41">
        <f t="shared" si="113"/>
        <v>0.75757575757575779</v>
      </c>
      <c r="BC177" s="41">
        <f t="shared" si="113"/>
        <v>0.60606060606060597</v>
      </c>
      <c r="BD177" s="41">
        <f t="shared" si="113"/>
        <v>0.45454545454545459</v>
      </c>
      <c r="BE177" s="41">
        <f t="shared" si="113"/>
        <v>0.30303030303030321</v>
      </c>
      <c r="BF177" s="41">
        <f t="shared" si="113"/>
        <v>0.15151515151515138</v>
      </c>
    </row>
    <row r="178" spans="1:58">
      <c r="A178" s="53" t="s">
        <v>54</v>
      </c>
      <c r="B178" s="57">
        <f>'Analysis Fault Information'!B178</f>
        <v>9</v>
      </c>
      <c r="C178" s="57">
        <f>'Analysis Fault Information'!C178</f>
        <v>11</v>
      </c>
      <c r="D178" s="57">
        <f>'Analysis Fault Information'!D178</f>
        <v>19</v>
      </c>
      <c r="E178" s="57">
        <f>'Analysis Fault Information'!E178</f>
        <v>20</v>
      </c>
      <c r="F178" s="57">
        <f>'Analysis Fault Information'!F178</f>
        <v>21</v>
      </c>
      <c r="G178" s="57">
        <f>'Analysis Fault Information'!G178</f>
        <v>10</v>
      </c>
      <c r="H178" s="57">
        <f>'Analysis Fault Information'!H178</f>
        <v>24</v>
      </c>
      <c r="I178" s="57">
        <f>'Analysis Fault Information'!I178</f>
        <v>24</v>
      </c>
      <c r="J178" s="57">
        <f>'Analysis Fault Information'!J178</f>
        <v>13</v>
      </c>
      <c r="K178" s="57">
        <f>'Analysis Fault Information'!K178</f>
        <v>20</v>
      </c>
      <c r="L178" s="201">
        <f>'Model parameters'!C178</f>
        <v>16.777777777777779</v>
      </c>
      <c r="M178" s="97">
        <f t="shared" si="111"/>
        <v>16.777777777777779</v>
      </c>
      <c r="N178" s="99">
        <f>'CPP Fault Rate Information'!C40/'CPP Fault Rate Information'!$B40*'Model parameters'!$C178</f>
        <v>11.744444444444444</v>
      </c>
      <c r="O178" s="99">
        <f>'CPP Fault Rate Information'!D40/'CPP Fault Rate Information'!$B40*'Model parameters'!$C178</f>
        <v>6.7111111111111112</v>
      </c>
      <c r="P178" s="99">
        <f>'CPP Fault Rate Information'!E40/'CPP Fault Rate Information'!$B40*'Model parameters'!$C178</f>
        <v>4.6915637860082295</v>
      </c>
      <c r="Q178" s="99">
        <f>'CPP Fault Rate Information'!F40/'CPP Fault Rate Information'!$B40*'Model parameters'!$C178</f>
        <v>4.6915637860082295</v>
      </c>
      <c r="R178" s="99">
        <f>'CPP Fault Rate Information'!G40/'CPP Fault Rate Information'!$B40*'Model parameters'!$C178</f>
        <v>4.6915637860082295</v>
      </c>
      <c r="S178" s="99">
        <f>'CPP Fault Rate Information'!H40/'CPP Fault Rate Information'!$B40*'Model parameters'!$C178</f>
        <v>4.6915637860082295</v>
      </c>
      <c r="T178" s="97">
        <f t="shared" si="112"/>
        <v>4.6915637860082295</v>
      </c>
      <c r="U178" s="97">
        <f t="shared" si="112"/>
        <v>4.6915637860082295</v>
      </c>
      <c r="V178" s="97">
        <f t="shared" si="112"/>
        <v>4.6915637860082295</v>
      </c>
      <c r="AL178" s="201">
        <f t="shared" si="100"/>
        <v>9</v>
      </c>
      <c r="AM178" s="201">
        <f t="shared" si="101"/>
        <v>11</v>
      </c>
      <c r="AN178" s="201">
        <f t="shared" si="102"/>
        <v>19</v>
      </c>
      <c r="AO178" s="201">
        <f t="shared" si="103"/>
        <v>20</v>
      </c>
      <c r="AP178" s="201">
        <f t="shared" si="104"/>
        <v>21</v>
      </c>
      <c r="AQ178" s="201">
        <f t="shared" si="105"/>
        <v>10</v>
      </c>
      <c r="AR178" s="201">
        <f t="shared" si="106"/>
        <v>24</v>
      </c>
      <c r="AS178" s="201">
        <f t="shared" si="107"/>
        <v>24</v>
      </c>
      <c r="AT178" s="201">
        <f t="shared" si="108"/>
        <v>13</v>
      </c>
      <c r="AU178" s="201">
        <f t="shared" si="109"/>
        <v>20</v>
      </c>
      <c r="AV178" s="41">
        <f t="shared" si="113"/>
        <v>21.733333333333334</v>
      </c>
      <c r="AW178" s="41">
        <f t="shared" si="113"/>
        <v>22.575757575757578</v>
      </c>
      <c r="AX178" s="41">
        <f t="shared" si="113"/>
        <v>23.418181818181822</v>
      </c>
      <c r="AY178" s="41">
        <f t="shared" si="113"/>
        <v>24.260606060606065</v>
      </c>
      <c r="AZ178" s="41">
        <f t="shared" si="113"/>
        <v>25.103030303030309</v>
      </c>
      <c r="BA178" s="41">
        <f t="shared" si="113"/>
        <v>25.945454545454549</v>
      </c>
      <c r="BB178" s="41">
        <f t="shared" si="113"/>
        <v>26.787878787878789</v>
      </c>
      <c r="BC178" s="41">
        <f t="shared" si="113"/>
        <v>27.630303030303033</v>
      </c>
      <c r="BD178" s="41">
        <f t="shared" si="113"/>
        <v>28.472727272727276</v>
      </c>
      <c r="BE178" s="41">
        <f t="shared" si="113"/>
        <v>29.31515151515152</v>
      </c>
      <c r="BF178" s="41">
        <f t="shared" si="113"/>
        <v>30.157575757575763</v>
      </c>
    </row>
    <row r="179" spans="1:58">
      <c r="A179" s="53" t="s">
        <v>49</v>
      </c>
      <c r="B179" s="57">
        <f>'Analysis Fault Information'!B179</f>
        <v>7</v>
      </c>
      <c r="C179" s="57">
        <f>'Analysis Fault Information'!C179</f>
        <v>9</v>
      </c>
      <c r="D179" s="57">
        <f>'Analysis Fault Information'!D179</f>
        <v>4</v>
      </c>
      <c r="E179" s="57">
        <f>'Analysis Fault Information'!E179</f>
        <v>16</v>
      </c>
      <c r="F179" s="57">
        <f>'Analysis Fault Information'!F179</f>
        <v>14</v>
      </c>
      <c r="G179" s="57">
        <f>'Analysis Fault Information'!G179</f>
        <v>8</v>
      </c>
      <c r="H179" s="57">
        <f>'Analysis Fault Information'!H179</f>
        <v>12</v>
      </c>
      <c r="I179" s="57">
        <f>'Analysis Fault Information'!I179</f>
        <v>17</v>
      </c>
      <c r="J179" s="57">
        <f>'Analysis Fault Information'!J179</f>
        <v>11</v>
      </c>
      <c r="K179" s="57">
        <f>'Analysis Fault Information'!K179</f>
        <v>22</v>
      </c>
      <c r="L179" s="201">
        <f>'Model parameters'!C179</f>
        <v>10.888888888888889</v>
      </c>
      <c r="M179" s="97">
        <f t="shared" si="111"/>
        <v>10.888888888888889</v>
      </c>
      <c r="N179" s="99">
        <f>'CPP Fault Rate Information'!C41/'CPP Fault Rate Information'!$B41*'Model parameters'!$C179</f>
        <v>10.888888888888889</v>
      </c>
      <c r="O179" s="99">
        <f>'CPP Fault Rate Information'!D41/'CPP Fault Rate Information'!$B41*'Model parameters'!$C179</f>
        <v>10.888888888888889</v>
      </c>
      <c r="P179" s="99">
        <f>'CPP Fault Rate Information'!E41/'CPP Fault Rate Information'!$B41*'Model parameters'!$C179</f>
        <v>10.888888888888889</v>
      </c>
      <c r="Q179" s="99">
        <f>'CPP Fault Rate Information'!F41/'CPP Fault Rate Information'!$B41*'Model parameters'!$C179</f>
        <v>7.609941520467836</v>
      </c>
      <c r="R179" s="99">
        <f>'CPP Fault Rate Information'!G41/'CPP Fault Rate Information'!$B41*'Model parameters'!$C179</f>
        <v>4.367836257309941</v>
      </c>
      <c r="S179" s="99">
        <f>'CPP Fault Rate Information'!H41/'CPP Fault Rate Information'!$B41*'Model parameters'!$C179</f>
        <v>3.0415204678362571</v>
      </c>
      <c r="T179" s="97">
        <f t="shared" si="112"/>
        <v>3.0415204678362571</v>
      </c>
      <c r="U179" s="97">
        <f t="shared" si="112"/>
        <v>3.0415204678362571</v>
      </c>
      <c r="V179" s="97">
        <f t="shared" si="112"/>
        <v>3.0415204678362571</v>
      </c>
      <c r="AL179" s="201">
        <f t="shared" si="100"/>
        <v>7</v>
      </c>
      <c r="AM179" s="201">
        <f t="shared" si="101"/>
        <v>9</v>
      </c>
      <c r="AN179" s="201">
        <f t="shared" si="102"/>
        <v>4</v>
      </c>
      <c r="AO179" s="201">
        <f t="shared" si="103"/>
        <v>16</v>
      </c>
      <c r="AP179" s="201">
        <f t="shared" si="104"/>
        <v>14</v>
      </c>
      <c r="AQ179" s="201">
        <f t="shared" si="105"/>
        <v>8</v>
      </c>
      <c r="AR179" s="201">
        <f t="shared" si="106"/>
        <v>12</v>
      </c>
      <c r="AS179" s="201">
        <f t="shared" si="107"/>
        <v>17</v>
      </c>
      <c r="AT179" s="201">
        <f t="shared" si="108"/>
        <v>11</v>
      </c>
      <c r="AU179" s="201">
        <f t="shared" si="109"/>
        <v>22</v>
      </c>
      <c r="AV179" s="41">
        <f t="shared" si="113"/>
        <v>18.533333333333335</v>
      </c>
      <c r="AW179" s="41">
        <f t="shared" si="113"/>
        <v>19.721212121212123</v>
      </c>
      <c r="AX179" s="41">
        <f t="shared" si="113"/>
        <v>20.909090909090914</v>
      </c>
      <c r="AY179" s="41">
        <f t="shared" si="113"/>
        <v>22.096969696969701</v>
      </c>
      <c r="AZ179" s="41">
        <f t="shared" si="113"/>
        <v>23.284848484848489</v>
      </c>
      <c r="BA179" s="41">
        <f t="shared" si="113"/>
        <v>24.472727272727276</v>
      </c>
      <c r="BB179" s="41">
        <f t="shared" si="113"/>
        <v>25.660606060606064</v>
      </c>
      <c r="BC179" s="41">
        <f t="shared" si="113"/>
        <v>26.848484848484851</v>
      </c>
      <c r="BD179" s="41">
        <f t="shared" si="113"/>
        <v>28.036363636363642</v>
      </c>
      <c r="BE179" s="41">
        <f t="shared" si="113"/>
        <v>29.22424242424243</v>
      </c>
      <c r="BF179" s="41">
        <f t="shared" si="113"/>
        <v>30.412121212121217</v>
      </c>
    </row>
    <row r="180" spans="1:58">
      <c r="A180" s="53" t="s">
        <v>59</v>
      </c>
      <c r="B180" s="57">
        <f>'Analysis Fault Information'!B180</f>
        <v>13</v>
      </c>
      <c r="C180" s="57">
        <f>'Analysis Fault Information'!C180</f>
        <v>8</v>
      </c>
      <c r="D180" s="57">
        <f>'Analysis Fault Information'!D180</f>
        <v>14</v>
      </c>
      <c r="E180" s="57">
        <f>'Analysis Fault Information'!E180</f>
        <v>30</v>
      </c>
      <c r="F180" s="57">
        <f>'Analysis Fault Information'!F180</f>
        <v>34</v>
      </c>
      <c r="G180" s="57">
        <f>'Analysis Fault Information'!G180</f>
        <v>13</v>
      </c>
      <c r="H180" s="57">
        <f>'Analysis Fault Information'!H180</f>
        <v>26</v>
      </c>
      <c r="I180" s="57">
        <f>'Analysis Fault Information'!I180</f>
        <v>26</v>
      </c>
      <c r="J180" s="57">
        <f>'Analysis Fault Information'!J180</f>
        <v>14</v>
      </c>
      <c r="K180" s="57">
        <f>'Analysis Fault Information'!K180</f>
        <v>20</v>
      </c>
      <c r="L180" s="201">
        <f>'Model parameters'!C180</f>
        <v>19.777777777777779</v>
      </c>
      <c r="M180" s="97">
        <f t="shared" si="111"/>
        <v>19.777777777777779</v>
      </c>
      <c r="N180" s="99">
        <f>'CPP Fault Rate Information'!C42/'CPP Fault Rate Information'!$B42*'Model parameters'!$C180</f>
        <v>13.844444444444445</v>
      </c>
      <c r="O180" s="99">
        <f>'CPP Fault Rate Information'!D42/'CPP Fault Rate Information'!$B42*'Model parameters'!$C180</f>
        <v>7.9111111111111105</v>
      </c>
      <c r="P180" s="99">
        <f>'CPP Fault Rate Information'!E42/'CPP Fault Rate Information'!$B42*'Model parameters'!$C180</f>
        <v>5.5304526748971181</v>
      </c>
      <c r="Q180" s="99">
        <f>'CPP Fault Rate Information'!F42/'CPP Fault Rate Information'!$B42*'Model parameters'!$C180</f>
        <v>5.5304526748971181</v>
      </c>
      <c r="R180" s="99">
        <f>'CPP Fault Rate Information'!G42/'CPP Fault Rate Information'!$B42*'Model parameters'!$C180</f>
        <v>5.5304526748971181</v>
      </c>
      <c r="S180" s="99">
        <f>'CPP Fault Rate Information'!H42/'CPP Fault Rate Information'!$B42*'Model parameters'!$C180</f>
        <v>5.5304526748971181</v>
      </c>
      <c r="T180" s="97">
        <f t="shared" si="112"/>
        <v>5.5304526748971181</v>
      </c>
      <c r="U180" s="97">
        <f t="shared" si="112"/>
        <v>5.5304526748971181</v>
      </c>
      <c r="V180" s="97">
        <f t="shared" si="112"/>
        <v>5.5304526748971181</v>
      </c>
      <c r="AL180" s="201">
        <f t="shared" si="100"/>
        <v>13</v>
      </c>
      <c r="AM180" s="201">
        <f t="shared" si="101"/>
        <v>8</v>
      </c>
      <c r="AN180" s="201">
        <f t="shared" si="102"/>
        <v>14</v>
      </c>
      <c r="AO180" s="201">
        <f t="shared" si="103"/>
        <v>30</v>
      </c>
      <c r="AP180" s="201">
        <f t="shared" si="104"/>
        <v>34</v>
      </c>
      <c r="AQ180" s="201">
        <f t="shared" si="105"/>
        <v>13</v>
      </c>
      <c r="AR180" s="201">
        <f t="shared" si="106"/>
        <v>26</v>
      </c>
      <c r="AS180" s="201">
        <f t="shared" si="107"/>
        <v>26</v>
      </c>
      <c r="AT180" s="201">
        <f t="shared" si="108"/>
        <v>14</v>
      </c>
      <c r="AU180" s="201">
        <f t="shared" si="109"/>
        <v>20</v>
      </c>
      <c r="AV180" s="41">
        <f t="shared" si="113"/>
        <v>24.200000000000003</v>
      </c>
      <c r="AW180" s="41">
        <f t="shared" si="113"/>
        <v>25.000000000000007</v>
      </c>
      <c r="AX180" s="41">
        <f t="shared" si="113"/>
        <v>25.800000000000004</v>
      </c>
      <c r="AY180" s="41">
        <f t="shared" si="113"/>
        <v>26.600000000000009</v>
      </c>
      <c r="AZ180" s="41">
        <f t="shared" si="113"/>
        <v>27.400000000000006</v>
      </c>
      <c r="BA180" s="41">
        <f t="shared" si="113"/>
        <v>28.20000000000001</v>
      </c>
      <c r="BB180" s="41">
        <f t="shared" si="113"/>
        <v>29.000000000000007</v>
      </c>
      <c r="BC180" s="41">
        <f t="shared" si="113"/>
        <v>29.800000000000011</v>
      </c>
      <c r="BD180" s="41">
        <f t="shared" si="113"/>
        <v>30.600000000000009</v>
      </c>
      <c r="BE180" s="41">
        <f t="shared" si="113"/>
        <v>31.400000000000009</v>
      </c>
      <c r="BF180" s="41">
        <f t="shared" si="113"/>
        <v>32.20000000000001</v>
      </c>
    </row>
    <row r="181" spans="1:58">
      <c r="A181" s="53" t="s">
        <v>57</v>
      </c>
      <c r="B181" s="57">
        <f>'Analysis Fault Information'!B181</f>
        <v>18</v>
      </c>
      <c r="C181" s="57">
        <f>'Analysis Fault Information'!C181</f>
        <v>20</v>
      </c>
      <c r="D181" s="57">
        <f>'Analysis Fault Information'!D181</f>
        <v>30</v>
      </c>
      <c r="E181" s="57">
        <f>'Analysis Fault Information'!E181</f>
        <v>54</v>
      </c>
      <c r="F181" s="57">
        <f>'Analysis Fault Information'!F181</f>
        <v>59</v>
      </c>
      <c r="G181" s="57">
        <f>'Analysis Fault Information'!G181</f>
        <v>19</v>
      </c>
      <c r="H181" s="57">
        <f>'Analysis Fault Information'!H181</f>
        <v>32</v>
      </c>
      <c r="I181" s="57">
        <f>'Analysis Fault Information'!I181</f>
        <v>25</v>
      </c>
      <c r="J181" s="57">
        <f>'Analysis Fault Information'!J181</f>
        <v>25</v>
      </c>
      <c r="K181" s="57">
        <f>'Analysis Fault Information'!K181</f>
        <v>42</v>
      </c>
      <c r="L181" s="201">
        <f>'Model parameters'!C181</f>
        <v>31.333333333333332</v>
      </c>
      <c r="M181" s="97">
        <f t="shared" si="111"/>
        <v>31.333333333333332</v>
      </c>
      <c r="N181" s="99">
        <f>'CPP Fault Rate Information'!C43/'CPP Fault Rate Information'!$B43*'Model parameters'!$C181</f>
        <v>21.884118673647471</v>
      </c>
      <c r="O181" s="99">
        <f>'CPP Fault Rate Information'!D43/'CPP Fault Rate Information'!$B43*'Model parameters'!$C181</f>
        <v>12.508726003490402</v>
      </c>
      <c r="P181" s="99">
        <f>'CPP Fault Rate Information'!E43/'CPP Fault Rate Information'!$B43*'Model parameters'!$C181</f>
        <v>8.7438045375218127</v>
      </c>
      <c r="Q181" s="99">
        <f>'CPP Fault Rate Information'!F43/'CPP Fault Rate Information'!$B43*'Model parameters'!$C181</f>
        <v>8.7438045375218127</v>
      </c>
      <c r="R181" s="99">
        <f>'CPP Fault Rate Information'!G43/'CPP Fault Rate Information'!$B43*'Model parameters'!$C181</f>
        <v>8.7438045375218127</v>
      </c>
      <c r="S181" s="99">
        <f>'CPP Fault Rate Information'!H43/'CPP Fault Rate Information'!$B43*'Model parameters'!$C181</f>
        <v>8.7438045375218127</v>
      </c>
      <c r="T181" s="97">
        <f t="shared" si="112"/>
        <v>8.7438045375218127</v>
      </c>
      <c r="U181" s="97">
        <f t="shared" si="112"/>
        <v>8.7438045375218127</v>
      </c>
      <c r="V181" s="97">
        <f t="shared" si="112"/>
        <v>8.7438045375218127</v>
      </c>
      <c r="AL181" s="201">
        <f t="shared" si="100"/>
        <v>18</v>
      </c>
      <c r="AM181" s="201">
        <f t="shared" si="101"/>
        <v>20</v>
      </c>
      <c r="AN181" s="201">
        <f t="shared" si="102"/>
        <v>30</v>
      </c>
      <c r="AO181" s="201">
        <f t="shared" si="103"/>
        <v>54</v>
      </c>
      <c r="AP181" s="201">
        <f t="shared" si="104"/>
        <v>59</v>
      </c>
      <c r="AQ181" s="201">
        <f t="shared" si="105"/>
        <v>19</v>
      </c>
      <c r="AR181" s="201">
        <f t="shared" si="106"/>
        <v>32</v>
      </c>
      <c r="AS181" s="201">
        <f t="shared" si="107"/>
        <v>25</v>
      </c>
      <c r="AT181" s="201">
        <f t="shared" si="108"/>
        <v>25</v>
      </c>
      <c r="AU181" s="201">
        <f t="shared" si="109"/>
        <v>42</v>
      </c>
      <c r="AV181" s="41">
        <f t="shared" si="113"/>
        <v>36.400000000000006</v>
      </c>
      <c r="AW181" s="41">
        <f t="shared" si="113"/>
        <v>37.127272727272732</v>
      </c>
      <c r="AX181" s="41">
        <f t="shared" si="113"/>
        <v>37.854545454545459</v>
      </c>
      <c r="AY181" s="41">
        <f t="shared" si="113"/>
        <v>38.581818181818186</v>
      </c>
      <c r="AZ181" s="41">
        <f t="shared" si="113"/>
        <v>39.309090909090912</v>
      </c>
      <c r="BA181" s="41">
        <f t="shared" si="113"/>
        <v>40.036363636363646</v>
      </c>
      <c r="BB181" s="41">
        <f t="shared" si="113"/>
        <v>40.763636363636373</v>
      </c>
      <c r="BC181" s="41">
        <f t="shared" si="113"/>
        <v>41.490909090909099</v>
      </c>
      <c r="BD181" s="41">
        <f t="shared" si="113"/>
        <v>42.218181818181826</v>
      </c>
      <c r="BE181" s="41">
        <f t="shared" si="113"/>
        <v>42.945454545454552</v>
      </c>
      <c r="BF181" s="41">
        <f t="shared" si="113"/>
        <v>43.672727272727286</v>
      </c>
    </row>
    <row r="182" spans="1:58">
      <c r="A182" s="53" t="s">
        <v>55</v>
      </c>
      <c r="B182" s="57">
        <f>'Analysis Fault Information'!B182</f>
        <v>3</v>
      </c>
      <c r="C182" s="57">
        <f>'Analysis Fault Information'!C182</f>
        <v>6</v>
      </c>
      <c r="D182" s="57">
        <f>'Analysis Fault Information'!D182</f>
        <v>11</v>
      </c>
      <c r="E182" s="57">
        <f>'Analysis Fault Information'!E182</f>
        <v>10</v>
      </c>
      <c r="F182" s="57">
        <f>'Analysis Fault Information'!F182</f>
        <v>20</v>
      </c>
      <c r="G182" s="57">
        <f>'Analysis Fault Information'!G182</f>
        <v>9</v>
      </c>
      <c r="H182" s="57">
        <f>'Analysis Fault Information'!H182</f>
        <v>14</v>
      </c>
      <c r="I182" s="57">
        <f>'Analysis Fault Information'!I182</f>
        <v>19</v>
      </c>
      <c r="J182" s="57">
        <f>'Analysis Fault Information'!J182</f>
        <v>15</v>
      </c>
      <c r="K182" s="57">
        <f>'Analysis Fault Information'!K182</f>
        <v>12</v>
      </c>
      <c r="L182" s="201">
        <f>'Model parameters'!C182</f>
        <v>11.888888888888889</v>
      </c>
      <c r="M182" s="97">
        <f t="shared" si="111"/>
        <v>11.888888888888889</v>
      </c>
      <c r="N182" s="99">
        <f>'CPP Fault Rate Information'!C44/'CPP Fault Rate Information'!$B44*'Model parameters'!$C182</f>
        <v>8.3222222222222229</v>
      </c>
      <c r="O182" s="99">
        <f>'CPP Fault Rate Information'!D44/'CPP Fault Rate Information'!$B44*'Model parameters'!$C182</f>
        <v>4.7555555555555555</v>
      </c>
      <c r="P182" s="99">
        <f>'CPP Fault Rate Information'!E44/'CPP Fault Rate Information'!$B44*'Model parameters'!$C182</f>
        <v>3.3244855967078184</v>
      </c>
      <c r="Q182" s="99">
        <f>'CPP Fault Rate Information'!F44/'CPP Fault Rate Information'!$B44*'Model parameters'!$C182</f>
        <v>3.3244855967078184</v>
      </c>
      <c r="R182" s="99">
        <f>'CPP Fault Rate Information'!G44/'CPP Fault Rate Information'!$B44*'Model parameters'!$C182</f>
        <v>3.3244855967078184</v>
      </c>
      <c r="S182" s="99">
        <f>'CPP Fault Rate Information'!H44/'CPP Fault Rate Information'!$B44*'Model parameters'!$C182</f>
        <v>3.3244855967078184</v>
      </c>
      <c r="T182" s="97">
        <f t="shared" si="112"/>
        <v>3.3244855967078184</v>
      </c>
      <c r="U182" s="97">
        <f t="shared" si="112"/>
        <v>3.3244855967078184</v>
      </c>
      <c r="V182" s="97">
        <f t="shared" si="112"/>
        <v>3.3244855967078184</v>
      </c>
      <c r="AL182" s="201">
        <f t="shared" si="100"/>
        <v>3</v>
      </c>
      <c r="AM182" s="201">
        <f t="shared" si="101"/>
        <v>6</v>
      </c>
      <c r="AN182" s="201">
        <f t="shared" si="102"/>
        <v>11</v>
      </c>
      <c r="AO182" s="201">
        <f t="shared" si="103"/>
        <v>10</v>
      </c>
      <c r="AP182" s="201">
        <f t="shared" si="104"/>
        <v>20</v>
      </c>
      <c r="AQ182" s="201">
        <f t="shared" si="105"/>
        <v>9</v>
      </c>
      <c r="AR182" s="201">
        <f t="shared" si="106"/>
        <v>14</v>
      </c>
      <c r="AS182" s="201">
        <f t="shared" si="107"/>
        <v>19</v>
      </c>
      <c r="AT182" s="201">
        <f t="shared" si="108"/>
        <v>15</v>
      </c>
      <c r="AU182" s="201">
        <f t="shared" si="109"/>
        <v>12</v>
      </c>
      <c r="AV182" s="41">
        <f t="shared" si="113"/>
        <v>18.06666666666667</v>
      </c>
      <c r="AW182" s="41">
        <f t="shared" si="113"/>
        <v>19.187878787878791</v>
      </c>
      <c r="AX182" s="41">
        <f t="shared" si="113"/>
        <v>20.309090909090912</v>
      </c>
      <c r="AY182" s="41">
        <f t="shared" si="113"/>
        <v>21.430303030303033</v>
      </c>
      <c r="AZ182" s="41">
        <f t="shared" si="113"/>
        <v>22.551515151515154</v>
      </c>
      <c r="BA182" s="41">
        <f t="shared" si="113"/>
        <v>23.672727272727276</v>
      </c>
      <c r="BB182" s="41">
        <f t="shared" si="113"/>
        <v>24.793939393939397</v>
      </c>
      <c r="BC182" s="41">
        <f t="shared" si="113"/>
        <v>25.915151515151518</v>
      </c>
      <c r="BD182" s="41">
        <f t="shared" si="113"/>
        <v>27.036363636363639</v>
      </c>
      <c r="BE182" s="41">
        <f t="shared" si="113"/>
        <v>28.15757575757576</v>
      </c>
      <c r="BF182" s="41">
        <f t="shared" si="113"/>
        <v>29.278787878787885</v>
      </c>
    </row>
    <row r="183" spans="1:58">
      <c r="A183" s="53" t="s">
        <v>47</v>
      </c>
      <c r="B183" s="57">
        <f>'Analysis Fault Information'!B183</f>
        <v>9</v>
      </c>
      <c r="C183" s="57">
        <f>'Analysis Fault Information'!C183</f>
        <v>18</v>
      </c>
      <c r="D183" s="57">
        <f>'Analysis Fault Information'!D183</f>
        <v>5</v>
      </c>
      <c r="E183" s="57">
        <f>'Analysis Fault Information'!E183</f>
        <v>13</v>
      </c>
      <c r="F183" s="57">
        <f>'Analysis Fault Information'!F183</f>
        <v>29</v>
      </c>
      <c r="G183" s="57">
        <f>'Analysis Fault Information'!G183</f>
        <v>15</v>
      </c>
      <c r="H183" s="57">
        <f>'Analysis Fault Information'!H183</f>
        <v>23</v>
      </c>
      <c r="I183" s="57">
        <f>'Analysis Fault Information'!I183</f>
        <v>24</v>
      </c>
      <c r="J183" s="57">
        <f>'Analysis Fault Information'!J183</f>
        <v>11</v>
      </c>
      <c r="K183" s="57">
        <f>'Analysis Fault Information'!K183</f>
        <v>25</v>
      </c>
      <c r="L183" s="201">
        <f>'Model parameters'!C183</f>
        <v>16.333333333333332</v>
      </c>
      <c r="M183" s="97">
        <f t="shared" si="111"/>
        <v>16.333333333333332</v>
      </c>
      <c r="N183" s="99">
        <f>'CPP Fault Rate Information'!C45/'CPP Fault Rate Information'!$B45*'Model parameters'!$C183</f>
        <v>16.333333333333332</v>
      </c>
      <c r="O183" s="99">
        <f>'CPP Fault Rate Information'!D45/'CPP Fault Rate Information'!$B45*'Model parameters'!$C183</f>
        <v>16.333333333333332</v>
      </c>
      <c r="P183" s="99">
        <f>'CPP Fault Rate Information'!E45/'CPP Fault Rate Information'!$B45*'Model parameters'!$C183</f>
        <v>16.333333333333332</v>
      </c>
      <c r="Q183" s="99">
        <f>'CPP Fault Rate Information'!F45/'CPP Fault Rate Information'!$B45*'Model parameters'!$C183</f>
        <v>11.414912280701753</v>
      </c>
      <c r="R183" s="99">
        <f>'CPP Fault Rate Information'!G45/'CPP Fault Rate Information'!$B45*'Model parameters'!$C183</f>
        <v>6.5517543859649106</v>
      </c>
      <c r="S183" s="99">
        <f>'CPP Fault Rate Information'!H45/'CPP Fault Rate Information'!$B45*'Model parameters'!$C183</f>
        <v>4.5622807017543847</v>
      </c>
      <c r="T183" s="97">
        <f t="shared" si="112"/>
        <v>4.5622807017543847</v>
      </c>
      <c r="U183" s="97">
        <f t="shared" si="112"/>
        <v>4.5622807017543847</v>
      </c>
      <c r="V183" s="97">
        <f t="shared" si="112"/>
        <v>4.5622807017543847</v>
      </c>
      <c r="AL183" s="201">
        <f t="shared" si="100"/>
        <v>9</v>
      </c>
      <c r="AM183" s="201">
        <f t="shared" si="101"/>
        <v>18</v>
      </c>
      <c r="AN183" s="201">
        <f t="shared" si="102"/>
        <v>5</v>
      </c>
      <c r="AO183" s="201">
        <f t="shared" si="103"/>
        <v>13</v>
      </c>
      <c r="AP183" s="201">
        <f t="shared" si="104"/>
        <v>29</v>
      </c>
      <c r="AQ183" s="201">
        <f t="shared" si="105"/>
        <v>15</v>
      </c>
      <c r="AR183" s="201">
        <f t="shared" si="106"/>
        <v>23</v>
      </c>
      <c r="AS183" s="201">
        <f t="shared" si="107"/>
        <v>24</v>
      </c>
      <c r="AT183" s="201">
        <f t="shared" si="108"/>
        <v>11</v>
      </c>
      <c r="AU183" s="201">
        <f t="shared" si="109"/>
        <v>25</v>
      </c>
      <c r="AV183" s="41">
        <f t="shared" si="113"/>
        <v>24.06666666666667</v>
      </c>
      <c r="AW183" s="41">
        <f t="shared" si="113"/>
        <v>25.315151515151516</v>
      </c>
      <c r="AX183" s="41">
        <f t="shared" si="113"/>
        <v>26.563636363636366</v>
      </c>
      <c r="AY183" s="41">
        <f t="shared" si="113"/>
        <v>27.812121212121216</v>
      </c>
      <c r="AZ183" s="41">
        <f t="shared" si="113"/>
        <v>29.060606060606062</v>
      </c>
      <c r="BA183" s="41">
        <f t="shared" si="113"/>
        <v>30.309090909090912</v>
      </c>
      <c r="BB183" s="41">
        <f t="shared" si="113"/>
        <v>31.557575757575762</v>
      </c>
      <c r="BC183" s="41">
        <f t="shared" si="113"/>
        <v>32.806060606060612</v>
      </c>
      <c r="BD183" s="41">
        <f t="shared" si="113"/>
        <v>34.054545454545462</v>
      </c>
      <c r="BE183" s="41">
        <f t="shared" si="113"/>
        <v>35.303030303030312</v>
      </c>
      <c r="BF183" s="41">
        <f t="shared" si="113"/>
        <v>36.551515151515154</v>
      </c>
    </row>
    <row r="184" spans="1:58">
      <c r="A184" s="53" t="s">
        <v>52</v>
      </c>
      <c r="B184" s="57">
        <f>'Analysis Fault Information'!B184</f>
        <v>20</v>
      </c>
      <c r="C184" s="57">
        <f>'Analysis Fault Information'!C184</f>
        <v>12</v>
      </c>
      <c r="D184" s="57">
        <f>'Analysis Fault Information'!D184</f>
        <v>17</v>
      </c>
      <c r="E184" s="57">
        <f>'Analysis Fault Information'!E184</f>
        <v>30</v>
      </c>
      <c r="F184" s="57">
        <f>'Analysis Fault Information'!F184</f>
        <v>27</v>
      </c>
      <c r="G184" s="57">
        <f>'Analysis Fault Information'!G184</f>
        <v>16</v>
      </c>
      <c r="H184" s="57">
        <f>'Analysis Fault Information'!H184</f>
        <v>14</v>
      </c>
      <c r="I184" s="57">
        <f>'Analysis Fault Information'!I184</f>
        <v>15</v>
      </c>
      <c r="J184" s="57">
        <f>'Analysis Fault Information'!J184</f>
        <v>14</v>
      </c>
      <c r="K184" s="57">
        <f>'Analysis Fault Information'!K184</f>
        <v>12</v>
      </c>
      <c r="L184" s="201">
        <f>'Model parameters'!C184</f>
        <v>18.333333333333332</v>
      </c>
      <c r="M184" s="97">
        <f t="shared" si="111"/>
        <v>18.333333333333332</v>
      </c>
      <c r="N184" s="99">
        <f>'CPP Fault Rate Information'!C46/'CPP Fault Rate Information'!$B46*'Model parameters'!$C184</f>
        <v>18.333333333333332</v>
      </c>
      <c r="O184" s="99">
        <f>'CPP Fault Rate Information'!D46/'CPP Fault Rate Information'!$B46*'Model parameters'!$C184</f>
        <v>18.333333333333332</v>
      </c>
      <c r="P184" s="99">
        <f>'CPP Fault Rate Information'!E46/'CPP Fault Rate Information'!$B46*'Model parameters'!$C184</f>
        <v>18.333333333333332</v>
      </c>
      <c r="Q184" s="99">
        <f>'CPP Fault Rate Information'!F46/'CPP Fault Rate Information'!$B46*'Model parameters'!$C184</f>
        <v>12.840570175438595</v>
      </c>
      <c r="R184" s="99">
        <f>'CPP Fault Rate Information'!G46/'CPP Fault Rate Information'!$B46*'Model parameters'!$C184</f>
        <v>7.3260964912280695</v>
      </c>
      <c r="S184" s="99">
        <f>'CPP Fault Rate Information'!H46/'CPP Fault Rate Information'!$B46*'Model parameters'!$C184</f>
        <v>5.1333333333333311</v>
      </c>
      <c r="T184" s="97">
        <f t="shared" si="112"/>
        <v>5.1333333333333311</v>
      </c>
      <c r="U184" s="97">
        <f t="shared" si="112"/>
        <v>5.1333333333333311</v>
      </c>
      <c r="V184" s="97">
        <f t="shared" si="112"/>
        <v>5.1333333333333311</v>
      </c>
      <c r="AL184" s="201">
        <f t="shared" si="100"/>
        <v>20</v>
      </c>
      <c r="AM184" s="201">
        <f t="shared" si="101"/>
        <v>12</v>
      </c>
      <c r="AN184" s="201">
        <f t="shared" si="102"/>
        <v>17</v>
      </c>
      <c r="AO184" s="201">
        <f t="shared" si="103"/>
        <v>30</v>
      </c>
      <c r="AP184" s="201">
        <f t="shared" si="104"/>
        <v>27</v>
      </c>
      <c r="AQ184" s="201">
        <f t="shared" si="105"/>
        <v>16</v>
      </c>
      <c r="AR184" s="201">
        <f t="shared" si="106"/>
        <v>14</v>
      </c>
      <c r="AS184" s="201">
        <f t="shared" si="107"/>
        <v>15</v>
      </c>
      <c r="AT184" s="201">
        <f t="shared" si="108"/>
        <v>14</v>
      </c>
      <c r="AU184" s="201">
        <f t="shared" si="109"/>
        <v>12</v>
      </c>
      <c r="AV184" s="41">
        <f t="shared" si="113"/>
        <v>13.466666666666667</v>
      </c>
      <c r="AW184" s="41">
        <f t="shared" si="113"/>
        <v>12.696969696969697</v>
      </c>
      <c r="AX184" s="41">
        <f t="shared" si="113"/>
        <v>11.927272727272728</v>
      </c>
      <c r="AY184" s="41">
        <f t="shared" si="113"/>
        <v>11.157575757575758</v>
      </c>
      <c r="AZ184" s="41">
        <f t="shared" si="113"/>
        <v>10.387878787878789</v>
      </c>
      <c r="BA184" s="41">
        <f t="shared" si="113"/>
        <v>9.6181818181818191</v>
      </c>
      <c r="BB184" s="41">
        <f t="shared" si="113"/>
        <v>8.8484848484848495</v>
      </c>
      <c r="BC184" s="41">
        <f t="shared" si="113"/>
        <v>8.07878787878788</v>
      </c>
      <c r="BD184" s="41">
        <f t="shared" si="113"/>
        <v>7.3090909090909104</v>
      </c>
      <c r="BE184" s="41">
        <f t="shared" si="113"/>
        <v>6.5393939393939409</v>
      </c>
      <c r="BF184" s="41">
        <f t="shared" si="113"/>
        <v>5.7696969696969695</v>
      </c>
    </row>
    <row r="185" spans="1:58">
      <c r="A185" s="53" t="s">
        <v>53</v>
      </c>
      <c r="B185" s="57">
        <f>'Analysis Fault Information'!B185</f>
        <v>5</v>
      </c>
      <c r="C185" s="57">
        <f>'Analysis Fault Information'!C185</f>
        <v>8</v>
      </c>
      <c r="D185" s="57">
        <f>'Analysis Fault Information'!D185</f>
        <v>8</v>
      </c>
      <c r="E185" s="57">
        <f>'Analysis Fault Information'!E185</f>
        <v>3</v>
      </c>
      <c r="F185" s="57">
        <f>'Analysis Fault Information'!F185</f>
        <v>3</v>
      </c>
      <c r="G185" s="57">
        <f>'Analysis Fault Information'!G185</f>
        <v>15</v>
      </c>
      <c r="H185" s="57">
        <f>'Analysis Fault Information'!H185</f>
        <v>10</v>
      </c>
      <c r="I185" s="57">
        <f>'Analysis Fault Information'!I185</f>
        <v>6</v>
      </c>
      <c r="J185" s="57">
        <f>'Analysis Fault Information'!J185</f>
        <v>9</v>
      </c>
      <c r="K185" s="57">
        <f>'Analysis Fault Information'!K185</f>
        <v>9</v>
      </c>
      <c r="L185" s="201">
        <f>'Model parameters'!C185</f>
        <v>7.4444444444444446</v>
      </c>
      <c r="M185" s="97">
        <f t="shared" si="111"/>
        <v>7.4444444444444446</v>
      </c>
      <c r="N185" s="99">
        <f>'CPP Fault Rate Information'!C47/'CPP Fault Rate Information'!$B47*'Model parameters'!$C185</f>
        <v>7.4444444444444446</v>
      </c>
      <c r="O185" s="99">
        <f>'CPP Fault Rate Information'!D47/'CPP Fault Rate Information'!$B47*'Model parameters'!$C185</f>
        <v>7.4444444444444446</v>
      </c>
      <c r="P185" s="99">
        <f>'CPP Fault Rate Information'!E47/'CPP Fault Rate Information'!$B47*'Model parameters'!$C185</f>
        <v>7.4444444444444446</v>
      </c>
      <c r="Q185" s="99">
        <f>'CPP Fault Rate Information'!F47/'CPP Fault Rate Information'!$B47*'Model parameters'!$C185</f>
        <v>5.2140497076023387</v>
      </c>
      <c r="R185" s="99">
        <f>'CPP Fault Rate Information'!G47/'CPP Fault Rate Information'!$B47*'Model parameters'!$C185</f>
        <v>2.97483918128655</v>
      </c>
      <c r="S185" s="99">
        <f>'CPP Fault Rate Information'!H47/'CPP Fault Rate Information'!$B47*'Model parameters'!$C185</f>
        <v>2.0844444444444439</v>
      </c>
      <c r="T185" s="97">
        <f t="shared" si="112"/>
        <v>2.0844444444444439</v>
      </c>
      <c r="U185" s="97">
        <f t="shared" si="112"/>
        <v>2.0844444444444439</v>
      </c>
      <c r="V185" s="97">
        <f t="shared" si="112"/>
        <v>2.0844444444444439</v>
      </c>
      <c r="AL185" s="201">
        <f t="shared" si="100"/>
        <v>5</v>
      </c>
      <c r="AM185" s="201">
        <f t="shared" si="101"/>
        <v>8</v>
      </c>
      <c r="AN185" s="201">
        <f t="shared" si="102"/>
        <v>8</v>
      </c>
      <c r="AO185" s="201">
        <f t="shared" si="103"/>
        <v>3</v>
      </c>
      <c r="AP185" s="201">
        <f t="shared" si="104"/>
        <v>3</v>
      </c>
      <c r="AQ185" s="201">
        <f t="shared" si="105"/>
        <v>15</v>
      </c>
      <c r="AR185" s="201">
        <f t="shared" si="106"/>
        <v>10</v>
      </c>
      <c r="AS185" s="201">
        <f t="shared" si="107"/>
        <v>6</v>
      </c>
      <c r="AT185" s="201">
        <f t="shared" si="108"/>
        <v>9</v>
      </c>
      <c r="AU185" s="201">
        <f t="shared" si="109"/>
        <v>9</v>
      </c>
      <c r="AV185" s="41">
        <f t="shared" si="113"/>
        <v>9.8000000000000007</v>
      </c>
      <c r="AW185" s="41">
        <f t="shared" si="113"/>
        <v>10.199999999999999</v>
      </c>
      <c r="AX185" s="41">
        <f t="shared" si="113"/>
        <v>10.6</v>
      </c>
      <c r="AY185" s="41">
        <f t="shared" si="113"/>
        <v>11</v>
      </c>
      <c r="AZ185" s="41">
        <f t="shared" si="113"/>
        <v>11.399999999999999</v>
      </c>
      <c r="BA185" s="41">
        <f t="shared" si="113"/>
        <v>11.8</v>
      </c>
      <c r="BB185" s="41">
        <f t="shared" si="113"/>
        <v>12.2</v>
      </c>
      <c r="BC185" s="41">
        <f t="shared" si="113"/>
        <v>12.6</v>
      </c>
      <c r="BD185" s="41">
        <f t="shared" si="113"/>
        <v>13</v>
      </c>
      <c r="BE185" s="41">
        <f t="shared" si="113"/>
        <v>13.4</v>
      </c>
      <c r="BF185" s="41">
        <f t="shared" si="113"/>
        <v>13.8</v>
      </c>
    </row>
    <row r="186" spans="1:58">
      <c r="A186" s="53" t="s">
        <v>58</v>
      </c>
      <c r="B186" s="57">
        <f>'Analysis Fault Information'!B186</f>
        <v>29</v>
      </c>
      <c r="C186" s="57">
        <f>'Analysis Fault Information'!C186</f>
        <v>37</v>
      </c>
      <c r="D186" s="57">
        <f>'Analysis Fault Information'!D186</f>
        <v>19</v>
      </c>
      <c r="E186" s="57">
        <f>'Analysis Fault Information'!E186</f>
        <v>62</v>
      </c>
      <c r="F186" s="57">
        <f>'Analysis Fault Information'!F186</f>
        <v>78</v>
      </c>
      <c r="G186" s="57">
        <f>'Analysis Fault Information'!G186</f>
        <v>40</v>
      </c>
      <c r="H186" s="57">
        <f>'Analysis Fault Information'!H186</f>
        <v>99</v>
      </c>
      <c r="I186" s="57">
        <f>'Analysis Fault Information'!I186</f>
        <v>79</v>
      </c>
      <c r="J186" s="57">
        <f>'Analysis Fault Information'!J186</f>
        <v>34</v>
      </c>
      <c r="K186" s="57">
        <f>'Analysis Fault Information'!K186</f>
        <v>58</v>
      </c>
      <c r="L186" s="201">
        <f>'Model parameters'!C186</f>
        <v>53</v>
      </c>
      <c r="M186" s="97">
        <f t="shared" si="111"/>
        <v>53</v>
      </c>
      <c r="N186" s="99">
        <f>'CPP Fault Rate Information'!C48/'CPP Fault Rate Information'!$B48*'Model parameters'!$C186</f>
        <v>37.060349127182043</v>
      </c>
      <c r="O186" s="99">
        <f>'CPP Fault Rate Information'!D48/'CPP Fault Rate Information'!$B48*'Model parameters'!$C186</f>
        <v>21.239650872817954</v>
      </c>
      <c r="P186" s="99">
        <f>'CPP Fault Rate Information'!E48/'CPP Fault Rate Information'!$B48*'Model parameters'!$C186</f>
        <v>14.816209476309222</v>
      </c>
      <c r="Q186" s="99">
        <f>'CPP Fault Rate Information'!F48/'CPP Fault Rate Information'!$B48*'Model parameters'!$C186</f>
        <v>14.816209476309222</v>
      </c>
      <c r="R186" s="99">
        <f>'CPP Fault Rate Information'!G48/'CPP Fault Rate Information'!$B48*'Model parameters'!$C186</f>
        <v>14.816209476309222</v>
      </c>
      <c r="S186" s="99">
        <f>'CPP Fault Rate Information'!H48/'CPP Fault Rate Information'!$B48*'Model parameters'!$C186</f>
        <v>14.816209476309222</v>
      </c>
      <c r="T186" s="97">
        <f t="shared" si="112"/>
        <v>14.816209476309222</v>
      </c>
      <c r="U186" s="97">
        <f t="shared" si="112"/>
        <v>14.816209476309222</v>
      </c>
      <c r="V186" s="97">
        <f t="shared" si="112"/>
        <v>14.816209476309222</v>
      </c>
      <c r="AL186" s="201">
        <f t="shared" si="100"/>
        <v>29</v>
      </c>
      <c r="AM186" s="201">
        <f t="shared" si="101"/>
        <v>37</v>
      </c>
      <c r="AN186" s="201">
        <f t="shared" si="102"/>
        <v>19</v>
      </c>
      <c r="AO186" s="201">
        <f t="shared" si="103"/>
        <v>62</v>
      </c>
      <c r="AP186" s="201">
        <f t="shared" si="104"/>
        <v>78</v>
      </c>
      <c r="AQ186" s="201">
        <f t="shared" si="105"/>
        <v>40</v>
      </c>
      <c r="AR186" s="201">
        <f t="shared" si="106"/>
        <v>99</v>
      </c>
      <c r="AS186" s="201">
        <f t="shared" si="107"/>
        <v>79</v>
      </c>
      <c r="AT186" s="201">
        <f t="shared" si="108"/>
        <v>34</v>
      </c>
      <c r="AU186" s="201">
        <f t="shared" si="109"/>
        <v>58</v>
      </c>
      <c r="AV186" s="41">
        <f t="shared" si="113"/>
        <v>73.933333333333337</v>
      </c>
      <c r="AW186" s="41">
        <f t="shared" si="113"/>
        <v>77.648484848484856</v>
      </c>
      <c r="AX186" s="41">
        <f t="shared" si="113"/>
        <v>81.363636363636374</v>
      </c>
      <c r="AY186" s="41">
        <f t="shared" si="113"/>
        <v>85.078787878787878</v>
      </c>
      <c r="AZ186" s="41">
        <f t="shared" si="113"/>
        <v>88.793939393939382</v>
      </c>
      <c r="BA186" s="41">
        <f t="shared" si="113"/>
        <v>92.509090909090901</v>
      </c>
      <c r="BB186" s="41">
        <f t="shared" si="113"/>
        <v>96.224242424242419</v>
      </c>
      <c r="BC186" s="41">
        <f t="shared" si="113"/>
        <v>99.939393939393938</v>
      </c>
      <c r="BD186" s="41">
        <f t="shared" si="113"/>
        <v>103.65454545454546</v>
      </c>
      <c r="BE186" s="41">
        <f t="shared" si="113"/>
        <v>107.36969696969697</v>
      </c>
      <c r="BF186" s="41">
        <f t="shared" si="113"/>
        <v>111.08484848484849</v>
      </c>
    </row>
    <row r="187" spans="1:58">
      <c r="A187" s="53" t="s">
        <v>60</v>
      </c>
      <c r="B187" s="57">
        <f>'Analysis Fault Information'!B187</f>
        <v>8</v>
      </c>
      <c r="C187" s="57">
        <f>'Analysis Fault Information'!C187</f>
        <v>7</v>
      </c>
      <c r="D187" s="57">
        <f>'Analysis Fault Information'!D187</f>
        <v>16</v>
      </c>
      <c r="E187" s="57">
        <f>'Analysis Fault Information'!E187</f>
        <v>19</v>
      </c>
      <c r="F187" s="57">
        <f>'Analysis Fault Information'!F187</f>
        <v>29</v>
      </c>
      <c r="G187" s="57">
        <f>'Analysis Fault Information'!G187</f>
        <v>17</v>
      </c>
      <c r="H187" s="57">
        <f>'Analysis Fault Information'!H187</f>
        <v>23</v>
      </c>
      <c r="I187" s="57">
        <f>'Analysis Fault Information'!I187</f>
        <v>17</v>
      </c>
      <c r="J187" s="57">
        <f>'Analysis Fault Information'!J187</f>
        <v>17</v>
      </c>
      <c r="K187" s="57">
        <f>'Analysis Fault Information'!K187</f>
        <v>29</v>
      </c>
      <c r="L187" s="201">
        <f>'Model parameters'!C187</f>
        <v>17</v>
      </c>
      <c r="M187" s="97">
        <f t="shared" si="111"/>
        <v>17</v>
      </c>
      <c r="N187" s="99">
        <f>'CPP Fault Rate Information'!C49/'CPP Fault Rate Information'!$B49*'Model parameters'!$C187</f>
        <v>11.884062499999999</v>
      </c>
      <c r="O187" s="99">
        <f>'CPP Fault Rate Information'!D49/'CPP Fault Rate Information'!$B49*'Model parameters'!$C187</f>
        <v>6.8159374999999986</v>
      </c>
      <c r="P187" s="99">
        <f>'CPP Fault Rate Information'!E49/'CPP Fault Rate Information'!$B49*'Model parameters'!$C187</f>
        <v>4.76</v>
      </c>
      <c r="Q187" s="99">
        <f>'CPP Fault Rate Information'!F49/'CPP Fault Rate Information'!$B49*'Model parameters'!$C187</f>
        <v>4.76</v>
      </c>
      <c r="R187" s="99">
        <f>'CPP Fault Rate Information'!G49/'CPP Fault Rate Information'!$B49*'Model parameters'!$C187</f>
        <v>4.76</v>
      </c>
      <c r="S187" s="99">
        <f>'CPP Fault Rate Information'!H49/'CPP Fault Rate Information'!$B49*'Model parameters'!$C187</f>
        <v>4.76</v>
      </c>
      <c r="T187" s="97">
        <f t="shared" si="112"/>
        <v>4.76</v>
      </c>
      <c r="U187" s="97">
        <f t="shared" si="112"/>
        <v>4.76</v>
      </c>
      <c r="V187" s="97">
        <f t="shared" si="112"/>
        <v>4.76</v>
      </c>
      <c r="AL187" s="201">
        <f t="shared" si="100"/>
        <v>8</v>
      </c>
      <c r="AM187" s="201">
        <f t="shared" si="101"/>
        <v>7</v>
      </c>
      <c r="AN187" s="201">
        <f t="shared" si="102"/>
        <v>16</v>
      </c>
      <c r="AO187" s="201">
        <f t="shared" si="103"/>
        <v>19</v>
      </c>
      <c r="AP187" s="201">
        <f t="shared" si="104"/>
        <v>29</v>
      </c>
      <c r="AQ187" s="201">
        <f t="shared" si="105"/>
        <v>17</v>
      </c>
      <c r="AR187" s="201">
        <f t="shared" si="106"/>
        <v>23</v>
      </c>
      <c r="AS187" s="201">
        <f t="shared" si="107"/>
        <v>17</v>
      </c>
      <c r="AT187" s="201">
        <f t="shared" si="108"/>
        <v>17</v>
      </c>
      <c r="AU187" s="201">
        <f t="shared" si="109"/>
        <v>29</v>
      </c>
      <c r="AV187" s="41">
        <f t="shared" si="113"/>
        <v>27.000000000000007</v>
      </c>
      <c r="AW187" s="41">
        <f t="shared" si="113"/>
        <v>28.6</v>
      </c>
      <c r="AX187" s="41">
        <f t="shared" si="113"/>
        <v>30.200000000000003</v>
      </c>
      <c r="AY187" s="41">
        <f t="shared" si="113"/>
        <v>31.800000000000004</v>
      </c>
      <c r="AZ187" s="41">
        <f t="shared" si="113"/>
        <v>33.400000000000006</v>
      </c>
      <c r="BA187" s="41">
        <f t="shared" si="113"/>
        <v>35.000000000000007</v>
      </c>
      <c r="BB187" s="41">
        <f t="shared" si="113"/>
        <v>36.600000000000009</v>
      </c>
      <c r="BC187" s="41">
        <f t="shared" si="113"/>
        <v>38.20000000000001</v>
      </c>
      <c r="BD187" s="41">
        <f t="shared" si="113"/>
        <v>39.800000000000011</v>
      </c>
      <c r="BE187" s="41">
        <f t="shared" si="113"/>
        <v>41.400000000000013</v>
      </c>
      <c r="BF187" s="41">
        <f t="shared" si="113"/>
        <v>43.000000000000014</v>
      </c>
    </row>
    <row r="188" spans="1:58">
      <c r="A188" s="53"/>
      <c r="B188" s="52"/>
      <c r="C188" s="52"/>
      <c r="D188" s="52"/>
      <c r="E188" s="52"/>
      <c r="F188" s="52"/>
      <c r="G188" s="52"/>
      <c r="H188" s="52"/>
      <c r="I188" s="52"/>
      <c r="J188" s="52"/>
      <c r="O188" s="3"/>
      <c r="P188" s="3"/>
      <c r="Q188" s="3"/>
      <c r="R188" s="3"/>
      <c r="S188" s="3"/>
      <c r="T188" s="3"/>
      <c r="U188" s="3"/>
      <c r="V188" s="3"/>
      <c r="AL188" s="94"/>
      <c r="AM188" s="94"/>
      <c r="AN188" s="94"/>
      <c r="AO188" s="94"/>
      <c r="AP188" s="94"/>
      <c r="AQ188" s="94"/>
      <c r="AR188" s="94"/>
      <c r="AS188" s="94"/>
      <c r="AT188" s="94"/>
      <c r="AU188" s="94"/>
      <c r="AV188" s="94"/>
      <c r="AW188" s="94"/>
      <c r="AX188" s="94"/>
      <c r="AY188" s="94"/>
      <c r="AZ188" s="94"/>
      <c r="BA188" s="94"/>
      <c r="BB188" s="94"/>
      <c r="BC188" s="94"/>
      <c r="BD188" s="94"/>
      <c r="BE188" s="94"/>
      <c r="BF188" s="94"/>
    </row>
    <row r="189" spans="1:58">
      <c r="A189" s="53"/>
      <c r="B189" s="52"/>
      <c r="C189" s="52"/>
      <c r="D189" s="52"/>
      <c r="E189" s="52"/>
      <c r="F189" s="52"/>
      <c r="G189" s="52"/>
      <c r="H189" s="52"/>
      <c r="I189" s="52"/>
      <c r="J189" s="52"/>
      <c r="O189" s="3"/>
      <c r="P189" s="3"/>
      <c r="Q189" s="3"/>
      <c r="R189" s="3"/>
      <c r="S189" s="3"/>
      <c r="T189" s="3"/>
      <c r="U189" s="3"/>
      <c r="V189" s="3"/>
      <c r="AL189" s="94"/>
      <c r="AM189" s="94"/>
      <c r="AN189" s="94"/>
      <c r="AO189" s="94"/>
      <c r="AP189" s="94"/>
      <c r="AQ189" s="94"/>
      <c r="AR189" s="94"/>
      <c r="AS189" s="94"/>
      <c r="AT189" s="94"/>
      <c r="AU189" s="94"/>
      <c r="AV189" s="94"/>
      <c r="AW189" s="94"/>
      <c r="AX189" s="94"/>
      <c r="AY189" s="94"/>
      <c r="AZ189" s="94"/>
      <c r="BA189" s="94"/>
      <c r="BB189" s="94"/>
      <c r="BC189" s="94"/>
      <c r="BD189" s="94"/>
      <c r="BE189" s="94"/>
      <c r="BF189" s="94"/>
    </row>
    <row r="190" spans="1:58">
      <c r="A190" s="53"/>
      <c r="B190" s="52"/>
      <c r="C190" s="52"/>
      <c r="D190" s="52"/>
      <c r="E190" s="52"/>
      <c r="F190" s="52"/>
      <c r="G190" s="52"/>
      <c r="H190" s="52"/>
      <c r="I190" s="52"/>
      <c r="J190" s="52"/>
      <c r="O190" s="3"/>
      <c r="P190" s="3"/>
      <c r="Q190" s="3"/>
      <c r="R190" s="3"/>
      <c r="S190" s="3"/>
      <c r="T190" s="3"/>
      <c r="U190" s="3"/>
      <c r="V190" s="3"/>
      <c r="AL190" s="94"/>
      <c r="AM190" s="94"/>
      <c r="AN190" s="94"/>
      <c r="AO190" s="94"/>
      <c r="AP190" s="94"/>
      <c r="AQ190" s="94"/>
      <c r="AR190" s="94"/>
      <c r="AS190" s="94"/>
      <c r="AT190" s="94"/>
      <c r="AU190" s="94"/>
      <c r="AV190" s="94"/>
      <c r="AW190" s="94"/>
      <c r="AX190" s="94"/>
      <c r="AY190" s="94"/>
      <c r="AZ190" s="94"/>
      <c r="BA190" s="94"/>
      <c r="BB190" s="94"/>
      <c r="BC190" s="94"/>
      <c r="BD190" s="94"/>
      <c r="BE190" s="94"/>
      <c r="BF190" s="94"/>
    </row>
    <row r="191" spans="1:58" s="3" customFormat="1" ht="18">
      <c r="A191" s="18" t="s">
        <v>85</v>
      </c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</row>
    <row r="192" spans="1:58" s="3" customFormat="1" ht="18">
      <c r="A192" s="1"/>
      <c r="B192" s="55"/>
      <c r="C192" s="55"/>
      <c r="D192" s="55"/>
      <c r="E192" s="55"/>
      <c r="F192" s="55"/>
      <c r="G192" s="55"/>
      <c r="H192" s="55"/>
      <c r="I192" s="39"/>
      <c r="J192" s="1"/>
      <c r="N192"/>
      <c r="O192"/>
      <c r="P192"/>
      <c r="Q192"/>
      <c r="R192"/>
      <c r="S192"/>
      <c r="T192"/>
      <c r="U192"/>
      <c r="V192"/>
    </row>
    <row r="193" spans="1:58" s="3" customFormat="1" ht="15.95" customHeight="1">
      <c r="B193" s="129" t="s">
        <v>5</v>
      </c>
      <c r="C193" s="59"/>
      <c r="D193" s="59"/>
      <c r="E193" s="59"/>
      <c r="F193" s="59"/>
      <c r="G193" s="59"/>
      <c r="H193" s="59"/>
      <c r="I193" s="59"/>
      <c r="J193" s="59"/>
      <c r="K193" s="59"/>
      <c r="L193" s="69" t="s">
        <v>32</v>
      </c>
      <c r="M193" s="59" t="str">
        <f>'Model parameters'!B196</f>
        <v>Averaged from 2008</v>
      </c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  <c r="AK193" s="59"/>
      <c r="AL193" s="69" t="s">
        <v>48</v>
      </c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</row>
    <row r="194" spans="1:58" s="60" customFormat="1">
      <c r="A194" s="60" t="s">
        <v>6</v>
      </c>
      <c r="B194" s="61">
        <f t="shared" ref="B194:K194" si="114">SUM(B198:B210)</f>
        <v>290</v>
      </c>
      <c r="C194" s="61">
        <f t="shared" si="114"/>
        <v>384</v>
      </c>
      <c r="D194" s="61">
        <f t="shared" si="114"/>
        <v>184</v>
      </c>
      <c r="E194" s="61">
        <f t="shared" si="114"/>
        <v>230</v>
      </c>
      <c r="F194" s="61">
        <f t="shared" si="114"/>
        <v>206</v>
      </c>
      <c r="G194" s="61">
        <f t="shared" si="114"/>
        <v>154</v>
      </c>
      <c r="H194" s="61">
        <f t="shared" si="114"/>
        <v>264</v>
      </c>
      <c r="I194" s="61">
        <f t="shared" si="114"/>
        <v>427</v>
      </c>
      <c r="J194" s="61">
        <f t="shared" si="114"/>
        <v>196</v>
      </c>
      <c r="K194" s="61">
        <f t="shared" si="114"/>
        <v>458</v>
      </c>
    </row>
    <row r="195" spans="1:58">
      <c r="A195" s="67" t="s">
        <v>32</v>
      </c>
      <c r="B195" s="94"/>
      <c r="C195" s="94"/>
      <c r="D195" s="94"/>
      <c r="E195" s="94"/>
      <c r="F195" s="94"/>
      <c r="G195" s="94"/>
      <c r="H195" s="94"/>
      <c r="I195" s="94"/>
      <c r="J195" s="94"/>
      <c r="K195" s="68"/>
      <c r="L195" s="68">
        <f t="shared" ref="L195:V195" si="115">SUM(L198:L210)</f>
        <v>279.29999999999995</v>
      </c>
      <c r="M195" s="68">
        <f t="shared" si="115"/>
        <v>279.29999999999995</v>
      </c>
      <c r="N195" s="68">
        <f t="shared" si="115"/>
        <v>279.29999999999995</v>
      </c>
      <c r="O195" s="68">
        <f t="shared" si="115"/>
        <v>279.29999999999995</v>
      </c>
      <c r="P195" s="68">
        <f t="shared" si="115"/>
        <v>279.29999999999995</v>
      </c>
      <c r="Q195" s="68">
        <f t="shared" si="115"/>
        <v>279.29999999999995</v>
      </c>
      <c r="R195" s="68">
        <f t="shared" si="115"/>
        <v>279.29999999999995</v>
      </c>
      <c r="S195" s="68">
        <f t="shared" si="115"/>
        <v>279.29999999999995</v>
      </c>
      <c r="T195" s="68">
        <f t="shared" si="115"/>
        <v>279.29999999999995</v>
      </c>
      <c r="U195" s="68">
        <f t="shared" si="115"/>
        <v>279.29999999999995</v>
      </c>
      <c r="V195" s="68">
        <f t="shared" si="115"/>
        <v>279.29999999999995</v>
      </c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/>
      <c r="AH195" s="94"/>
      <c r="AI195" s="94"/>
      <c r="AJ195" s="94"/>
      <c r="AK195" s="94"/>
      <c r="AL195" s="72"/>
      <c r="AM195" s="201"/>
      <c r="AN195" s="201"/>
      <c r="AO195" s="201"/>
      <c r="AP195" s="201"/>
      <c r="AQ195" s="201"/>
      <c r="AR195" s="201"/>
      <c r="AS195" s="201"/>
      <c r="AT195" s="201"/>
      <c r="AU195" s="68"/>
      <c r="AV195" s="68">
        <f t="shared" ref="AV195:BF195" si="116">SUM(AV198:AV210)</f>
        <v>328</v>
      </c>
      <c r="AW195" s="68">
        <f t="shared" si="116"/>
        <v>336.85454545454547</v>
      </c>
      <c r="AX195" s="68">
        <f t="shared" si="116"/>
        <v>345.70909090909089</v>
      </c>
      <c r="AY195" s="68">
        <f t="shared" si="116"/>
        <v>354.56363636363642</v>
      </c>
      <c r="AZ195" s="68">
        <f t="shared" si="116"/>
        <v>363.41818181818189</v>
      </c>
      <c r="BA195" s="68">
        <f t="shared" si="116"/>
        <v>372.27272727272725</v>
      </c>
      <c r="BB195" s="68">
        <f t="shared" si="116"/>
        <v>381.12727272727267</v>
      </c>
      <c r="BC195" s="68">
        <f t="shared" si="116"/>
        <v>389.98181818181814</v>
      </c>
      <c r="BD195" s="68">
        <f t="shared" si="116"/>
        <v>398.83636363636361</v>
      </c>
      <c r="BE195" s="68">
        <f t="shared" si="116"/>
        <v>407.69090909090914</v>
      </c>
      <c r="BF195" s="68">
        <f t="shared" si="116"/>
        <v>416.54545454545462</v>
      </c>
    </row>
    <row r="196" spans="1:58">
      <c r="B196" s="94"/>
      <c r="C196" s="94"/>
      <c r="D196" s="94"/>
      <c r="E196" s="94"/>
      <c r="F196" s="94"/>
      <c r="G196" s="94"/>
      <c r="H196" s="94"/>
      <c r="I196" s="94"/>
      <c r="J196" s="94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94"/>
      <c r="X196" s="94"/>
      <c r="Y196" s="94"/>
      <c r="Z196" s="94"/>
      <c r="AA196" s="94"/>
      <c r="AB196" s="94"/>
      <c r="AC196" s="94"/>
      <c r="AD196" s="94"/>
      <c r="AE196" s="94"/>
      <c r="AF196" s="94"/>
      <c r="AG196" s="94"/>
      <c r="AH196" s="94"/>
      <c r="AI196" s="94"/>
      <c r="AJ196" s="94"/>
      <c r="AK196" s="94"/>
      <c r="AL196" s="72"/>
      <c r="AM196" s="201"/>
      <c r="AN196" s="201"/>
      <c r="AO196" s="201"/>
      <c r="AP196" s="201"/>
      <c r="AQ196" s="201"/>
      <c r="AR196" s="201"/>
      <c r="AS196" s="201"/>
      <c r="AT196" s="201"/>
      <c r="AU196" s="68"/>
      <c r="AV196" s="68"/>
      <c r="AW196" s="68"/>
      <c r="AX196" s="68"/>
      <c r="AY196" s="68"/>
      <c r="AZ196" s="68"/>
      <c r="BA196" s="68"/>
      <c r="BB196" s="68"/>
      <c r="BC196" s="68"/>
      <c r="BD196" s="199"/>
      <c r="BE196" s="199"/>
      <c r="BF196" s="199"/>
    </row>
    <row r="197" spans="1:58">
      <c r="A197" s="1" t="s">
        <v>64</v>
      </c>
      <c r="B197" s="1">
        <v>2008</v>
      </c>
      <c r="C197" s="1">
        <v>2009</v>
      </c>
      <c r="D197" s="1">
        <v>2010</v>
      </c>
      <c r="E197" s="1">
        <v>2011</v>
      </c>
      <c r="F197" s="1">
        <v>2012</v>
      </c>
      <c r="G197" s="1">
        <v>2013</v>
      </c>
      <c r="H197" s="1">
        <v>2014</v>
      </c>
      <c r="I197" s="1">
        <v>2015</v>
      </c>
      <c r="J197" s="1">
        <v>2016</v>
      </c>
      <c r="K197" s="1">
        <v>2017</v>
      </c>
      <c r="L197" s="1">
        <v>2018</v>
      </c>
      <c r="M197" s="1">
        <v>2019</v>
      </c>
      <c r="N197" s="1">
        <v>2020</v>
      </c>
      <c r="O197" s="1">
        <v>2021</v>
      </c>
      <c r="P197" s="1">
        <v>2022</v>
      </c>
      <c r="Q197" s="1">
        <v>2023</v>
      </c>
      <c r="R197" s="1">
        <v>2024</v>
      </c>
      <c r="S197" s="1">
        <v>2025</v>
      </c>
      <c r="T197" s="1">
        <v>2026</v>
      </c>
      <c r="U197" s="1">
        <v>2027</v>
      </c>
      <c r="V197" s="1">
        <v>2028</v>
      </c>
      <c r="AL197" s="200">
        <v>2008</v>
      </c>
      <c r="AM197" s="200">
        <v>2009</v>
      </c>
      <c r="AN197" s="200">
        <v>2010</v>
      </c>
      <c r="AO197" s="200">
        <v>2011</v>
      </c>
      <c r="AP197" s="200">
        <v>2012</v>
      </c>
      <c r="AQ197" s="200">
        <v>2013</v>
      </c>
      <c r="AR197" s="200">
        <v>2014</v>
      </c>
      <c r="AS197" s="200">
        <v>2015</v>
      </c>
      <c r="AT197" s="200">
        <v>2016</v>
      </c>
      <c r="AU197" s="200">
        <v>2017</v>
      </c>
      <c r="AV197" s="200">
        <v>2018</v>
      </c>
      <c r="AW197" s="200">
        <v>2019</v>
      </c>
      <c r="AX197" s="200">
        <v>2020</v>
      </c>
      <c r="AY197" s="200">
        <v>2021</v>
      </c>
      <c r="AZ197" s="200">
        <v>2022</v>
      </c>
      <c r="BA197" s="200">
        <v>2023</v>
      </c>
      <c r="BB197" s="200">
        <v>2024</v>
      </c>
      <c r="BC197" s="200">
        <v>2025</v>
      </c>
      <c r="BD197" s="200">
        <v>2026</v>
      </c>
      <c r="BE197" s="200">
        <v>2027</v>
      </c>
      <c r="BF197" s="200">
        <v>2028</v>
      </c>
    </row>
    <row r="198" spans="1:58">
      <c r="A198" s="53" t="s">
        <v>50</v>
      </c>
      <c r="B198" s="57">
        <f>'Analysis Fault Information'!B198</f>
        <v>43</v>
      </c>
      <c r="C198" s="57">
        <f>'Analysis Fault Information'!C198</f>
        <v>29</v>
      </c>
      <c r="D198" s="57">
        <f>'Analysis Fault Information'!D198</f>
        <v>3</v>
      </c>
      <c r="E198" s="57">
        <f>'Analysis Fault Information'!E198</f>
        <v>16</v>
      </c>
      <c r="F198" s="57">
        <f>'Analysis Fault Information'!F198</f>
        <v>7</v>
      </c>
      <c r="G198" s="57">
        <f>'Analysis Fault Information'!G198</f>
        <v>1</v>
      </c>
      <c r="H198" s="57">
        <f>'Analysis Fault Information'!H198</f>
        <v>19</v>
      </c>
      <c r="I198" s="57">
        <f>'Analysis Fault Information'!I198</f>
        <v>34</v>
      </c>
      <c r="J198" s="57">
        <f>'Analysis Fault Information'!J198</f>
        <v>17</v>
      </c>
      <c r="K198" s="57">
        <f>'Analysis Fault Information'!K198</f>
        <v>15</v>
      </c>
      <c r="L198" s="42">
        <f>'Model parameters'!$C198</f>
        <v>18.399999999999999</v>
      </c>
      <c r="M198" s="42">
        <f>'Model parameters'!$C198</f>
        <v>18.399999999999999</v>
      </c>
      <c r="N198" s="42">
        <f>'Model parameters'!$C198</f>
        <v>18.399999999999999</v>
      </c>
      <c r="O198" s="42">
        <f>'Model parameters'!$C198</f>
        <v>18.399999999999999</v>
      </c>
      <c r="P198" s="42">
        <f>'Model parameters'!$C198</f>
        <v>18.399999999999999</v>
      </c>
      <c r="Q198" s="42">
        <f>'Model parameters'!$C198</f>
        <v>18.399999999999999</v>
      </c>
      <c r="R198" s="42">
        <f>'Model parameters'!$C198</f>
        <v>18.399999999999999</v>
      </c>
      <c r="S198" s="42">
        <f>'Model parameters'!$C198</f>
        <v>18.399999999999999</v>
      </c>
      <c r="T198" s="42">
        <f>'Model parameters'!$C198</f>
        <v>18.399999999999999</v>
      </c>
      <c r="U198" s="42">
        <f>'Model parameters'!$C198</f>
        <v>18.399999999999999</v>
      </c>
      <c r="V198" s="42">
        <f>'Model parameters'!$C198</f>
        <v>18.399999999999999</v>
      </c>
      <c r="AL198" s="201">
        <f t="shared" ref="AL198:AL210" si="117">B198</f>
        <v>43</v>
      </c>
      <c r="AM198" s="201">
        <f t="shared" ref="AM198:AM210" si="118">C198</f>
        <v>29</v>
      </c>
      <c r="AN198" s="201">
        <f t="shared" ref="AN198:AN210" si="119">D198</f>
        <v>3</v>
      </c>
      <c r="AO198" s="201">
        <f t="shared" ref="AO198:AO210" si="120">E198</f>
        <v>16</v>
      </c>
      <c r="AP198" s="201">
        <f t="shared" ref="AP198:AP210" si="121">F198</f>
        <v>7</v>
      </c>
      <c r="AQ198" s="201">
        <f t="shared" ref="AQ198:AQ210" si="122">G198</f>
        <v>1</v>
      </c>
      <c r="AR198" s="201">
        <f t="shared" ref="AR198:AR210" si="123">H198</f>
        <v>19</v>
      </c>
      <c r="AS198" s="201">
        <f t="shared" ref="AS198:AS210" si="124">I198</f>
        <v>34</v>
      </c>
      <c r="AT198" s="201">
        <f t="shared" ref="AT198:AT210" si="125">J198</f>
        <v>17</v>
      </c>
      <c r="AU198" s="201">
        <f t="shared" ref="AU198:AU210" si="126">K198</f>
        <v>15</v>
      </c>
      <c r="AV198" s="41">
        <f>LINEST($B198:$K198)*(AV$6-$AL$6+1)+INDEX(LINEST($B198:$K198,,TRUE,TRUE),1,2)</f>
        <v>12.46666666666667</v>
      </c>
      <c r="AW198" s="41">
        <f t="shared" ref="AW198:BF198" si="127">LINEST($B198:$K198)*(AW$6-$AL$6+1)+INDEX(LINEST($B198:$K198,,TRUE,TRUE),1,2)</f>
        <v>11.387878787878792</v>
      </c>
      <c r="AX198" s="41">
        <f t="shared" si="127"/>
        <v>10.309090909090914</v>
      </c>
      <c r="AY198" s="41">
        <f t="shared" si="127"/>
        <v>9.2303030303030376</v>
      </c>
      <c r="AZ198" s="41">
        <f t="shared" si="127"/>
        <v>8.1515151515151594</v>
      </c>
      <c r="BA198" s="41">
        <f t="shared" si="127"/>
        <v>7.0727272727272812</v>
      </c>
      <c r="BB198" s="41">
        <f t="shared" si="127"/>
        <v>5.993939393939403</v>
      </c>
      <c r="BC198" s="41">
        <f t="shared" si="127"/>
        <v>4.9151515151515248</v>
      </c>
      <c r="BD198" s="41">
        <f t="shared" si="127"/>
        <v>3.8363636363636466</v>
      </c>
      <c r="BE198" s="41">
        <f t="shared" si="127"/>
        <v>2.7575757575757684</v>
      </c>
      <c r="BF198" s="41">
        <f t="shared" si="127"/>
        <v>1.6787878787878938</v>
      </c>
    </row>
    <row r="199" spans="1:58">
      <c r="A199" s="53" t="s">
        <v>56</v>
      </c>
      <c r="B199" s="57">
        <f>'Analysis Fault Information'!B199</f>
        <v>48</v>
      </c>
      <c r="C199" s="57">
        <f>'Analysis Fault Information'!C199</f>
        <v>32</v>
      </c>
      <c r="D199" s="57">
        <f>'Analysis Fault Information'!D199</f>
        <v>26</v>
      </c>
      <c r="E199" s="57">
        <f>'Analysis Fault Information'!E199</f>
        <v>17</v>
      </c>
      <c r="F199" s="57">
        <f>'Analysis Fault Information'!F199</f>
        <v>26</v>
      </c>
      <c r="G199" s="57">
        <f>'Analysis Fault Information'!G199</f>
        <v>11</v>
      </c>
      <c r="H199" s="57">
        <f>'Analysis Fault Information'!H199</f>
        <v>28</v>
      </c>
      <c r="I199" s="57">
        <f>'Analysis Fault Information'!I199</f>
        <v>68</v>
      </c>
      <c r="J199" s="57">
        <f>'Analysis Fault Information'!J199</f>
        <v>14</v>
      </c>
      <c r="K199" s="57">
        <f>'Analysis Fault Information'!K199</f>
        <v>69</v>
      </c>
      <c r="L199" s="42">
        <f>'Model parameters'!$C199</f>
        <v>33.9</v>
      </c>
      <c r="M199" s="42">
        <f>'Model parameters'!$C199</f>
        <v>33.9</v>
      </c>
      <c r="N199" s="42">
        <f>'Model parameters'!$C199</f>
        <v>33.9</v>
      </c>
      <c r="O199" s="42">
        <f>'Model parameters'!$C199</f>
        <v>33.9</v>
      </c>
      <c r="P199" s="42">
        <f>'Model parameters'!$C199</f>
        <v>33.9</v>
      </c>
      <c r="Q199" s="42">
        <f>'Model parameters'!$C199</f>
        <v>33.9</v>
      </c>
      <c r="R199" s="42">
        <f>'Model parameters'!$C199</f>
        <v>33.9</v>
      </c>
      <c r="S199" s="42">
        <f>'Model parameters'!$C199</f>
        <v>33.9</v>
      </c>
      <c r="T199" s="42">
        <f>'Model parameters'!$C199</f>
        <v>33.9</v>
      </c>
      <c r="U199" s="42">
        <f>'Model parameters'!$C199</f>
        <v>33.9</v>
      </c>
      <c r="V199" s="42">
        <f>'Model parameters'!$C199</f>
        <v>33.9</v>
      </c>
      <c r="AL199" s="201">
        <f t="shared" si="117"/>
        <v>48</v>
      </c>
      <c r="AM199" s="201">
        <f t="shared" si="118"/>
        <v>32</v>
      </c>
      <c r="AN199" s="201">
        <f t="shared" si="119"/>
        <v>26</v>
      </c>
      <c r="AO199" s="201">
        <f t="shared" si="120"/>
        <v>17</v>
      </c>
      <c r="AP199" s="201">
        <f t="shared" si="121"/>
        <v>26</v>
      </c>
      <c r="AQ199" s="201">
        <f t="shared" si="122"/>
        <v>11</v>
      </c>
      <c r="AR199" s="201">
        <f t="shared" si="123"/>
        <v>28</v>
      </c>
      <c r="AS199" s="201">
        <f t="shared" si="124"/>
        <v>68</v>
      </c>
      <c r="AT199" s="201">
        <f t="shared" si="125"/>
        <v>14</v>
      </c>
      <c r="AU199" s="201">
        <f t="shared" si="126"/>
        <v>69</v>
      </c>
      <c r="AV199" s="41">
        <f t="shared" ref="AV199:BF210" si="128">LINEST($B199:$K199)*(AV$6-$AL$6+1)+INDEX(LINEST($B199:$K199,,TRUE,TRUE),1,2)</f>
        <v>43.6</v>
      </c>
      <c r="AW199" s="41">
        <f t="shared" si="128"/>
        <v>45.363636363636367</v>
      </c>
      <c r="AX199" s="41">
        <f t="shared" si="128"/>
        <v>47.127272727272725</v>
      </c>
      <c r="AY199" s="41">
        <f t="shared" si="128"/>
        <v>48.890909090909091</v>
      </c>
      <c r="AZ199" s="41">
        <f t="shared" si="128"/>
        <v>50.654545454545456</v>
      </c>
      <c r="BA199" s="41">
        <f t="shared" si="128"/>
        <v>52.418181818181822</v>
      </c>
      <c r="BB199" s="41">
        <f t="shared" si="128"/>
        <v>54.181818181818187</v>
      </c>
      <c r="BC199" s="41">
        <f t="shared" si="128"/>
        <v>55.945454545454552</v>
      </c>
      <c r="BD199" s="41">
        <f t="shared" si="128"/>
        <v>57.709090909090911</v>
      </c>
      <c r="BE199" s="41">
        <f t="shared" si="128"/>
        <v>59.472727272727276</v>
      </c>
      <c r="BF199" s="41">
        <f t="shared" si="128"/>
        <v>61.236363636363642</v>
      </c>
    </row>
    <row r="200" spans="1:58">
      <c r="A200" s="53" t="s">
        <v>51</v>
      </c>
      <c r="B200" s="57">
        <f>'Analysis Fault Information'!B200</f>
        <v>3</v>
      </c>
      <c r="C200" s="57">
        <f>'Analysis Fault Information'!C200</f>
        <v>0</v>
      </c>
      <c r="D200" s="57">
        <f>'Analysis Fault Information'!D200</f>
        <v>3</v>
      </c>
      <c r="E200" s="57">
        <f>'Analysis Fault Information'!E200</f>
        <v>3</v>
      </c>
      <c r="F200" s="57">
        <f>'Analysis Fault Information'!F200</f>
        <v>0</v>
      </c>
      <c r="G200" s="57">
        <f>'Analysis Fault Information'!G200</f>
        <v>3</v>
      </c>
      <c r="H200" s="57">
        <f>'Analysis Fault Information'!H200</f>
        <v>8</v>
      </c>
      <c r="I200" s="57">
        <f>'Analysis Fault Information'!I200</f>
        <v>3</v>
      </c>
      <c r="J200" s="57">
        <f>'Analysis Fault Information'!J200</f>
        <v>2</v>
      </c>
      <c r="K200" s="57">
        <f>'Analysis Fault Information'!K200</f>
        <v>4</v>
      </c>
      <c r="L200" s="42">
        <f>'Model parameters'!$C200</f>
        <v>2.9</v>
      </c>
      <c r="M200" s="42">
        <f>'Model parameters'!$C200</f>
        <v>2.9</v>
      </c>
      <c r="N200" s="42">
        <f>'Model parameters'!$C200</f>
        <v>2.9</v>
      </c>
      <c r="O200" s="42">
        <f>'Model parameters'!$C200</f>
        <v>2.9</v>
      </c>
      <c r="P200" s="42">
        <f>'Model parameters'!$C200</f>
        <v>2.9</v>
      </c>
      <c r="Q200" s="42">
        <f>'Model parameters'!$C200</f>
        <v>2.9</v>
      </c>
      <c r="R200" s="42">
        <f>'Model parameters'!$C200</f>
        <v>2.9</v>
      </c>
      <c r="S200" s="42">
        <f>'Model parameters'!$C200</f>
        <v>2.9</v>
      </c>
      <c r="T200" s="42">
        <f>'Model parameters'!$C200</f>
        <v>2.9</v>
      </c>
      <c r="U200" s="42">
        <f>'Model parameters'!$C200</f>
        <v>2.9</v>
      </c>
      <c r="V200" s="42">
        <f>'Model parameters'!$C200</f>
        <v>2.9</v>
      </c>
      <c r="AL200" s="201">
        <f t="shared" si="117"/>
        <v>3</v>
      </c>
      <c r="AM200" s="201">
        <f t="shared" si="118"/>
        <v>0</v>
      </c>
      <c r="AN200" s="201">
        <f t="shared" si="119"/>
        <v>3</v>
      </c>
      <c r="AO200" s="201">
        <f t="shared" si="120"/>
        <v>3</v>
      </c>
      <c r="AP200" s="201">
        <f t="shared" si="121"/>
        <v>0</v>
      </c>
      <c r="AQ200" s="201">
        <f t="shared" si="122"/>
        <v>3</v>
      </c>
      <c r="AR200" s="201">
        <f t="shared" si="123"/>
        <v>8</v>
      </c>
      <c r="AS200" s="201">
        <f t="shared" si="124"/>
        <v>3</v>
      </c>
      <c r="AT200" s="201">
        <f t="shared" si="125"/>
        <v>2</v>
      </c>
      <c r="AU200" s="201">
        <f t="shared" si="126"/>
        <v>4</v>
      </c>
      <c r="AV200" s="41">
        <f t="shared" si="128"/>
        <v>4.2666666666666666</v>
      </c>
      <c r="AW200" s="41">
        <f t="shared" si="128"/>
        <v>4.5151515151515147</v>
      </c>
      <c r="AX200" s="41">
        <f t="shared" si="128"/>
        <v>4.7636363636363637</v>
      </c>
      <c r="AY200" s="41">
        <f t="shared" si="128"/>
        <v>5.0121212121212118</v>
      </c>
      <c r="AZ200" s="41">
        <f t="shared" si="128"/>
        <v>5.2606060606060598</v>
      </c>
      <c r="BA200" s="41">
        <f t="shared" si="128"/>
        <v>5.5090909090909088</v>
      </c>
      <c r="BB200" s="41">
        <f t="shared" si="128"/>
        <v>5.7575757575757569</v>
      </c>
      <c r="BC200" s="41">
        <f t="shared" si="128"/>
        <v>6.0060606060606059</v>
      </c>
      <c r="BD200" s="41">
        <f t="shared" si="128"/>
        <v>6.254545454545454</v>
      </c>
      <c r="BE200" s="41">
        <f t="shared" si="128"/>
        <v>6.5030303030303029</v>
      </c>
      <c r="BF200" s="41">
        <f t="shared" si="128"/>
        <v>6.751515151515151</v>
      </c>
    </row>
    <row r="201" spans="1:58">
      <c r="A201" s="53" t="s">
        <v>54</v>
      </c>
      <c r="B201" s="57">
        <f>'Analysis Fault Information'!B201</f>
        <v>20</v>
      </c>
      <c r="C201" s="57">
        <f>'Analysis Fault Information'!C201</f>
        <v>54</v>
      </c>
      <c r="D201" s="57">
        <f>'Analysis Fault Information'!D201</f>
        <v>17</v>
      </c>
      <c r="E201" s="57">
        <f>'Analysis Fault Information'!E201</f>
        <v>21</v>
      </c>
      <c r="F201" s="57">
        <f>'Analysis Fault Information'!F201</f>
        <v>20</v>
      </c>
      <c r="G201" s="57">
        <f>'Analysis Fault Information'!G201</f>
        <v>10</v>
      </c>
      <c r="H201" s="57">
        <f>'Analysis Fault Information'!H201</f>
        <v>25</v>
      </c>
      <c r="I201" s="57">
        <f>'Analysis Fault Information'!I201</f>
        <v>24</v>
      </c>
      <c r="J201" s="57">
        <f>'Analysis Fault Information'!J201</f>
        <v>12</v>
      </c>
      <c r="K201" s="57">
        <f>'Analysis Fault Information'!K201</f>
        <v>47</v>
      </c>
      <c r="L201" s="42">
        <f>'Model parameters'!$C201</f>
        <v>25</v>
      </c>
      <c r="M201" s="42">
        <f>'Model parameters'!$C201</f>
        <v>25</v>
      </c>
      <c r="N201" s="42">
        <f>'Model parameters'!$C201</f>
        <v>25</v>
      </c>
      <c r="O201" s="42">
        <f>'Model parameters'!$C201</f>
        <v>25</v>
      </c>
      <c r="P201" s="42">
        <f>'Model parameters'!$C201</f>
        <v>25</v>
      </c>
      <c r="Q201" s="42">
        <f>'Model parameters'!$C201</f>
        <v>25</v>
      </c>
      <c r="R201" s="42">
        <f>'Model parameters'!$C201</f>
        <v>25</v>
      </c>
      <c r="S201" s="42">
        <f>'Model parameters'!$C201</f>
        <v>25</v>
      </c>
      <c r="T201" s="42">
        <f>'Model parameters'!$C201</f>
        <v>25</v>
      </c>
      <c r="U201" s="42">
        <f>'Model parameters'!$C201</f>
        <v>25</v>
      </c>
      <c r="V201" s="42">
        <f>'Model parameters'!$C201</f>
        <v>25</v>
      </c>
      <c r="AL201" s="201">
        <f t="shared" si="117"/>
        <v>20</v>
      </c>
      <c r="AM201" s="201">
        <f t="shared" si="118"/>
        <v>54</v>
      </c>
      <c r="AN201" s="201">
        <f t="shared" si="119"/>
        <v>17</v>
      </c>
      <c r="AO201" s="201">
        <f t="shared" si="120"/>
        <v>21</v>
      </c>
      <c r="AP201" s="201">
        <f t="shared" si="121"/>
        <v>20</v>
      </c>
      <c r="AQ201" s="201">
        <f t="shared" si="122"/>
        <v>10</v>
      </c>
      <c r="AR201" s="201">
        <f t="shared" si="123"/>
        <v>25</v>
      </c>
      <c r="AS201" s="201">
        <f t="shared" si="124"/>
        <v>24</v>
      </c>
      <c r="AT201" s="201">
        <f t="shared" si="125"/>
        <v>12</v>
      </c>
      <c r="AU201" s="201">
        <f t="shared" si="126"/>
        <v>47</v>
      </c>
      <c r="AV201" s="41">
        <f t="shared" si="128"/>
        <v>24.533333333333335</v>
      </c>
      <c r="AW201" s="41">
        <f t="shared" si="128"/>
        <v>24.448484848484853</v>
      </c>
      <c r="AX201" s="41">
        <f t="shared" si="128"/>
        <v>24.363636363636367</v>
      </c>
      <c r="AY201" s="41">
        <f t="shared" si="128"/>
        <v>24.278787878787881</v>
      </c>
      <c r="AZ201" s="41">
        <f t="shared" si="128"/>
        <v>24.193939393939399</v>
      </c>
      <c r="BA201" s="41">
        <f t="shared" si="128"/>
        <v>24.109090909090913</v>
      </c>
      <c r="BB201" s="41">
        <f t="shared" si="128"/>
        <v>24.024242424242431</v>
      </c>
      <c r="BC201" s="41">
        <f t="shared" si="128"/>
        <v>23.939393939393945</v>
      </c>
      <c r="BD201" s="41">
        <f t="shared" si="128"/>
        <v>23.854545454545459</v>
      </c>
      <c r="BE201" s="41">
        <f t="shared" si="128"/>
        <v>23.769696969696977</v>
      </c>
      <c r="BF201" s="41">
        <f t="shared" si="128"/>
        <v>23.684848484848491</v>
      </c>
    </row>
    <row r="202" spans="1:58">
      <c r="A202" s="53" t="s">
        <v>49</v>
      </c>
      <c r="B202" s="57">
        <f>'Analysis Fault Information'!B202</f>
        <v>7</v>
      </c>
      <c r="C202" s="57">
        <f>'Analysis Fault Information'!C202</f>
        <v>12</v>
      </c>
      <c r="D202" s="57">
        <f>'Analysis Fault Information'!D202</f>
        <v>5</v>
      </c>
      <c r="E202" s="57">
        <f>'Analysis Fault Information'!E202</f>
        <v>12</v>
      </c>
      <c r="F202" s="57">
        <f>'Analysis Fault Information'!F202</f>
        <v>4</v>
      </c>
      <c r="G202" s="57">
        <f>'Analysis Fault Information'!G202</f>
        <v>5</v>
      </c>
      <c r="H202" s="57">
        <f>'Analysis Fault Information'!H202</f>
        <v>7</v>
      </c>
      <c r="I202" s="57">
        <f>'Analysis Fault Information'!I202</f>
        <v>22</v>
      </c>
      <c r="J202" s="57">
        <f>'Analysis Fault Information'!J202</f>
        <v>20</v>
      </c>
      <c r="K202" s="57">
        <f>'Analysis Fault Information'!K202</f>
        <v>7</v>
      </c>
      <c r="L202" s="42">
        <f>'Model parameters'!$C202</f>
        <v>10.1</v>
      </c>
      <c r="M202" s="42">
        <f>'Model parameters'!$C202</f>
        <v>10.1</v>
      </c>
      <c r="N202" s="42">
        <f>'Model parameters'!$C202</f>
        <v>10.1</v>
      </c>
      <c r="O202" s="42">
        <f>'Model parameters'!$C202</f>
        <v>10.1</v>
      </c>
      <c r="P202" s="42">
        <f>'Model parameters'!$C202</f>
        <v>10.1</v>
      </c>
      <c r="Q202" s="42">
        <f>'Model parameters'!$C202</f>
        <v>10.1</v>
      </c>
      <c r="R202" s="42">
        <f>'Model parameters'!$C202</f>
        <v>10.1</v>
      </c>
      <c r="S202" s="42">
        <f>'Model parameters'!$C202</f>
        <v>10.1</v>
      </c>
      <c r="T202" s="42">
        <f>'Model parameters'!$C202</f>
        <v>10.1</v>
      </c>
      <c r="U202" s="42">
        <f>'Model parameters'!$C202</f>
        <v>10.1</v>
      </c>
      <c r="V202" s="42">
        <f>'Model parameters'!$C202</f>
        <v>10.1</v>
      </c>
      <c r="AL202" s="201">
        <f t="shared" si="117"/>
        <v>7</v>
      </c>
      <c r="AM202" s="201">
        <f t="shared" si="118"/>
        <v>12</v>
      </c>
      <c r="AN202" s="201">
        <f t="shared" si="119"/>
        <v>5</v>
      </c>
      <c r="AO202" s="201">
        <f t="shared" si="120"/>
        <v>12</v>
      </c>
      <c r="AP202" s="201">
        <f t="shared" si="121"/>
        <v>4</v>
      </c>
      <c r="AQ202" s="201">
        <f t="shared" si="122"/>
        <v>5</v>
      </c>
      <c r="AR202" s="201">
        <f t="shared" si="123"/>
        <v>7</v>
      </c>
      <c r="AS202" s="201">
        <f t="shared" si="124"/>
        <v>22</v>
      </c>
      <c r="AT202" s="201">
        <f t="shared" si="125"/>
        <v>20</v>
      </c>
      <c r="AU202" s="201">
        <f t="shared" si="126"/>
        <v>7</v>
      </c>
      <c r="AV202" s="41">
        <f t="shared" si="128"/>
        <v>14.333333333333332</v>
      </c>
      <c r="AW202" s="41">
        <f t="shared" si="128"/>
        <v>15.103030303030305</v>
      </c>
      <c r="AX202" s="41">
        <f t="shared" si="128"/>
        <v>15.872727272727275</v>
      </c>
      <c r="AY202" s="41">
        <f t="shared" si="128"/>
        <v>16.642424242424244</v>
      </c>
      <c r="AZ202" s="41">
        <f t="shared" si="128"/>
        <v>17.412121212121214</v>
      </c>
      <c r="BA202" s="41">
        <f t="shared" si="128"/>
        <v>18.181818181818183</v>
      </c>
      <c r="BB202" s="41">
        <f t="shared" si="128"/>
        <v>18.951515151515153</v>
      </c>
      <c r="BC202" s="41">
        <f t="shared" si="128"/>
        <v>19.721212121212123</v>
      </c>
      <c r="BD202" s="41">
        <f t="shared" si="128"/>
        <v>20.490909090909092</v>
      </c>
      <c r="BE202" s="41">
        <f t="shared" si="128"/>
        <v>21.260606060606062</v>
      </c>
      <c r="BF202" s="41">
        <f t="shared" si="128"/>
        <v>22.030303030303031</v>
      </c>
    </row>
    <row r="203" spans="1:58">
      <c r="A203" s="53" t="s">
        <v>59</v>
      </c>
      <c r="B203" s="57">
        <f>'Analysis Fault Information'!B203</f>
        <v>16</v>
      </c>
      <c r="C203" s="57">
        <f>'Analysis Fault Information'!C203</f>
        <v>21</v>
      </c>
      <c r="D203" s="57">
        <f>'Analysis Fault Information'!D203</f>
        <v>25</v>
      </c>
      <c r="E203" s="57">
        <f>'Analysis Fault Information'!E203</f>
        <v>22</v>
      </c>
      <c r="F203" s="57">
        <f>'Analysis Fault Information'!F203</f>
        <v>13</v>
      </c>
      <c r="G203" s="57">
        <f>'Analysis Fault Information'!G203</f>
        <v>7</v>
      </c>
      <c r="H203" s="57">
        <f>'Analysis Fault Information'!H203</f>
        <v>23</v>
      </c>
      <c r="I203" s="57">
        <f>'Analysis Fault Information'!I203</f>
        <v>35</v>
      </c>
      <c r="J203" s="57">
        <f>'Analysis Fault Information'!J203</f>
        <v>13</v>
      </c>
      <c r="K203" s="57">
        <f>'Analysis Fault Information'!K203</f>
        <v>40</v>
      </c>
      <c r="L203" s="42">
        <f>'Model parameters'!$C203</f>
        <v>21.5</v>
      </c>
      <c r="M203" s="42">
        <f>'Model parameters'!$C203</f>
        <v>21.5</v>
      </c>
      <c r="N203" s="42">
        <f>'Model parameters'!$C203</f>
        <v>21.5</v>
      </c>
      <c r="O203" s="42">
        <f>'Model parameters'!$C203</f>
        <v>21.5</v>
      </c>
      <c r="P203" s="42">
        <f>'Model parameters'!$C203</f>
        <v>21.5</v>
      </c>
      <c r="Q203" s="42">
        <f>'Model parameters'!$C203</f>
        <v>21.5</v>
      </c>
      <c r="R203" s="42">
        <f>'Model parameters'!$C203</f>
        <v>21.5</v>
      </c>
      <c r="S203" s="42">
        <f>'Model parameters'!$C203</f>
        <v>21.5</v>
      </c>
      <c r="T203" s="42">
        <f>'Model parameters'!$C203</f>
        <v>21.5</v>
      </c>
      <c r="U203" s="42">
        <f>'Model parameters'!$C203</f>
        <v>21.5</v>
      </c>
      <c r="V203" s="42">
        <f>'Model parameters'!$C203</f>
        <v>21.5</v>
      </c>
      <c r="AL203" s="201">
        <f t="shared" si="117"/>
        <v>16</v>
      </c>
      <c r="AM203" s="201">
        <f t="shared" si="118"/>
        <v>21</v>
      </c>
      <c r="AN203" s="201">
        <f t="shared" si="119"/>
        <v>25</v>
      </c>
      <c r="AO203" s="201">
        <f t="shared" si="120"/>
        <v>22</v>
      </c>
      <c r="AP203" s="201">
        <f t="shared" si="121"/>
        <v>13</v>
      </c>
      <c r="AQ203" s="201">
        <f t="shared" si="122"/>
        <v>7</v>
      </c>
      <c r="AR203" s="201">
        <f t="shared" si="123"/>
        <v>23</v>
      </c>
      <c r="AS203" s="201">
        <f t="shared" si="124"/>
        <v>35</v>
      </c>
      <c r="AT203" s="201">
        <f t="shared" si="125"/>
        <v>13</v>
      </c>
      <c r="AU203" s="201">
        <f t="shared" si="126"/>
        <v>40</v>
      </c>
      <c r="AV203" s="41">
        <f t="shared" si="128"/>
        <v>28.400000000000002</v>
      </c>
      <c r="AW203" s="41">
        <f t="shared" si="128"/>
        <v>29.654545454545456</v>
      </c>
      <c r="AX203" s="41">
        <f t="shared" si="128"/>
        <v>30.90909090909091</v>
      </c>
      <c r="AY203" s="41">
        <f t="shared" si="128"/>
        <v>32.163636363636371</v>
      </c>
      <c r="AZ203" s="41">
        <f t="shared" si="128"/>
        <v>33.418181818181822</v>
      </c>
      <c r="BA203" s="41">
        <f t="shared" si="128"/>
        <v>34.672727272727272</v>
      </c>
      <c r="BB203" s="41">
        <f t="shared" si="128"/>
        <v>35.927272727272729</v>
      </c>
      <c r="BC203" s="41">
        <f t="shared" si="128"/>
        <v>37.181818181818187</v>
      </c>
      <c r="BD203" s="41">
        <f t="shared" si="128"/>
        <v>38.436363636363637</v>
      </c>
      <c r="BE203" s="41">
        <f t="shared" si="128"/>
        <v>39.690909090909095</v>
      </c>
      <c r="BF203" s="41">
        <f t="shared" si="128"/>
        <v>40.945454545454552</v>
      </c>
    </row>
    <row r="204" spans="1:58">
      <c r="A204" s="53" t="s">
        <v>57</v>
      </c>
      <c r="B204" s="57">
        <f>'Analysis Fault Information'!B204</f>
        <v>34</v>
      </c>
      <c r="C204" s="57">
        <f>'Analysis Fault Information'!C204</f>
        <v>47</v>
      </c>
      <c r="D204" s="57">
        <f>'Analysis Fault Information'!D204</f>
        <v>33</v>
      </c>
      <c r="E204" s="57">
        <f>'Analysis Fault Information'!E204</f>
        <v>28</v>
      </c>
      <c r="F204" s="57">
        <f>'Analysis Fault Information'!F204</f>
        <v>52</v>
      </c>
      <c r="G204" s="57">
        <f>'Analysis Fault Information'!G204</f>
        <v>33</v>
      </c>
      <c r="H204" s="57">
        <f>'Analysis Fault Information'!H204</f>
        <v>30</v>
      </c>
      <c r="I204" s="57">
        <f>'Analysis Fault Information'!I204</f>
        <v>74</v>
      </c>
      <c r="J204" s="57">
        <f>'Analysis Fault Information'!J204</f>
        <v>35</v>
      </c>
      <c r="K204" s="57">
        <f>'Analysis Fault Information'!K204</f>
        <v>127</v>
      </c>
      <c r="L204" s="42">
        <f>'Model parameters'!$C204</f>
        <v>49.3</v>
      </c>
      <c r="M204" s="42">
        <f>'Model parameters'!$C204</f>
        <v>49.3</v>
      </c>
      <c r="N204" s="42">
        <f>'Model parameters'!$C204</f>
        <v>49.3</v>
      </c>
      <c r="O204" s="42">
        <f>'Model parameters'!$C204</f>
        <v>49.3</v>
      </c>
      <c r="P204" s="42">
        <f>'Model parameters'!$C204</f>
        <v>49.3</v>
      </c>
      <c r="Q204" s="42">
        <f>'Model parameters'!$C204</f>
        <v>49.3</v>
      </c>
      <c r="R204" s="42">
        <f>'Model parameters'!$C204</f>
        <v>49.3</v>
      </c>
      <c r="S204" s="42">
        <f>'Model parameters'!$C204</f>
        <v>49.3</v>
      </c>
      <c r="T204" s="42">
        <f>'Model parameters'!$C204</f>
        <v>49.3</v>
      </c>
      <c r="U204" s="42">
        <f>'Model parameters'!$C204</f>
        <v>49.3</v>
      </c>
      <c r="V204" s="42">
        <f>'Model parameters'!$C204</f>
        <v>49.3</v>
      </c>
      <c r="AL204" s="201">
        <f t="shared" si="117"/>
        <v>34</v>
      </c>
      <c r="AM204" s="201">
        <f t="shared" si="118"/>
        <v>47</v>
      </c>
      <c r="AN204" s="201">
        <f t="shared" si="119"/>
        <v>33</v>
      </c>
      <c r="AO204" s="201">
        <f t="shared" si="120"/>
        <v>28</v>
      </c>
      <c r="AP204" s="201">
        <f t="shared" si="121"/>
        <v>52</v>
      </c>
      <c r="AQ204" s="201">
        <f t="shared" si="122"/>
        <v>33</v>
      </c>
      <c r="AR204" s="201">
        <f t="shared" si="123"/>
        <v>30</v>
      </c>
      <c r="AS204" s="201">
        <f t="shared" si="124"/>
        <v>74</v>
      </c>
      <c r="AT204" s="201">
        <f t="shared" si="125"/>
        <v>35</v>
      </c>
      <c r="AU204" s="201">
        <f t="shared" si="126"/>
        <v>127</v>
      </c>
      <c r="AV204" s="41">
        <f t="shared" si="128"/>
        <v>80.8</v>
      </c>
      <c r="AW204" s="41">
        <f t="shared" si="128"/>
        <v>86.527272727272731</v>
      </c>
      <c r="AX204" s="41">
        <f t="shared" si="128"/>
        <v>92.25454545454545</v>
      </c>
      <c r="AY204" s="41">
        <f t="shared" si="128"/>
        <v>97.981818181818184</v>
      </c>
      <c r="AZ204" s="41">
        <f t="shared" si="128"/>
        <v>103.7090909090909</v>
      </c>
      <c r="BA204" s="41">
        <f t="shared" si="128"/>
        <v>109.43636363636364</v>
      </c>
      <c r="BB204" s="41">
        <f t="shared" si="128"/>
        <v>115.16363636363637</v>
      </c>
      <c r="BC204" s="41">
        <f t="shared" si="128"/>
        <v>120.89090909090909</v>
      </c>
      <c r="BD204" s="41">
        <f t="shared" si="128"/>
        <v>126.61818181818182</v>
      </c>
      <c r="BE204" s="41">
        <f t="shared" si="128"/>
        <v>132.34545454545454</v>
      </c>
      <c r="BF204" s="41">
        <f t="shared" si="128"/>
        <v>138.07272727272726</v>
      </c>
    </row>
    <row r="205" spans="1:58">
      <c r="A205" s="53" t="s">
        <v>55</v>
      </c>
      <c r="B205" s="57">
        <f>'Analysis Fault Information'!B205</f>
        <v>16</v>
      </c>
      <c r="C205" s="57">
        <f>'Analysis Fault Information'!C205</f>
        <v>9</v>
      </c>
      <c r="D205" s="57">
        <f>'Analysis Fault Information'!D205</f>
        <v>8</v>
      </c>
      <c r="E205" s="57">
        <f>'Analysis Fault Information'!E205</f>
        <v>18</v>
      </c>
      <c r="F205" s="57">
        <f>'Analysis Fault Information'!F205</f>
        <v>22</v>
      </c>
      <c r="G205" s="57">
        <f>'Analysis Fault Information'!G205</f>
        <v>16</v>
      </c>
      <c r="H205" s="57">
        <f>'Analysis Fault Information'!H205</f>
        <v>20</v>
      </c>
      <c r="I205" s="57">
        <f>'Analysis Fault Information'!I205</f>
        <v>21</v>
      </c>
      <c r="J205" s="57">
        <f>'Analysis Fault Information'!J205</f>
        <v>7</v>
      </c>
      <c r="K205" s="57">
        <f>'Analysis Fault Information'!K205</f>
        <v>18</v>
      </c>
      <c r="L205" s="42">
        <f>'Model parameters'!$C205</f>
        <v>15.5</v>
      </c>
      <c r="M205" s="42">
        <f>'Model parameters'!$C205</f>
        <v>15.5</v>
      </c>
      <c r="N205" s="42">
        <f>'Model parameters'!$C205</f>
        <v>15.5</v>
      </c>
      <c r="O205" s="42">
        <f>'Model parameters'!$C205</f>
        <v>15.5</v>
      </c>
      <c r="P205" s="42">
        <f>'Model parameters'!$C205</f>
        <v>15.5</v>
      </c>
      <c r="Q205" s="42">
        <f>'Model parameters'!$C205</f>
        <v>15.5</v>
      </c>
      <c r="R205" s="42">
        <f>'Model parameters'!$C205</f>
        <v>15.5</v>
      </c>
      <c r="S205" s="42">
        <f>'Model parameters'!$C205</f>
        <v>15.5</v>
      </c>
      <c r="T205" s="42">
        <f>'Model parameters'!$C205</f>
        <v>15.5</v>
      </c>
      <c r="U205" s="42">
        <f>'Model parameters'!$C205</f>
        <v>15.5</v>
      </c>
      <c r="V205" s="42">
        <f>'Model parameters'!$C205</f>
        <v>15.5</v>
      </c>
      <c r="AL205" s="201">
        <f t="shared" si="117"/>
        <v>16</v>
      </c>
      <c r="AM205" s="201">
        <f t="shared" si="118"/>
        <v>9</v>
      </c>
      <c r="AN205" s="201">
        <f t="shared" si="119"/>
        <v>8</v>
      </c>
      <c r="AO205" s="201">
        <f t="shared" si="120"/>
        <v>18</v>
      </c>
      <c r="AP205" s="201">
        <f t="shared" si="121"/>
        <v>22</v>
      </c>
      <c r="AQ205" s="201">
        <f t="shared" si="122"/>
        <v>16</v>
      </c>
      <c r="AR205" s="201">
        <f t="shared" si="123"/>
        <v>20</v>
      </c>
      <c r="AS205" s="201">
        <f t="shared" si="124"/>
        <v>21</v>
      </c>
      <c r="AT205" s="201">
        <f t="shared" si="125"/>
        <v>7</v>
      </c>
      <c r="AU205" s="201">
        <f t="shared" si="126"/>
        <v>18</v>
      </c>
      <c r="AV205" s="41">
        <f t="shared" si="128"/>
        <v>17.8</v>
      </c>
      <c r="AW205" s="41">
        <f t="shared" si="128"/>
        <v>18.218181818181819</v>
      </c>
      <c r="AX205" s="41">
        <f t="shared" si="128"/>
        <v>18.63636363636364</v>
      </c>
      <c r="AY205" s="41">
        <f t="shared" si="128"/>
        <v>19.054545454545458</v>
      </c>
      <c r="AZ205" s="41">
        <f t="shared" si="128"/>
        <v>19.472727272727276</v>
      </c>
      <c r="BA205" s="41">
        <f t="shared" si="128"/>
        <v>19.890909090909094</v>
      </c>
      <c r="BB205" s="41">
        <f t="shared" si="128"/>
        <v>20.309090909090912</v>
      </c>
      <c r="BC205" s="41">
        <f t="shared" si="128"/>
        <v>20.72727272727273</v>
      </c>
      <c r="BD205" s="41">
        <f t="shared" si="128"/>
        <v>21.145454545454548</v>
      </c>
      <c r="BE205" s="41">
        <f t="shared" si="128"/>
        <v>21.56363636363637</v>
      </c>
      <c r="BF205" s="41">
        <f t="shared" si="128"/>
        <v>21.981818181818188</v>
      </c>
    </row>
    <row r="206" spans="1:58">
      <c r="A206" s="53" t="s">
        <v>47</v>
      </c>
      <c r="B206" s="57">
        <f>'Analysis Fault Information'!B206</f>
        <v>17</v>
      </c>
      <c r="C206" s="57">
        <f>'Analysis Fault Information'!C206</f>
        <v>34</v>
      </c>
      <c r="D206" s="57">
        <f>'Analysis Fault Information'!D206</f>
        <v>20</v>
      </c>
      <c r="E206" s="57">
        <f>'Analysis Fault Information'!E206</f>
        <v>36</v>
      </c>
      <c r="F206" s="57">
        <f>'Analysis Fault Information'!F206</f>
        <v>9</v>
      </c>
      <c r="G206" s="57">
        <f>'Analysis Fault Information'!G206</f>
        <v>6</v>
      </c>
      <c r="H206" s="57">
        <f>'Analysis Fault Information'!H206</f>
        <v>30</v>
      </c>
      <c r="I206" s="57">
        <f>'Analysis Fault Information'!I206</f>
        <v>32</v>
      </c>
      <c r="J206" s="57">
        <f>'Analysis Fault Information'!J206</f>
        <v>9</v>
      </c>
      <c r="K206" s="57">
        <f>'Analysis Fault Information'!K206</f>
        <v>8</v>
      </c>
      <c r="L206" s="42">
        <f>'Model parameters'!$C206</f>
        <v>20.100000000000001</v>
      </c>
      <c r="M206" s="42">
        <f>'Model parameters'!$C206</f>
        <v>20.100000000000001</v>
      </c>
      <c r="N206" s="42">
        <f>'Model parameters'!$C206</f>
        <v>20.100000000000001</v>
      </c>
      <c r="O206" s="42">
        <f>'Model parameters'!$C206</f>
        <v>20.100000000000001</v>
      </c>
      <c r="P206" s="42">
        <f>'Model parameters'!$C206</f>
        <v>20.100000000000001</v>
      </c>
      <c r="Q206" s="42">
        <f>'Model parameters'!$C206</f>
        <v>20.100000000000001</v>
      </c>
      <c r="R206" s="42">
        <f>'Model parameters'!$C206</f>
        <v>20.100000000000001</v>
      </c>
      <c r="S206" s="42">
        <f>'Model parameters'!$C206</f>
        <v>20.100000000000001</v>
      </c>
      <c r="T206" s="42">
        <f>'Model parameters'!$C206</f>
        <v>20.100000000000001</v>
      </c>
      <c r="U206" s="42">
        <f>'Model parameters'!$C206</f>
        <v>20.100000000000001</v>
      </c>
      <c r="V206" s="42">
        <f>'Model parameters'!$C206</f>
        <v>20.100000000000001</v>
      </c>
      <c r="AL206" s="201">
        <f t="shared" si="117"/>
        <v>17</v>
      </c>
      <c r="AM206" s="201">
        <f t="shared" si="118"/>
        <v>34</v>
      </c>
      <c r="AN206" s="201">
        <f t="shared" si="119"/>
        <v>20</v>
      </c>
      <c r="AO206" s="201">
        <f t="shared" si="120"/>
        <v>36</v>
      </c>
      <c r="AP206" s="201">
        <f t="shared" si="121"/>
        <v>9</v>
      </c>
      <c r="AQ206" s="201">
        <f t="shared" si="122"/>
        <v>6</v>
      </c>
      <c r="AR206" s="201">
        <f t="shared" si="123"/>
        <v>30</v>
      </c>
      <c r="AS206" s="201">
        <f t="shared" si="124"/>
        <v>32</v>
      </c>
      <c r="AT206" s="201">
        <f t="shared" si="125"/>
        <v>9</v>
      </c>
      <c r="AU206" s="201">
        <f t="shared" si="126"/>
        <v>8</v>
      </c>
      <c r="AV206" s="41">
        <f t="shared" si="128"/>
        <v>12.866666666666664</v>
      </c>
      <c r="AW206" s="41">
        <f t="shared" si="128"/>
        <v>11.551515151515147</v>
      </c>
      <c r="AX206" s="41">
        <f t="shared" si="128"/>
        <v>10.236363636363631</v>
      </c>
      <c r="AY206" s="41">
        <f t="shared" si="128"/>
        <v>8.9212121212121183</v>
      </c>
      <c r="AZ206" s="41">
        <f t="shared" si="128"/>
        <v>7.606060606060602</v>
      </c>
      <c r="BA206" s="41">
        <f t="shared" si="128"/>
        <v>6.2909090909090857</v>
      </c>
      <c r="BB206" s="41">
        <f t="shared" si="128"/>
        <v>4.9757575757575694</v>
      </c>
      <c r="BC206" s="41">
        <f t="shared" si="128"/>
        <v>3.6606060606060531</v>
      </c>
      <c r="BD206" s="41">
        <f t="shared" si="128"/>
        <v>2.3454545454545404</v>
      </c>
      <c r="BE206" s="41">
        <f t="shared" si="128"/>
        <v>1.0303030303030241</v>
      </c>
      <c r="BF206" s="41">
        <f t="shared" si="128"/>
        <v>-0.28484848484849223</v>
      </c>
    </row>
    <row r="207" spans="1:58">
      <c r="A207" s="53" t="s">
        <v>52</v>
      </c>
      <c r="B207" s="57">
        <f>'Analysis Fault Information'!B207</f>
        <v>16</v>
      </c>
      <c r="C207" s="57">
        <f>'Analysis Fault Information'!C207</f>
        <v>72</v>
      </c>
      <c r="D207" s="57">
        <f>'Analysis Fault Information'!D207</f>
        <v>6</v>
      </c>
      <c r="E207" s="57">
        <f>'Analysis Fault Information'!E207</f>
        <v>17</v>
      </c>
      <c r="F207" s="57">
        <f>'Analysis Fault Information'!F207</f>
        <v>11</v>
      </c>
      <c r="G207" s="57">
        <f>'Analysis Fault Information'!G207</f>
        <v>20</v>
      </c>
      <c r="H207" s="57">
        <f>'Analysis Fault Information'!H207</f>
        <v>13</v>
      </c>
      <c r="I207" s="57">
        <f>'Analysis Fault Information'!I207</f>
        <v>26</v>
      </c>
      <c r="J207" s="57">
        <f>'Analysis Fault Information'!J207</f>
        <v>24</v>
      </c>
      <c r="K207" s="57">
        <f>'Analysis Fault Information'!K207</f>
        <v>6</v>
      </c>
      <c r="L207" s="42">
        <f>'Model parameters'!$C207</f>
        <v>21.1</v>
      </c>
      <c r="M207" s="42">
        <f>'Model parameters'!$C207</f>
        <v>21.1</v>
      </c>
      <c r="N207" s="42">
        <f>'Model parameters'!$C207</f>
        <v>21.1</v>
      </c>
      <c r="O207" s="42">
        <f>'Model parameters'!$C207</f>
        <v>21.1</v>
      </c>
      <c r="P207" s="42">
        <f>'Model parameters'!$C207</f>
        <v>21.1</v>
      </c>
      <c r="Q207" s="42">
        <f>'Model parameters'!$C207</f>
        <v>21.1</v>
      </c>
      <c r="R207" s="42">
        <f>'Model parameters'!$C207</f>
        <v>21.1</v>
      </c>
      <c r="S207" s="42">
        <f>'Model parameters'!$C207</f>
        <v>21.1</v>
      </c>
      <c r="T207" s="42">
        <f>'Model parameters'!$C207</f>
        <v>21.1</v>
      </c>
      <c r="U207" s="42">
        <f>'Model parameters'!$C207</f>
        <v>21.1</v>
      </c>
      <c r="V207" s="42">
        <f>'Model parameters'!$C207</f>
        <v>21.1</v>
      </c>
      <c r="AL207" s="201">
        <f t="shared" si="117"/>
        <v>16</v>
      </c>
      <c r="AM207" s="201">
        <f t="shared" si="118"/>
        <v>72</v>
      </c>
      <c r="AN207" s="201">
        <f t="shared" si="119"/>
        <v>6</v>
      </c>
      <c r="AO207" s="201">
        <f t="shared" si="120"/>
        <v>17</v>
      </c>
      <c r="AP207" s="201">
        <f t="shared" si="121"/>
        <v>11</v>
      </c>
      <c r="AQ207" s="201">
        <f t="shared" si="122"/>
        <v>20</v>
      </c>
      <c r="AR207" s="201">
        <f t="shared" si="123"/>
        <v>13</v>
      </c>
      <c r="AS207" s="201">
        <f t="shared" si="124"/>
        <v>26</v>
      </c>
      <c r="AT207" s="201">
        <f t="shared" si="125"/>
        <v>24</v>
      </c>
      <c r="AU207" s="201">
        <f t="shared" si="126"/>
        <v>6</v>
      </c>
      <c r="AV207" s="41">
        <f t="shared" si="128"/>
        <v>10.133333333333326</v>
      </c>
      <c r="AW207" s="41">
        <f t="shared" si="128"/>
        <v>8.1393939393939334</v>
      </c>
      <c r="AX207" s="41">
        <f t="shared" si="128"/>
        <v>6.1454545454545375</v>
      </c>
      <c r="AY207" s="41">
        <f t="shared" si="128"/>
        <v>4.1515151515151416</v>
      </c>
      <c r="AZ207" s="41">
        <f t="shared" si="128"/>
        <v>2.1575757575757457</v>
      </c>
      <c r="BA207" s="41">
        <f t="shared" si="128"/>
        <v>0.16363636363634981</v>
      </c>
      <c r="BB207" s="41">
        <f t="shared" si="128"/>
        <v>-1.8303030303030425</v>
      </c>
      <c r="BC207" s="41">
        <f t="shared" si="128"/>
        <v>-3.824242424242442</v>
      </c>
      <c r="BD207" s="41">
        <f t="shared" si="128"/>
        <v>-5.8181818181818343</v>
      </c>
      <c r="BE207" s="41">
        <f t="shared" si="128"/>
        <v>-7.8121212121212338</v>
      </c>
      <c r="BF207" s="41">
        <f t="shared" si="128"/>
        <v>-9.8060606060606261</v>
      </c>
    </row>
    <row r="208" spans="1:58">
      <c r="A208" s="53" t="s">
        <v>53</v>
      </c>
      <c r="B208" s="57">
        <f>'Analysis Fault Information'!B208</f>
        <v>13</v>
      </c>
      <c r="C208" s="57">
        <f>'Analysis Fault Information'!C208</f>
        <v>36</v>
      </c>
      <c r="D208" s="57">
        <f>'Analysis Fault Information'!D208</f>
        <v>0</v>
      </c>
      <c r="E208" s="57">
        <f>'Analysis Fault Information'!E208</f>
        <v>7</v>
      </c>
      <c r="F208" s="57">
        <f>'Analysis Fault Information'!F208</f>
        <v>4</v>
      </c>
      <c r="G208" s="57">
        <f>'Analysis Fault Information'!G208</f>
        <v>5</v>
      </c>
      <c r="H208" s="57">
        <f>'Analysis Fault Information'!H208</f>
        <v>12</v>
      </c>
      <c r="I208" s="57">
        <f>'Analysis Fault Information'!I208</f>
        <v>6</v>
      </c>
      <c r="J208" s="57">
        <f>'Analysis Fault Information'!J208</f>
        <v>7</v>
      </c>
      <c r="K208" s="57">
        <f>'Analysis Fault Information'!K208</f>
        <v>5</v>
      </c>
      <c r="L208" s="42">
        <f>'Model parameters'!$C208</f>
        <v>9.5</v>
      </c>
      <c r="M208" s="42">
        <f>'Model parameters'!$C208</f>
        <v>9.5</v>
      </c>
      <c r="N208" s="42">
        <f>'Model parameters'!$C208</f>
        <v>9.5</v>
      </c>
      <c r="O208" s="42">
        <f>'Model parameters'!$C208</f>
        <v>9.5</v>
      </c>
      <c r="P208" s="42">
        <f>'Model parameters'!$C208</f>
        <v>9.5</v>
      </c>
      <c r="Q208" s="42">
        <f>'Model parameters'!$C208</f>
        <v>9.5</v>
      </c>
      <c r="R208" s="42">
        <f>'Model parameters'!$C208</f>
        <v>9.5</v>
      </c>
      <c r="S208" s="42">
        <f>'Model parameters'!$C208</f>
        <v>9.5</v>
      </c>
      <c r="T208" s="42">
        <f>'Model parameters'!$C208</f>
        <v>9.5</v>
      </c>
      <c r="U208" s="42">
        <f>'Model parameters'!$C208</f>
        <v>9.5</v>
      </c>
      <c r="V208" s="42">
        <f>'Model parameters'!$C208</f>
        <v>9.5</v>
      </c>
      <c r="AL208" s="201">
        <f t="shared" si="117"/>
        <v>13</v>
      </c>
      <c r="AM208" s="201">
        <f t="shared" si="118"/>
        <v>36</v>
      </c>
      <c r="AN208" s="201">
        <f t="shared" si="119"/>
        <v>0</v>
      </c>
      <c r="AO208" s="201">
        <f t="shared" si="120"/>
        <v>7</v>
      </c>
      <c r="AP208" s="201">
        <f t="shared" si="121"/>
        <v>4</v>
      </c>
      <c r="AQ208" s="201">
        <f t="shared" si="122"/>
        <v>5</v>
      </c>
      <c r="AR208" s="201">
        <f t="shared" si="123"/>
        <v>12</v>
      </c>
      <c r="AS208" s="201">
        <f t="shared" si="124"/>
        <v>6</v>
      </c>
      <c r="AT208" s="201">
        <f t="shared" si="125"/>
        <v>7</v>
      </c>
      <c r="AU208" s="201">
        <f t="shared" si="126"/>
        <v>5</v>
      </c>
      <c r="AV208" s="41">
        <f t="shared" si="128"/>
        <v>1.8666666666666654</v>
      </c>
      <c r="AW208" s="41">
        <f t="shared" si="128"/>
        <v>0.47878787878787676</v>
      </c>
      <c r="AX208" s="41">
        <f t="shared" si="128"/>
        <v>-0.90909090909091006</v>
      </c>
      <c r="AY208" s="41">
        <f t="shared" si="128"/>
        <v>-2.2969696969696969</v>
      </c>
      <c r="AZ208" s="41">
        <f t="shared" si="128"/>
        <v>-3.6848484848484873</v>
      </c>
      <c r="BA208" s="41">
        <f t="shared" si="128"/>
        <v>-5.0727272727272741</v>
      </c>
      <c r="BB208" s="41">
        <f t="shared" si="128"/>
        <v>-6.4606060606060609</v>
      </c>
      <c r="BC208" s="41">
        <f t="shared" si="128"/>
        <v>-7.8484848484848513</v>
      </c>
      <c r="BD208" s="41">
        <f t="shared" si="128"/>
        <v>-9.2363636363636381</v>
      </c>
      <c r="BE208" s="41">
        <f t="shared" si="128"/>
        <v>-10.624242424242425</v>
      </c>
      <c r="BF208" s="41">
        <f t="shared" si="128"/>
        <v>-12.012121212121215</v>
      </c>
    </row>
    <row r="209" spans="1:58">
      <c r="A209" s="53" t="s">
        <v>58</v>
      </c>
      <c r="B209" s="57">
        <f>'Analysis Fault Information'!B209</f>
        <v>41</v>
      </c>
      <c r="C209" s="57">
        <f>'Analysis Fault Information'!C209</f>
        <v>32</v>
      </c>
      <c r="D209" s="57">
        <f>'Analysis Fault Information'!D209</f>
        <v>30</v>
      </c>
      <c r="E209" s="57">
        <f>'Analysis Fault Information'!E209</f>
        <v>21</v>
      </c>
      <c r="F209" s="57">
        <f>'Analysis Fault Information'!F209</f>
        <v>21</v>
      </c>
      <c r="G209" s="57">
        <f>'Analysis Fault Information'!G209</f>
        <v>26</v>
      </c>
      <c r="H209" s="57">
        <f>'Analysis Fault Information'!H209</f>
        <v>33</v>
      </c>
      <c r="I209" s="57">
        <f>'Analysis Fault Information'!I209</f>
        <v>49</v>
      </c>
      <c r="J209" s="57">
        <f>'Analysis Fault Information'!J209</f>
        <v>16</v>
      </c>
      <c r="K209" s="57">
        <f>'Analysis Fault Information'!K209</f>
        <v>46</v>
      </c>
      <c r="L209" s="42">
        <f>'Model parameters'!$C209</f>
        <v>31.5</v>
      </c>
      <c r="M209" s="42">
        <f>'Model parameters'!$C209</f>
        <v>31.5</v>
      </c>
      <c r="N209" s="42">
        <f>'Model parameters'!$C209</f>
        <v>31.5</v>
      </c>
      <c r="O209" s="42">
        <f>'Model parameters'!$C209</f>
        <v>31.5</v>
      </c>
      <c r="P209" s="42">
        <f>'Model parameters'!$C209</f>
        <v>31.5</v>
      </c>
      <c r="Q209" s="42">
        <f>'Model parameters'!$C209</f>
        <v>31.5</v>
      </c>
      <c r="R209" s="42">
        <f>'Model parameters'!$C209</f>
        <v>31.5</v>
      </c>
      <c r="S209" s="42">
        <f>'Model parameters'!$C209</f>
        <v>31.5</v>
      </c>
      <c r="T209" s="42">
        <f>'Model parameters'!$C209</f>
        <v>31.5</v>
      </c>
      <c r="U209" s="42">
        <f>'Model parameters'!$C209</f>
        <v>31.5</v>
      </c>
      <c r="V209" s="42">
        <f>'Model parameters'!$C209</f>
        <v>31.5</v>
      </c>
      <c r="AL209" s="201">
        <f t="shared" si="117"/>
        <v>41</v>
      </c>
      <c r="AM209" s="201">
        <f t="shared" si="118"/>
        <v>32</v>
      </c>
      <c r="AN209" s="201">
        <f t="shared" si="119"/>
        <v>30</v>
      </c>
      <c r="AO209" s="201">
        <f t="shared" si="120"/>
        <v>21</v>
      </c>
      <c r="AP209" s="201">
        <f t="shared" si="121"/>
        <v>21</v>
      </c>
      <c r="AQ209" s="201">
        <f t="shared" si="122"/>
        <v>26</v>
      </c>
      <c r="AR209" s="201">
        <f t="shared" si="123"/>
        <v>33</v>
      </c>
      <c r="AS209" s="201">
        <f t="shared" si="124"/>
        <v>49</v>
      </c>
      <c r="AT209" s="201">
        <f t="shared" si="125"/>
        <v>16</v>
      </c>
      <c r="AU209" s="201">
        <f t="shared" si="126"/>
        <v>46</v>
      </c>
      <c r="AV209" s="41">
        <f t="shared" si="128"/>
        <v>33.800000000000004</v>
      </c>
      <c r="AW209" s="41">
        <f t="shared" si="128"/>
        <v>34.218181818181819</v>
      </c>
      <c r="AX209" s="41">
        <f t="shared" si="128"/>
        <v>34.63636363636364</v>
      </c>
      <c r="AY209" s="41">
        <f t="shared" si="128"/>
        <v>35.054545454545455</v>
      </c>
      <c r="AZ209" s="41">
        <f t="shared" si="128"/>
        <v>35.472727272727276</v>
      </c>
      <c r="BA209" s="41">
        <f t="shared" si="128"/>
        <v>35.890909090909091</v>
      </c>
      <c r="BB209" s="41">
        <f t="shared" si="128"/>
        <v>36.309090909090912</v>
      </c>
      <c r="BC209" s="41">
        <f t="shared" si="128"/>
        <v>36.727272727272734</v>
      </c>
      <c r="BD209" s="41">
        <f t="shared" si="128"/>
        <v>37.145454545454548</v>
      </c>
      <c r="BE209" s="41">
        <f t="shared" si="128"/>
        <v>37.56363636363637</v>
      </c>
      <c r="BF209" s="41">
        <f t="shared" si="128"/>
        <v>37.981818181818184</v>
      </c>
    </row>
    <row r="210" spans="1:58">
      <c r="A210" s="53" t="s">
        <v>60</v>
      </c>
      <c r="B210" s="57">
        <f>'Analysis Fault Information'!B210</f>
        <v>16</v>
      </c>
      <c r="C210" s="57">
        <f>'Analysis Fault Information'!C210</f>
        <v>6</v>
      </c>
      <c r="D210" s="57">
        <f>'Analysis Fault Information'!D210</f>
        <v>8</v>
      </c>
      <c r="E210" s="57">
        <f>'Analysis Fault Information'!E210</f>
        <v>12</v>
      </c>
      <c r="F210" s="57">
        <f>'Analysis Fault Information'!F210</f>
        <v>17</v>
      </c>
      <c r="G210" s="57">
        <f>'Analysis Fault Information'!G210</f>
        <v>11</v>
      </c>
      <c r="H210" s="57">
        <f>'Analysis Fault Information'!H210</f>
        <v>16</v>
      </c>
      <c r="I210" s="57">
        <f>'Analysis Fault Information'!I210</f>
        <v>33</v>
      </c>
      <c r="J210" s="57">
        <f>'Analysis Fault Information'!J210</f>
        <v>20</v>
      </c>
      <c r="K210" s="57">
        <f>'Analysis Fault Information'!K210</f>
        <v>66</v>
      </c>
      <c r="L210" s="42">
        <f>'Model parameters'!$C210</f>
        <v>20.5</v>
      </c>
      <c r="M210" s="42">
        <f>'Model parameters'!$C210</f>
        <v>20.5</v>
      </c>
      <c r="N210" s="42">
        <f>'Model parameters'!$C210</f>
        <v>20.5</v>
      </c>
      <c r="O210" s="42">
        <f>'Model parameters'!$C210</f>
        <v>20.5</v>
      </c>
      <c r="P210" s="42">
        <f>'Model parameters'!$C210</f>
        <v>20.5</v>
      </c>
      <c r="Q210" s="42">
        <f>'Model parameters'!$C210</f>
        <v>20.5</v>
      </c>
      <c r="R210" s="42">
        <f>'Model parameters'!$C210</f>
        <v>20.5</v>
      </c>
      <c r="S210" s="42">
        <f>'Model parameters'!$C210</f>
        <v>20.5</v>
      </c>
      <c r="T210" s="42">
        <f>'Model parameters'!$C210</f>
        <v>20.5</v>
      </c>
      <c r="U210" s="42">
        <f>'Model parameters'!$C210</f>
        <v>20.5</v>
      </c>
      <c r="V210" s="42">
        <f>'Model parameters'!$C210</f>
        <v>20.5</v>
      </c>
      <c r="AL210" s="201">
        <f t="shared" si="117"/>
        <v>16</v>
      </c>
      <c r="AM210" s="201">
        <f t="shared" si="118"/>
        <v>6</v>
      </c>
      <c r="AN210" s="201">
        <f t="shared" si="119"/>
        <v>8</v>
      </c>
      <c r="AO210" s="201">
        <f t="shared" si="120"/>
        <v>12</v>
      </c>
      <c r="AP210" s="201">
        <f t="shared" si="121"/>
        <v>17</v>
      </c>
      <c r="AQ210" s="201">
        <f t="shared" si="122"/>
        <v>11</v>
      </c>
      <c r="AR210" s="201">
        <f t="shared" si="123"/>
        <v>16</v>
      </c>
      <c r="AS210" s="201">
        <f t="shared" si="124"/>
        <v>33</v>
      </c>
      <c r="AT210" s="201">
        <f t="shared" si="125"/>
        <v>20</v>
      </c>
      <c r="AU210" s="201">
        <f t="shared" si="126"/>
        <v>66</v>
      </c>
      <c r="AV210" s="41">
        <f t="shared" si="128"/>
        <v>43.13333333333334</v>
      </c>
      <c r="AW210" s="41">
        <f t="shared" si="128"/>
        <v>47.24848484848485</v>
      </c>
      <c r="AX210" s="41">
        <f t="shared" si="128"/>
        <v>51.363636363636367</v>
      </c>
      <c r="AY210" s="41">
        <f t="shared" si="128"/>
        <v>55.478787878787884</v>
      </c>
      <c r="AZ210" s="41">
        <f t="shared" si="128"/>
        <v>59.593939393939401</v>
      </c>
      <c r="BA210" s="41">
        <f t="shared" si="128"/>
        <v>63.709090909090918</v>
      </c>
      <c r="BB210" s="41">
        <f t="shared" si="128"/>
        <v>67.824242424242428</v>
      </c>
      <c r="BC210" s="41">
        <f t="shared" si="128"/>
        <v>71.939393939393952</v>
      </c>
      <c r="BD210" s="41">
        <f t="shared" si="128"/>
        <v>76.054545454545462</v>
      </c>
      <c r="BE210" s="41">
        <f t="shared" si="128"/>
        <v>80.169696969696986</v>
      </c>
      <c r="BF210" s="41">
        <f t="shared" si="128"/>
        <v>84.284848484848496</v>
      </c>
    </row>
    <row r="211" spans="1:58">
      <c r="A211" s="53"/>
      <c r="B211" s="52"/>
      <c r="C211" s="52"/>
      <c r="D211" s="52"/>
      <c r="E211" s="52"/>
      <c r="F211" s="52"/>
      <c r="G211" s="52"/>
      <c r="H211" s="52"/>
      <c r="I211" s="52"/>
      <c r="J211" s="52"/>
      <c r="O211" s="3"/>
      <c r="P211" s="3"/>
      <c r="Q211" s="3"/>
      <c r="R211" s="3"/>
      <c r="S211" s="3"/>
      <c r="T211" s="3"/>
      <c r="U211" s="3"/>
      <c r="V211" s="3"/>
      <c r="AL211" s="94"/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/>
      <c r="AX211" s="94"/>
      <c r="AY211" s="94"/>
      <c r="AZ211" s="94"/>
      <c r="BA211" s="94"/>
      <c r="BB211" s="94"/>
      <c r="BC211" s="94"/>
      <c r="BD211" s="94"/>
      <c r="BE211" s="94"/>
      <c r="BF211" s="94"/>
    </row>
    <row r="212" spans="1:58">
      <c r="A212" s="53"/>
      <c r="B212" s="52"/>
      <c r="C212" s="52"/>
      <c r="D212" s="52"/>
      <c r="E212" s="52"/>
      <c r="F212" s="52"/>
      <c r="G212" s="52"/>
      <c r="H212" s="52"/>
      <c r="I212" s="52"/>
      <c r="J212" s="52"/>
      <c r="O212" s="3"/>
      <c r="P212" s="3"/>
      <c r="Q212" s="3"/>
      <c r="R212" s="3"/>
      <c r="S212" s="3"/>
      <c r="T212" s="3"/>
      <c r="U212" s="3"/>
      <c r="V212" s="3"/>
      <c r="AL212" s="94"/>
      <c r="AM212" s="94"/>
      <c r="AN212" s="94"/>
      <c r="AO212" s="94"/>
      <c r="AP212" s="94"/>
      <c r="AQ212" s="94"/>
      <c r="AR212" s="94"/>
      <c r="AS212" s="94"/>
      <c r="AT212" s="94"/>
      <c r="AU212" s="94"/>
      <c r="AV212" s="94"/>
      <c r="AW212" s="94"/>
      <c r="AX212" s="94"/>
      <c r="AY212" s="94"/>
      <c r="AZ212" s="94"/>
      <c r="BA212" s="94"/>
      <c r="BB212" s="94"/>
      <c r="BC212" s="94"/>
      <c r="BD212" s="94"/>
      <c r="BE212" s="94"/>
      <c r="BF212" s="94"/>
    </row>
    <row r="213" spans="1:58">
      <c r="A213" s="53"/>
      <c r="B213" s="52"/>
      <c r="C213" s="52"/>
      <c r="D213" s="52"/>
      <c r="E213" s="52"/>
      <c r="F213" s="52"/>
      <c r="G213" s="52"/>
      <c r="H213" s="52"/>
      <c r="I213" s="52"/>
      <c r="J213" s="52"/>
      <c r="O213" s="3"/>
      <c r="P213" s="3"/>
      <c r="Q213" s="3"/>
      <c r="R213" s="3"/>
      <c r="S213" s="3"/>
      <c r="T213" s="3"/>
      <c r="U213" s="3"/>
      <c r="V213" s="3"/>
      <c r="AL213" s="94"/>
      <c r="AM213" s="94"/>
      <c r="AN213" s="94"/>
      <c r="AO213" s="94"/>
      <c r="AP213" s="94"/>
      <c r="AQ213" s="94"/>
      <c r="AR213" s="94"/>
      <c r="AS213" s="94"/>
      <c r="AT213" s="94"/>
      <c r="AU213" s="94"/>
      <c r="AV213" s="94"/>
      <c r="AW213" s="94"/>
      <c r="AX213" s="94"/>
      <c r="AY213" s="94"/>
      <c r="AZ213" s="94"/>
      <c r="BA213" s="94"/>
      <c r="BB213" s="94"/>
      <c r="BC213" s="94"/>
      <c r="BD213" s="94"/>
      <c r="BE213" s="94"/>
      <c r="BF213" s="94"/>
    </row>
    <row r="214" spans="1:58" s="3" customFormat="1" ht="18">
      <c r="A214" s="18" t="s">
        <v>65</v>
      </c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</row>
    <row r="215" spans="1:58" s="3" customFormat="1" ht="18">
      <c r="A215" s="1"/>
      <c r="B215" s="55"/>
      <c r="C215" s="55"/>
      <c r="D215" s="55"/>
      <c r="E215" s="55"/>
      <c r="F215" s="55"/>
      <c r="G215" s="55"/>
      <c r="H215" s="55"/>
      <c r="I215" s="39"/>
      <c r="J215" s="1"/>
      <c r="N215" s="219">
        <f>('CPP Fault Rate Information'!C37/'CPP Fault Rate Information'!$B37*'Model parameters'!$B216)</f>
        <v>0.5</v>
      </c>
      <c r="O215"/>
      <c r="P215"/>
      <c r="Q215"/>
      <c r="R215"/>
      <c r="S215"/>
      <c r="T215"/>
      <c r="U215"/>
      <c r="V215"/>
    </row>
    <row r="216" spans="1:58" s="3" customFormat="1" ht="15.95" customHeight="1">
      <c r="B216" s="129" t="s">
        <v>5</v>
      </c>
      <c r="C216" s="59"/>
      <c r="D216" s="59"/>
      <c r="E216" s="59"/>
      <c r="F216" s="59"/>
      <c r="G216" s="59"/>
      <c r="H216" s="59"/>
      <c r="I216" s="59"/>
      <c r="J216" s="59"/>
      <c r="K216" s="59"/>
      <c r="L216" s="69" t="s">
        <v>32</v>
      </c>
      <c r="M216" s="59" t="str">
        <f>'Model parameters'!B219</f>
        <v>linear trend with scaler</v>
      </c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  <c r="AK216" s="59"/>
      <c r="AL216" s="69" t="s">
        <v>48</v>
      </c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3"/>
    </row>
    <row r="217" spans="1:58" s="60" customFormat="1">
      <c r="A217" s="60" t="s">
        <v>6</v>
      </c>
      <c r="B217" s="61">
        <f t="shared" ref="B217:K217" si="129">SUM(B221:B233)</f>
        <v>219</v>
      </c>
      <c r="C217" s="61">
        <f t="shared" si="129"/>
        <v>267</v>
      </c>
      <c r="D217" s="61">
        <f t="shared" si="129"/>
        <v>301</v>
      </c>
      <c r="E217" s="61">
        <f t="shared" si="129"/>
        <v>384</v>
      </c>
      <c r="F217" s="61">
        <f t="shared" si="129"/>
        <v>371</v>
      </c>
      <c r="G217" s="61">
        <f t="shared" si="129"/>
        <v>273</v>
      </c>
      <c r="H217" s="61">
        <f t="shared" si="129"/>
        <v>268</v>
      </c>
      <c r="I217" s="61">
        <f t="shared" si="129"/>
        <v>396</v>
      </c>
      <c r="J217" s="61">
        <f t="shared" si="129"/>
        <v>513</v>
      </c>
      <c r="K217" s="61">
        <f t="shared" si="129"/>
        <v>502</v>
      </c>
    </row>
    <row r="218" spans="1:58">
      <c r="A218" s="67" t="s">
        <v>32</v>
      </c>
      <c r="B218" s="94"/>
      <c r="C218" s="94"/>
      <c r="D218" s="94"/>
      <c r="E218" s="94"/>
      <c r="F218" s="94"/>
      <c r="G218" s="94"/>
      <c r="H218" s="94"/>
      <c r="I218" s="94"/>
      <c r="J218" s="94"/>
      <c r="K218" s="68"/>
      <c r="L218" s="68">
        <f t="shared" ref="L218:V218" si="130">SUM(L221:L233)</f>
        <v>492.66666666666669</v>
      </c>
      <c r="M218" s="68">
        <f t="shared" si="130"/>
        <v>513.50545454545454</v>
      </c>
      <c r="N218" s="68">
        <f t="shared" si="130"/>
        <v>519.2421344343212</v>
      </c>
      <c r="O218" s="68">
        <f t="shared" si="130"/>
        <v>541.08674726173433</v>
      </c>
      <c r="P218" s="68">
        <f t="shared" si="130"/>
        <v>561.82387865002943</v>
      </c>
      <c r="Q218" s="68">
        <f t="shared" si="130"/>
        <v>580.44310030615713</v>
      </c>
      <c r="R218" s="68">
        <f t="shared" si="130"/>
        <v>599.58476406754812</v>
      </c>
      <c r="S218" s="68">
        <f t="shared" si="130"/>
        <v>618.15415701554195</v>
      </c>
      <c r="T218" s="68">
        <f t="shared" si="130"/>
        <v>638.99294489432964</v>
      </c>
      <c r="U218" s="68">
        <f t="shared" si="130"/>
        <v>659.83173277311766</v>
      </c>
      <c r="V218" s="68">
        <f t="shared" si="130"/>
        <v>680.67052065190558</v>
      </c>
      <c r="W218" s="94"/>
      <c r="X218" s="94"/>
      <c r="Y218" s="94"/>
      <c r="Z218" s="94"/>
      <c r="AA218" s="94"/>
      <c r="AB218" s="94"/>
      <c r="AC218" s="94"/>
      <c r="AD218" s="94"/>
      <c r="AE218" s="94"/>
      <c r="AF218" s="94"/>
      <c r="AG218" s="94"/>
      <c r="AH218" s="94"/>
      <c r="AI218" s="94"/>
      <c r="AJ218" s="94"/>
      <c r="AK218" s="94"/>
      <c r="AL218" s="72"/>
      <c r="AM218" s="201"/>
      <c r="AN218" s="201"/>
      <c r="AO218" s="201"/>
      <c r="AP218" s="201"/>
      <c r="AQ218" s="201"/>
      <c r="AR218" s="201"/>
      <c r="AS218" s="201"/>
      <c r="AT218" s="201"/>
      <c r="AU218" s="68"/>
      <c r="AV218" s="68">
        <f t="shared" ref="AV218:BF218" si="131">SUM(AV221:AV233)</f>
        <v>492.66666666666669</v>
      </c>
      <c r="AW218" s="68">
        <f t="shared" si="131"/>
        <v>518.71515151515155</v>
      </c>
      <c r="AX218" s="68">
        <f t="shared" si="131"/>
        <v>544.76363636363646</v>
      </c>
      <c r="AY218" s="68">
        <f t="shared" si="131"/>
        <v>570.81212121212138</v>
      </c>
      <c r="AZ218" s="68">
        <f t="shared" si="131"/>
        <v>596.86060606060607</v>
      </c>
      <c r="BA218" s="68">
        <f t="shared" si="131"/>
        <v>622.90909090909088</v>
      </c>
      <c r="BB218" s="68">
        <f t="shared" si="131"/>
        <v>648.9575757575758</v>
      </c>
      <c r="BC218" s="68">
        <f t="shared" si="131"/>
        <v>675.00606060606071</v>
      </c>
      <c r="BD218" s="68">
        <f t="shared" si="131"/>
        <v>701.0545454545454</v>
      </c>
      <c r="BE218" s="68">
        <f t="shared" si="131"/>
        <v>727.10303030303032</v>
      </c>
      <c r="BF218" s="68">
        <f t="shared" si="131"/>
        <v>753.15151515151524</v>
      </c>
    </row>
    <row r="219" spans="1:58">
      <c r="B219" s="94"/>
      <c r="C219" s="94"/>
      <c r="D219" s="94"/>
      <c r="E219" s="94"/>
      <c r="F219" s="94"/>
      <c r="G219" s="94"/>
      <c r="H219" s="94"/>
      <c r="I219" s="94"/>
      <c r="J219" s="94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72"/>
      <c r="AM219" s="201"/>
      <c r="AN219" s="201"/>
      <c r="AO219" s="201"/>
      <c r="AP219" s="201"/>
      <c r="AQ219" s="201"/>
      <c r="AR219" s="201"/>
      <c r="AS219" s="201"/>
      <c r="AT219" s="201"/>
      <c r="AU219" s="68"/>
      <c r="AV219" s="68"/>
      <c r="AW219" s="68"/>
      <c r="AX219" s="68"/>
      <c r="AY219" s="68"/>
      <c r="AZ219" s="68"/>
      <c r="BA219" s="68"/>
      <c r="BB219" s="68"/>
      <c r="BC219" s="68"/>
      <c r="BD219" s="199"/>
      <c r="BE219" s="199"/>
      <c r="BF219" s="199"/>
    </row>
    <row r="220" spans="1:58">
      <c r="A220" s="1" t="s">
        <v>64</v>
      </c>
      <c r="B220" s="1">
        <v>2008</v>
      </c>
      <c r="C220" s="1">
        <v>2009</v>
      </c>
      <c r="D220" s="1">
        <v>2010</v>
      </c>
      <c r="E220" s="1">
        <v>2011</v>
      </c>
      <c r="F220" s="1">
        <v>2012</v>
      </c>
      <c r="G220" s="1">
        <v>2013</v>
      </c>
      <c r="H220" s="1">
        <v>2014</v>
      </c>
      <c r="I220" s="1">
        <v>2015</v>
      </c>
      <c r="J220" s="1">
        <v>2016</v>
      </c>
      <c r="K220" s="1">
        <v>2017</v>
      </c>
      <c r="L220" s="1">
        <v>2018</v>
      </c>
      <c r="M220" s="1">
        <v>2019</v>
      </c>
      <c r="N220" s="1">
        <v>2020</v>
      </c>
      <c r="O220" s="1">
        <v>2021</v>
      </c>
      <c r="P220" s="1">
        <v>2022</v>
      </c>
      <c r="Q220" s="1">
        <v>2023</v>
      </c>
      <c r="R220" s="1">
        <v>2024</v>
      </c>
      <c r="S220" s="1">
        <v>2025</v>
      </c>
      <c r="T220" s="1">
        <v>2026</v>
      </c>
      <c r="U220" s="1">
        <v>2027</v>
      </c>
      <c r="V220" s="1">
        <v>2028</v>
      </c>
      <c r="AL220" s="200">
        <v>2008</v>
      </c>
      <c r="AM220" s="200">
        <v>2009</v>
      </c>
      <c r="AN220" s="200">
        <v>2010</v>
      </c>
      <c r="AO220" s="200">
        <v>2011</v>
      </c>
      <c r="AP220" s="200">
        <v>2012</v>
      </c>
      <c r="AQ220" s="200">
        <v>2013</v>
      </c>
      <c r="AR220" s="200">
        <v>2014</v>
      </c>
      <c r="AS220" s="200">
        <v>2015</v>
      </c>
      <c r="AT220" s="200">
        <v>2016</v>
      </c>
      <c r="AU220" s="200">
        <v>2017</v>
      </c>
      <c r="AV220" s="200">
        <v>2018</v>
      </c>
      <c r="AW220" s="200">
        <v>2019</v>
      </c>
      <c r="AX220" s="200">
        <v>2020</v>
      </c>
      <c r="AY220" s="200">
        <v>2021</v>
      </c>
      <c r="AZ220" s="200">
        <v>2022</v>
      </c>
      <c r="BA220" s="200">
        <v>2023</v>
      </c>
      <c r="BB220" s="200">
        <v>2024</v>
      </c>
      <c r="BC220" s="200">
        <v>2025</v>
      </c>
      <c r="BD220" s="200">
        <v>2026</v>
      </c>
      <c r="BE220" s="200">
        <v>2027</v>
      </c>
      <c r="BF220" s="200">
        <v>2028</v>
      </c>
    </row>
    <row r="221" spans="1:58">
      <c r="A221" s="53" t="s">
        <v>50</v>
      </c>
      <c r="B221" s="57">
        <f>'Analysis Fault Information'!B221</f>
        <v>17</v>
      </c>
      <c r="C221" s="57">
        <f>'Analysis Fault Information'!C221</f>
        <v>19</v>
      </c>
      <c r="D221" s="57">
        <f>'Analysis Fault Information'!D221</f>
        <v>23</v>
      </c>
      <c r="E221" s="57">
        <f>'Analysis Fault Information'!E221</f>
        <v>28</v>
      </c>
      <c r="F221" s="57">
        <f>'Analysis Fault Information'!F221</f>
        <v>17</v>
      </c>
      <c r="G221" s="57">
        <f>'Analysis Fault Information'!G221</f>
        <v>13</v>
      </c>
      <c r="H221" s="57">
        <f>'Analysis Fault Information'!H221</f>
        <v>13</v>
      </c>
      <c r="I221" s="57">
        <f>'Analysis Fault Information'!I221</f>
        <v>34</v>
      </c>
      <c r="J221" s="57">
        <f>'Analysis Fault Information'!J221</f>
        <v>22</v>
      </c>
      <c r="K221" s="57">
        <f>'Analysis Fault Information'!K221</f>
        <v>22</v>
      </c>
      <c r="L221" s="201">
        <f>AV221</f>
        <v>23.2</v>
      </c>
      <c r="M221" s="201">
        <f>$AV221+'Model parameters'!$C221*('Modelled Faults'!AW221-'Modelled Faults'!$AV221)</f>
        <v>23.549090909090907</v>
      </c>
      <c r="N221" s="99">
        <f>($AV221+'Model parameters'!$C221*('Modelled Faults'!AX221-'Modelled Faults'!$AV221))-('Model parameters'!$B$216*(('Model parameters'!$C221*('Modelled Faults'!AX221-'Modelled Faults'!$AV221))*('CPP Fault Rate Information'!C37/'CPP Fault Rate Information'!$B37)))</f>
        <v>23.549090909090907</v>
      </c>
      <c r="O221" s="99">
        <f>($AV221+'Model parameters'!$C221*('Modelled Faults'!AY221-'Modelled Faults'!$AV221))-('Model parameters'!$B$216*(('Model parameters'!$C221*('Modelled Faults'!AY221-'Modelled Faults'!$AV221))*('CPP Fault Rate Information'!D37/'CPP Fault Rate Information'!$B37)))</f>
        <v>23.723636363636363</v>
      </c>
      <c r="P221" s="99">
        <f>($AV221+'Model parameters'!$C221*('Modelled Faults'!AZ221-'Modelled Faults'!$AV221))-('Model parameters'!$B$216*(('Model parameters'!$C221*('Modelled Faults'!AZ221-'Modelled Faults'!$AV221))*('CPP Fault Rate Information'!E37/'CPP Fault Rate Information'!$B37)))</f>
        <v>23.898181818181818</v>
      </c>
      <c r="Q221" s="99">
        <f>($AV221+'Model parameters'!$C221*('Modelled Faults'!BA221-'Modelled Faults'!$AV221))-('Model parameters'!$B$216*(('Model parameters'!$C221*('Modelled Faults'!BA221-'Modelled Faults'!$AV221))*('CPP Fault Rate Information'!F37/'CPP Fault Rate Information'!$B37)))</f>
        <v>24.334200956937799</v>
      </c>
      <c r="R221" s="99">
        <f>($AV221+'Model parameters'!$C221*('Modelled Faults'!BB221-'Modelled Faults'!$AV221))-('Model parameters'!$B$216*(('Model parameters'!$C221*('Modelled Faults'!BB221-'Modelled Faults'!$AV221))*('CPP Fault Rate Information'!G37/'CPP Fault Rate Information'!$B37)))</f>
        <v>24.87604976076555</v>
      </c>
      <c r="S221" s="99">
        <f>($AV221+'Model parameters'!$C221*('Modelled Faults'!BC221-'Modelled Faults'!$AV221))-('Model parameters'!$B$216*(('Model parameters'!$C221*('Modelled Faults'!BC221-'Modelled Faults'!$AV221))*('CPP Fault Rate Information'!H37/'CPP Fault Rate Information'!$B37)))</f>
        <v>25.301527272727274</v>
      </c>
      <c r="T221" s="201">
        <f>S221+'Model parameters'!$C221*('Modelled Faults'!BD221-'Modelled Faults'!BC221)</f>
        <v>25.650618181818182</v>
      </c>
      <c r="U221" s="201">
        <f>T221+'Model parameters'!$C221*('Modelled Faults'!BE221-'Modelled Faults'!BD221)</f>
        <v>25.999709090909093</v>
      </c>
      <c r="V221" s="201">
        <f>U221+'Model parameters'!$C221*('Modelled Faults'!BF221-'Modelled Faults'!BE221)</f>
        <v>26.348800000000004</v>
      </c>
      <c r="AL221" s="201">
        <f t="shared" ref="AL221:AL233" si="132">B221</f>
        <v>17</v>
      </c>
      <c r="AM221" s="201">
        <f t="shared" ref="AM221:AM233" si="133">C221</f>
        <v>19</v>
      </c>
      <c r="AN221" s="201">
        <f t="shared" ref="AN221:AN233" si="134">D221</f>
        <v>23</v>
      </c>
      <c r="AO221" s="201">
        <f t="shared" ref="AO221:AO233" si="135">E221</f>
        <v>28</v>
      </c>
      <c r="AP221" s="201">
        <f t="shared" ref="AP221:AP233" si="136">F221</f>
        <v>17</v>
      </c>
      <c r="AQ221" s="201">
        <f t="shared" ref="AQ221:AQ233" si="137">G221</f>
        <v>13</v>
      </c>
      <c r="AR221" s="201">
        <f t="shared" ref="AR221:AR233" si="138">H221</f>
        <v>13</v>
      </c>
      <c r="AS221" s="201">
        <f t="shared" ref="AS221:AS233" si="139">I221</f>
        <v>34</v>
      </c>
      <c r="AT221" s="201">
        <f t="shared" ref="AT221:AT233" si="140">J221</f>
        <v>22</v>
      </c>
      <c r="AU221" s="201">
        <f t="shared" ref="AU221:AU233" si="141">K221</f>
        <v>22</v>
      </c>
      <c r="AV221" s="41">
        <f>LINEST($B221:$K221)*(AV$6-$AL$6+1)+INDEX(LINEST($B221:$K221,,TRUE,TRUE),1,2)</f>
        <v>23.2</v>
      </c>
      <c r="AW221" s="41">
        <f t="shared" ref="AW221:BF221" si="142">LINEST($B221:$K221)*(AW$6-$AL$6+1)+INDEX(LINEST($B221:$K221,,TRUE,TRUE),1,2)</f>
        <v>23.636363636363633</v>
      </c>
      <c r="AX221" s="41">
        <f t="shared" si="142"/>
        <v>24.072727272727271</v>
      </c>
      <c r="AY221" s="41">
        <f t="shared" si="142"/>
        <v>24.509090909090908</v>
      </c>
      <c r="AZ221" s="41">
        <f t="shared" si="142"/>
        <v>24.945454545454545</v>
      </c>
      <c r="BA221" s="41">
        <f t="shared" si="142"/>
        <v>25.381818181818183</v>
      </c>
      <c r="BB221" s="41">
        <f t="shared" si="142"/>
        <v>25.818181818181817</v>
      </c>
      <c r="BC221" s="41">
        <f t="shared" si="142"/>
        <v>26.254545454545454</v>
      </c>
      <c r="BD221" s="41">
        <f t="shared" si="142"/>
        <v>26.690909090909088</v>
      </c>
      <c r="BE221" s="41">
        <f t="shared" si="142"/>
        <v>27.127272727272725</v>
      </c>
      <c r="BF221" s="41">
        <f t="shared" si="142"/>
        <v>27.563636363636363</v>
      </c>
    </row>
    <row r="222" spans="1:58">
      <c r="A222" s="53" t="s">
        <v>56</v>
      </c>
      <c r="B222" s="57">
        <f>'Analysis Fault Information'!B222</f>
        <v>8</v>
      </c>
      <c r="C222" s="57">
        <f>'Analysis Fault Information'!C222</f>
        <v>16</v>
      </c>
      <c r="D222" s="57">
        <f>'Analysis Fault Information'!D222</f>
        <v>18</v>
      </c>
      <c r="E222" s="57">
        <f>'Analysis Fault Information'!E222</f>
        <v>19</v>
      </c>
      <c r="F222" s="57">
        <f>'Analysis Fault Information'!F222</f>
        <v>25</v>
      </c>
      <c r="G222" s="57">
        <f>'Analysis Fault Information'!G222</f>
        <v>22</v>
      </c>
      <c r="H222" s="57">
        <f>'Analysis Fault Information'!H222</f>
        <v>22</v>
      </c>
      <c r="I222" s="57">
        <f>'Analysis Fault Information'!I222</f>
        <v>51</v>
      </c>
      <c r="J222" s="57">
        <f>'Analysis Fault Information'!J222</f>
        <v>33</v>
      </c>
      <c r="K222" s="57">
        <f>'Analysis Fault Information'!K222</f>
        <v>38</v>
      </c>
      <c r="L222" s="201">
        <f t="shared" ref="L222:L233" si="143">AV222</f>
        <v>43.866666666666667</v>
      </c>
      <c r="M222" s="201">
        <f>$AV222+'Model parameters'!$C222*('Modelled Faults'!AW222-'Modelled Faults'!$AV222)</f>
        <v>46.581818181818178</v>
      </c>
      <c r="N222" s="99">
        <f>($AV222+'Model parameters'!$C222*('Modelled Faults'!AX222-'Modelled Faults'!$AV222))-('Model parameters'!$B$216*(('Model parameters'!$C222*('Modelled Faults'!AX222-'Modelled Faults'!$AV222))*('CPP Fault Rate Information'!C38/'CPP Fault Rate Information'!$B38)))</f>
        <v>47.400628272251311</v>
      </c>
      <c r="O222" s="99">
        <f>($AV222+'Model parameters'!$C222*('Modelled Faults'!AY222-'Modelled Faults'!$AV222))-('Model parameters'!$B$216*(('Model parameters'!$C222*('Modelled Faults'!AY222-'Modelled Faults'!$AV222))*('CPP Fault Rate Information'!D38/'CPP Fault Rate Information'!$B38)))</f>
        <v>50.386228779946059</v>
      </c>
      <c r="P222" s="99">
        <f>($AV222+'Model parameters'!$C222*('Modelled Faults'!AZ222-'Modelled Faults'!$AV222))-('Model parameters'!$B$216*(('Model parameters'!$C222*('Modelled Faults'!AZ222-'Modelled Faults'!$AV222))*('CPP Fault Rate Information'!E38/'CPP Fault Rate Information'!$B38)))</f>
        <v>53.211905441853091</v>
      </c>
      <c r="Q222" s="99">
        <f>($AV222+'Model parameters'!$C222*('Modelled Faults'!BA222-'Modelled Faults'!$AV222))-('Model parameters'!$B$216*(('Model parameters'!$C222*('Modelled Faults'!BA222-'Modelled Faults'!$AV222))*('CPP Fault Rate Information'!F38/'CPP Fault Rate Information'!$B38)))</f>
        <v>55.548215135649691</v>
      </c>
      <c r="R222" s="99">
        <f>($AV222+'Model parameters'!$C222*('Modelled Faults'!BB222-'Modelled Faults'!$AV222))-('Model parameters'!$B$216*(('Model parameters'!$C222*('Modelled Faults'!BB222-'Modelled Faults'!$AV222))*('CPP Fault Rate Information'!G38/'CPP Fault Rate Information'!$B38)))</f>
        <v>57.884524829446292</v>
      </c>
      <c r="S222" s="99">
        <f>($AV222+'Model parameters'!$C222*('Modelled Faults'!BC222-'Modelled Faults'!$AV222))-('Model parameters'!$B$216*(('Model parameters'!$C222*('Modelled Faults'!BC222-'Modelled Faults'!$AV222))*('CPP Fault Rate Information'!H38/'CPP Fault Rate Information'!$B38)))</f>
        <v>60.2208345232429</v>
      </c>
      <c r="T222" s="201">
        <f>S222+'Model parameters'!$C222*('Modelled Faults'!BD222-'Modelled Faults'!BC222)</f>
        <v>62.935986038394411</v>
      </c>
      <c r="U222" s="201">
        <f>T222+'Model parameters'!$C222*('Modelled Faults'!BE222-'Modelled Faults'!BD222)</f>
        <v>65.651137553545922</v>
      </c>
      <c r="V222" s="201">
        <f>U222+'Model parameters'!$C222*('Modelled Faults'!BF222-'Modelled Faults'!BE222)</f>
        <v>68.366289068697441</v>
      </c>
      <c r="AL222" s="201">
        <f t="shared" si="132"/>
        <v>8</v>
      </c>
      <c r="AM222" s="201">
        <f t="shared" si="133"/>
        <v>16</v>
      </c>
      <c r="AN222" s="201">
        <f t="shared" si="134"/>
        <v>18</v>
      </c>
      <c r="AO222" s="201">
        <f t="shared" si="135"/>
        <v>19</v>
      </c>
      <c r="AP222" s="201">
        <f t="shared" si="136"/>
        <v>25</v>
      </c>
      <c r="AQ222" s="201">
        <f t="shared" si="137"/>
        <v>22</v>
      </c>
      <c r="AR222" s="201">
        <f t="shared" si="138"/>
        <v>22</v>
      </c>
      <c r="AS222" s="201">
        <f t="shared" si="139"/>
        <v>51</v>
      </c>
      <c r="AT222" s="201">
        <f t="shared" si="140"/>
        <v>33</v>
      </c>
      <c r="AU222" s="201">
        <f t="shared" si="141"/>
        <v>38</v>
      </c>
      <c r="AV222" s="41">
        <f t="shared" ref="AV222:BF233" si="144">LINEST($B222:$K222)*(AV$6-$AL$6+1)+INDEX(LINEST($B222:$K222,,TRUE,TRUE),1,2)</f>
        <v>43.866666666666667</v>
      </c>
      <c r="AW222" s="41">
        <f t="shared" si="144"/>
        <v>47.260606060606058</v>
      </c>
      <c r="AX222" s="41">
        <f t="shared" si="144"/>
        <v>50.654545454545456</v>
      </c>
      <c r="AY222" s="41">
        <f t="shared" si="144"/>
        <v>54.048484848484847</v>
      </c>
      <c r="AZ222" s="41">
        <f t="shared" si="144"/>
        <v>57.442424242424245</v>
      </c>
      <c r="BA222" s="41">
        <f t="shared" si="144"/>
        <v>60.836363636363636</v>
      </c>
      <c r="BB222" s="41">
        <f t="shared" si="144"/>
        <v>64.23030303030302</v>
      </c>
      <c r="BC222" s="41">
        <f t="shared" si="144"/>
        <v>67.624242424242425</v>
      </c>
      <c r="BD222" s="41">
        <f t="shared" si="144"/>
        <v>71.018181818181816</v>
      </c>
      <c r="BE222" s="41">
        <f t="shared" si="144"/>
        <v>74.412121212121207</v>
      </c>
      <c r="BF222" s="41">
        <f t="shared" si="144"/>
        <v>77.806060606060612</v>
      </c>
    </row>
    <row r="223" spans="1:58">
      <c r="A223" s="53" t="s">
        <v>51</v>
      </c>
      <c r="B223" s="57">
        <f>'Analysis Fault Information'!B223</f>
        <v>8</v>
      </c>
      <c r="C223" s="57">
        <f>'Analysis Fault Information'!C223</f>
        <v>5</v>
      </c>
      <c r="D223" s="57">
        <f>'Analysis Fault Information'!D223</f>
        <v>2</v>
      </c>
      <c r="E223" s="57">
        <f>'Analysis Fault Information'!E223</f>
        <v>4</v>
      </c>
      <c r="F223" s="57">
        <f>'Analysis Fault Information'!F223</f>
        <v>1</v>
      </c>
      <c r="G223" s="57">
        <f>'Analysis Fault Information'!G223</f>
        <v>6</v>
      </c>
      <c r="H223" s="57">
        <f>'Analysis Fault Information'!H223</f>
        <v>7</v>
      </c>
      <c r="I223" s="57">
        <f>'Analysis Fault Information'!I223</f>
        <v>5</v>
      </c>
      <c r="J223" s="57">
        <f>'Analysis Fault Information'!J223</f>
        <v>5</v>
      </c>
      <c r="K223" s="57">
        <f>'Analysis Fault Information'!K223</f>
        <v>9</v>
      </c>
      <c r="L223" s="201">
        <f t="shared" si="143"/>
        <v>6.4666666666666677</v>
      </c>
      <c r="M223" s="201">
        <f>$AV223+'Model parameters'!$C223*('Modelled Faults'!AW223-'Modelled Faults'!$AV223)</f>
        <v>6.6509090909090922</v>
      </c>
      <c r="N223" s="99">
        <f>($AV223+'Model parameters'!$C223*('Modelled Faults'!AX223-'Modelled Faults'!$AV223))-('Model parameters'!$B$216*(('Model parameters'!$C223*('Modelled Faults'!AX223-'Modelled Faults'!$AV223))*('CPP Fault Rate Information'!C39/'CPP Fault Rate Information'!$B39)))</f>
        <v>6.6509090909090922</v>
      </c>
      <c r="O223" s="99">
        <f>($AV223+'Model parameters'!$C223*('Modelled Faults'!AY223-'Modelled Faults'!$AV223))-('Model parameters'!$B$216*(('Model parameters'!$C223*('Modelled Faults'!AY223-'Modelled Faults'!$AV223))*('CPP Fault Rate Information'!D39/'CPP Fault Rate Information'!$B39)))</f>
        <v>6.743030303030304</v>
      </c>
      <c r="P223" s="99">
        <f>($AV223+'Model parameters'!$C223*('Modelled Faults'!AZ223-'Modelled Faults'!$AV223))-('Model parameters'!$B$216*(('Model parameters'!$C223*('Modelled Faults'!AZ223-'Modelled Faults'!$AV223))*('CPP Fault Rate Information'!E39/'CPP Fault Rate Information'!$B39)))</f>
        <v>6.8351515151515159</v>
      </c>
      <c r="Q223" s="99">
        <f>($AV223+'Model parameters'!$C223*('Modelled Faults'!BA223-'Modelled Faults'!$AV223))-('Model parameters'!$B$216*(('Model parameters'!$C223*('Modelled Faults'!BA223-'Modelled Faults'!$AV223))*('CPP Fault Rate Information'!F39/'CPP Fault Rate Information'!$B39)))</f>
        <v>7.0652727272727285</v>
      </c>
      <c r="R223" s="99">
        <f>($AV223+'Model parameters'!$C223*('Modelled Faults'!BB223-'Modelled Faults'!$AV223))-('Model parameters'!$B$216*(('Model parameters'!$C223*('Modelled Faults'!BB223-'Modelled Faults'!$AV223))*('CPP Fault Rate Information'!G39/'CPP Fault Rate Information'!$B39)))</f>
        <v>7.3512484848484867</v>
      </c>
      <c r="S223" s="99">
        <f>($AV223+'Model parameters'!$C223*('Modelled Faults'!BC223-'Modelled Faults'!$AV223))-('Model parameters'!$B$216*(('Model parameters'!$C223*('Modelled Faults'!BC223-'Modelled Faults'!$AV223))*('CPP Fault Rate Information'!H39/'CPP Fault Rate Information'!$B39)))</f>
        <v>7.5758060606060633</v>
      </c>
      <c r="T223" s="201">
        <f>S223+'Model parameters'!$C223*('Modelled Faults'!BD223-'Modelled Faults'!BC223)</f>
        <v>7.7600484848484879</v>
      </c>
      <c r="U223" s="201">
        <f>T223+'Model parameters'!$C223*('Modelled Faults'!BE223-'Modelled Faults'!BD223)</f>
        <v>7.9442909090909124</v>
      </c>
      <c r="V223" s="201">
        <f>U223+'Model parameters'!$C223*('Modelled Faults'!BF223-'Modelled Faults'!BE223)</f>
        <v>8.1285333333333369</v>
      </c>
      <c r="AL223" s="201">
        <f t="shared" si="132"/>
        <v>8</v>
      </c>
      <c r="AM223" s="201">
        <f t="shared" si="133"/>
        <v>5</v>
      </c>
      <c r="AN223" s="201">
        <f t="shared" si="134"/>
        <v>2</v>
      </c>
      <c r="AO223" s="201">
        <f t="shared" si="135"/>
        <v>4</v>
      </c>
      <c r="AP223" s="201">
        <f t="shared" si="136"/>
        <v>1</v>
      </c>
      <c r="AQ223" s="201">
        <f t="shared" si="137"/>
        <v>6</v>
      </c>
      <c r="AR223" s="201">
        <f t="shared" si="138"/>
        <v>7</v>
      </c>
      <c r="AS223" s="201">
        <f t="shared" si="139"/>
        <v>5</v>
      </c>
      <c r="AT223" s="201">
        <f t="shared" si="140"/>
        <v>5</v>
      </c>
      <c r="AU223" s="201">
        <f t="shared" si="141"/>
        <v>9</v>
      </c>
      <c r="AV223" s="41">
        <f t="shared" si="144"/>
        <v>6.4666666666666677</v>
      </c>
      <c r="AW223" s="41">
        <f t="shared" si="144"/>
        <v>6.6969696969696981</v>
      </c>
      <c r="AX223" s="41">
        <f t="shared" si="144"/>
        <v>6.9272727272727286</v>
      </c>
      <c r="AY223" s="41">
        <f t="shared" si="144"/>
        <v>7.157575757575759</v>
      </c>
      <c r="AZ223" s="41">
        <f t="shared" si="144"/>
        <v>7.3878787878787895</v>
      </c>
      <c r="BA223" s="41">
        <f t="shared" si="144"/>
        <v>7.6181818181818199</v>
      </c>
      <c r="BB223" s="41">
        <f t="shared" si="144"/>
        <v>7.8484848484848504</v>
      </c>
      <c r="BC223" s="41">
        <f t="shared" si="144"/>
        <v>8.0787878787878817</v>
      </c>
      <c r="BD223" s="41">
        <f t="shared" si="144"/>
        <v>8.3090909090909122</v>
      </c>
      <c r="BE223" s="41">
        <f t="shared" si="144"/>
        <v>8.5393939393939426</v>
      </c>
      <c r="BF223" s="41">
        <f t="shared" si="144"/>
        <v>8.7696969696969731</v>
      </c>
    </row>
    <row r="224" spans="1:58">
      <c r="A224" s="53" t="s">
        <v>54</v>
      </c>
      <c r="B224" s="57">
        <f>'Analysis Fault Information'!B224</f>
        <v>31</v>
      </c>
      <c r="C224" s="57">
        <f>'Analysis Fault Information'!C224</f>
        <v>45</v>
      </c>
      <c r="D224" s="57">
        <f>'Analysis Fault Information'!D224</f>
        <v>57</v>
      </c>
      <c r="E224" s="57">
        <f>'Analysis Fault Information'!E224</f>
        <v>58</v>
      </c>
      <c r="F224" s="57">
        <f>'Analysis Fault Information'!F224</f>
        <v>69</v>
      </c>
      <c r="G224" s="57">
        <f>'Analysis Fault Information'!G224</f>
        <v>23</v>
      </c>
      <c r="H224" s="57">
        <f>'Analysis Fault Information'!H224</f>
        <v>50</v>
      </c>
      <c r="I224" s="57">
        <f>'Analysis Fault Information'!I224</f>
        <v>51</v>
      </c>
      <c r="J224" s="57">
        <f>'Analysis Fault Information'!J224</f>
        <v>55</v>
      </c>
      <c r="K224" s="57">
        <f>'Analysis Fault Information'!K224</f>
        <v>66</v>
      </c>
      <c r="L224" s="201">
        <f t="shared" si="143"/>
        <v>60</v>
      </c>
      <c r="M224" s="201">
        <f>$AV224+'Model parameters'!$C224*('Modelled Faults'!AW224-'Modelled Faults'!$AV224)</f>
        <v>61.38181818181819</v>
      </c>
      <c r="N224" s="99">
        <f>($AV224+'Model parameters'!$C224*('Modelled Faults'!AX224-'Modelled Faults'!$AV224))-('Model parameters'!$B$216*(('Model parameters'!$C224*('Modelled Faults'!AX224-'Modelled Faults'!$AV224))*('CPP Fault Rate Information'!C40/'CPP Fault Rate Information'!$B40)))</f>
        <v>61.796363636363637</v>
      </c>
      <c r="O224" s="99">
        <f>($AV224+'Model parameters'!$C224*('Modelled Faults'!AY224-'Modelled Faults'!$AV224))-('Model parameters'!$B$216*(('Model parameters'!$C224*('Modelled Faults'!AY224-'Modelled Faults'!$AV224))*('CPP Fault Rate Information'!D40/'CPP Fault Rate Information'!$B40)))</f>
        <v>63.316363636363647</v>
      </c>
      <c r="P224" s="99">
        <f>($AV224+'Model parameters'!$C224*('Modelled Faults'!AZ224-'Modelled Faults'!$AV224))-('Model parameters'!$B$216*(('Model parameters'!$C224*('Modelled Faults'!AZ224-'Modelled Faults'!$AV224))*('CPP Fault Rate Information'!E40/'CPP Fault Rate Information'!$B40)))</f>
        <v>64.754478114478118</v>
      </c>
      <c r="Q224" s="99">
        <f>($AV224+'Model parameters'!$C224*('Modelled Faults'!BA224-'Modelled Faults'!$AV224))-('Model parameters'!$B$216*(('Model parameters'!$C224*('Modelled Faults'!BA224-'Modelled Faults'!$AV224))*('CPP Fault Rate Information'!F40/'CPP Fault Rate Information'!$B40)))</f>
        <v>65.943097643097644</v>
      </c>
      <c r="R224" s="99">
        <f>($AV224+'Model parameters'!$C224*('Modelled Faults'!BB224-'Modelled Faults'!$AV224))-('Model parameters'!$B$216*(('Model parameters'!$C224*('Modelled Faults'!BB224-'Modelled Faults'!$AV224))*('CPP Fault Rate Information'!G40/'CPP Fault Rate Information'!$B40)))</f>
        <v>67.13171717171717</v>
      </c>
      <c r="S224" s="99">
        <f>($AV224+'Model parameters'!$C224*('Modelled Faults'!BC224-'Modelled Faults'!$AV224))-('Model parameters'!$B$216*(('Model parameters'!$C224*('Modelled Faults'!BC224-'Modelled Faults'!$AV224))*('CPP Fault Rate Information'!H40/'CPP Fault Rate Information'!$B40)))</f>
        <v>68.320336700336696</v>
      </c>
      <c r="T224" s="201">
        <f>S224+'Model parameters'!$C224*('Modelled Faults'!BD224-'Modelled Faults'!BC224)</f>
        <v>69.702154882154872</v>
      </c>
      <c r="U224" s="201">
        <f>T224+'Model parameters'!$C224*('Modelled Faults'!BE224-'Modelled Faults'!BD224)</f>
        <v>71.083973063973062</v>
      </c>
      <c r="V224" s="201">
        <f>U224+'Model parameters'!$C224*('Modelled Faults'!BF224-'Modelled Faults'!BE224)</f>
        <v>72.465791245791252</v>
      </c>
      <c r="AL224" s="201">
        <f t="shared" si="132"/>
        <v>31</v>
      </c>
      <c r="AM224" s="201">
        <f t="shared" si="133"/>
        <v>45</v>
      </c>
      <c r="AN224" s="201">
        <f t="shared" si="134"/>
        <v>57</v>
      </c>
      <c r="AO224" s="201">
        <f t="shared" si="135"/>
        <v>58</v>
      </c>
      <c r="AP224" s="201">
        <f t="shared" si="136"/>
        <v>69</v>
      </c>
      <c r="AQ224" s="201">
        <f t="shared" si="137"/>
        <v>23</v>
      </c>
      <c r="AR224" s="201">
        <f t="shared" si="138"/>
        <v>50</v>
      </c>
      <c r="AS224" s="201">
        <f t="shared" si="139"/>
        <v>51</v>
      </c>
      <c r="AT224" s="201">
        <f t="shared" si="140"/>
        <v>55</v>
      </c>
      <c r="AU224" s="201">
        <f t="shared" si="141"/>
        <v>66</v>
      </c>
      <c r="AV224" s="41">
        <f t="shared" si="144"/>
        <v>60</v>
      </c>
      <c r="AW224" s="41">
        <f t="shared" si="144"/>
        <v>61.727272727272734</v>
      </c>
      <c r="AX224" s="41">
        <f t="shared" si="144"/>
        <v>63.454545454545453</v>
      </c>
      <c r="AY224" s="41">
        <f t="shared" si="144"/>
        <v>65.181818181818187</v>
      </c>
      <c r="AZ224" s="41">
        <f t="shared" si="144"/>
        <v>66.909090909090907</v>
      </c>
      <c r="BA224" s="41">
        <f t="shared" si="144"/>
        <v>68.63636363636364</v>
      </c>
      <c r="BB224" s="41">
        <f t="shared" si="144"/>
        <v>70.363636363636374</v>
      </c>
      <c r="BC224" s="41">
        <f t="shared" si="144"/>
        <v>72.090909090909093</v>
      </c>
      <c r="BD224" s="41">
        <f t="shared" si="144"/>
        <v>73.818181818181813</v>
      </c>
      <c r="BE224" s="41">
        <f t="shared" si="144"/>
        <v>75.545454545454547</v>
      </c>
      <c r="BF224" s="41">
        <f t="shared" si="144"/>
        <v>77.27272727272728</v>
      </c>
    </row>
    <row r="225" spans="1:58">
      <c r="A225" s="53" t="s">
        <v>49</v>
      </c>
      <c r="B225" s="57">
        <f>'Analysis Fault Information'!B225</f>
        <v>7</v>
      </c>
      <c r="C225" s="57">
        <f>'Analysis Fault Information'!C225</f>
        <v>7</v>
      </c>
      <c r="D225" s="57">
        <f>'Analysis Fault Information'!D225</f>
        <v>8</v>
      </c>
      <c r="E225" s="57">
        <f>'Analysis Fault Information'!E225</f>
        <v>9</v>
      </c>
      <c r="F225" s="57">
        <f>'Analysis Fault Information'!F225</f>
        <v>15</v>
      </c>
      <c r="G225" s="57">
        <f>'Analysis Fault Information'!G225</f>
        <v>8</v>
      </c>
      <c r="H225" s="57">
        <f>'Analysis Fault Information'!H225</f>
        <v>12</v>
      </c>
      <c r="I225" s="57">
        <f>'Analysis Fault Information'!I225</f>
        <v>9</v>
      </c>
      <c r="J225" s="57">
        <f>'Analysis Fault Information'!J225</f>
        <v>27</v>
      </c>
      <c r="K225" s="57">
        <f>'Analysis Fault Information'!K225</f>
        <v>9</v>
      </c>
      <c r="L225" s="201">
        <f t="shared" si="143"/>
        <v>16.600000000000001</v>
      </c>
      <c r="M225" s="201">
        <f>$AV225+'Model parameters'!$C225*('Modelled Faults'!AW225-'Modelled Faults'!$AV225)</f>
        <v>17.400000000000002</v>
      </c>
      <c r="N225" s="99">
        <f>($AV225+'Model parameters'!$C225*('Modelled Faults'!AX225-'Modelled Faults'!$AV225))-('Model parameters'!$B$216*(('Model parameters'!$C225*('Modelled Faults'!AX225-'Modelled Faults'!$AV225))*('CPP Fault Rate Information'!C41/'CPP Fault Rate Information'!$B41)))</f>
        <v>17.400000000000002</v>
      </c>
      <c r="O225" s="99">
        <f>($AV225+'Model parameters'!$C225*('Modelled Faults'!AY225-'Modelled Faults'!$AV225))-('Model parameters'!$B$216*(('Model parameters'!$C225*('Modelled Faults'!AY225-'Modelled Faults'!$AV225))*('CPP Fault Rate Information'!D41/'CPP Fault Rate Information'!$B41)))</f>
        <v>17.8</v>
      </c>
      <c r="P225" s="99">
        <f>($AV225+'Model parameters'!$C225*('Modelled Faults'!AZ225-'Modelled Faults'!$AV225))-('Model parameters'!$B$216*(('Model parameters'!$C225*('Modelled Faults'!AZ225-'Modelled Faults'!$AV225))*('CPP Fault Rate Information'!E41/'CPP Fault Rate Information'!$B41)))</f>
        <v>18.2</v>
      </c>
      <c r="Q225" s="99">
        <f>($AV225+'Model parameters'!$C225*('Modelled Faults'!BA225-'Modelled Faults'!$AV225))-('Model parameters'!$B$216*(('Model parameters'!$C225*('Modelled Faults'!BA225-'Modelled Faults'!$AV225))*('CPP Fault Rate Information'!F41/'CPP Fault Rate Information'!$B41)))</f>
        <v>19.202255639097746</v>
      </c>
      <c r="R225" s="99">
        <f>($AV225+'Model parameters'!$C225*('Modelled Faults'!BB225-'Modelled Faults'!$AV225))-('Model parameters'!$B$216*(('Model parameters'!$C225*('Modelled Faults'!BB225-'Modelled Faults'!$AV225))*('CPP Fault Rate Information'!G41/'CPP Fault Rate Information'!$B41)))</f>
        <v>20.437293233082709</v>
      </c>
      <c r="S225" s="99">
        <f>($AV225+'Model parameters'!$C225*('Modelled Faults'!BC225-'Modelled Faults'!$AV225))-('Model parameters'!$B$216*(('Model parameters'!$C225*('Modelled Faults'!BC225-'Modelled Faults'!$AV225))*('CPP Fault Rate Information'!H41/'CPP Fault Rate Information'!$B41)))</f>
        <v>21.417894736842108</v>
      </c>
      <c r="T225" s="201">
        <f>S225+'Model parameters'!$C225*('Modelled Faults'!BD225-'Modelled Faults'!BC225)</f>
        <v>22.217894736842108</v>
      </c>
      <c r="U225" s="201">
        <f>T225+'Model parameters'!$C225*('Modelled Faults'!BE225-'Modelled Faults'!BD225)</f>
        <v>23.017894736842109</v>
      </c>
      <c r="V225" s="201">
        <f>U225+'Model parameters'!$C225*('Modelled Faults'!BF225-'Modelled Faults'!BE225)</f>
        <v>23.81789473684211</v>
      </c>
      <c r="AL225" s="201">
        <f t="shared" si="132"/>
        <v>7</v>
      </c>
      <c r="AM225" s="201">
        <f t="shared" si="133"/>
        <v>7</v>
      </c>
      <c r="AN225" s="201">
        <f t="shared" si="134"/>
        <v>8</v>
      </c>
      <c r="AO225" s="201">
        <f t="shared" si="135"/>
        <v>9</v>
      </c>
      <c r="AP225" s="201">
        <f t="shared" si="136"/>
        <v>15</v>
      </c>
      <c r="AQ225" s="201">
        <f t="shared" si="137"/>
        <v>8</v>
      </c>
      <c r="AR225" s="201">
        <f t="shared" si="138"/>
        <v>12</v>
      </c>
      <c r="AS225" s="201">
        <f t="shared" si="139"/>
        <v>9</v>
      </c>
      <c r="AT225" s="201">
        <f t="shared" si="140"/>
        <v>27</v>
      </c>
      <c r="AU225" s="201">
        <f t="shared" si="141"/>
        <v>9</v>
      </c>
      <c r="AV225" s="41">
        <f t="shared" si="144"/>
        <v>16.600000000000001</v>
      </c>
      <c r="AW225" s="41">
        <f t="shared" si="144"/>
        <v>17.600000000000001</v>
      </c>
      <c r="AX225" s="41">
        <f t="shared" si="144"/>
        <v>18.600000000000001</v>
      </c>
      <c r="AY225" s="41">
        <f t="shared" si="144"/>
        <v>19.600000000000001</v>
      </c>
      <c r="AZ225" s="41">
        <f t="shared" si="144"/>
        <v>20.6</v>
      </c>
      <c r="BA225" s="41">
        <f t="shared" si="144"/>
        <v>21.6</v>
      </c>
      <c r="BB225" s="41">
        <f t="shared" si="144"/>
        <v>22.6</v>
      </c>
      <c r="BC225" s="41">
        <f t="shared" si="144"/>
        <v>23.6</v>
      </c>
      <c r="BD225" s="41">
        <f t="shared" si="144"/>
        <v>24.6</v>
      </c>
      <c r="BE225" s="41">
        <f t="shared" si="144"/>
        <v>25.6</v>
      </c>
      <c r="BF225" s="41">
        <f t="shared" si="144"/>
        <v>26.6</v>
      </c>
    </row>
    <row r="226" spans="1:58">
      <c r="A226" s="53" t="s">
        <v>59</v>
      </c>
      <c r="B226" s="57">
        <f>'Analysis Fault Information'!B226</f>
        <v>10</v>
      </c>
      <c r="C226" s="57">
        <f>'Analysis Fault Information'!C226</f>
        <v>18</v>
      </c>
      <c r="D226" s="57">
        <f>'Analysis Fault Information'!D226</f>
        <v>16</v>
      </c>
      <c r="E226" s="57">
        <f>'Analysis Fault Information'!E226</f>
        <v>27</v>
      </c>
      <c r="F226" s="57">
        <f>'Analysis Fault Information'!F226</f>
        <v>46</v>
      </c>
      <c r="G226" s="57">
        <f>'Analysis Fault Information'!G226</f>
        <v>15</v>
      </c>
      <c r="H226" s="57">
        <f>'Analysis Fault Information'!H226</f>
        <v>15</v>
      </c>
      <c r="I226" s="57">
        <f>'Analysis Fault Information'!I226</f>
        <v>29</v>
      </c>
      <c r="J226" s="57">
        <f>'Analysis Fault Information'!J226</f>
        <v>51</v>
      </c>
      <c r="K226" s="57">
        <f>'Analysis Fault Information'!K226</f>
        <v>48</v>
      </c>
      <c r="L226" s="201">
        <f t="shared" si="143"/>
        <v>46.533333333333339</v>
      </c>
      <c r="M226" s="201">
        <f>$AV226+'Model parameters'!$C226*('Modelled Faults'!AW226-'Modelled Faults'!$AV226)</f>
        <v>49.301818181818184</v>
      </c>
      <c r="N226" s="99">
        <f>($AV226+'Model parameters'!$C226*('Modelled Faults'!AX226-'Modelled Faults'!$AV226))-('Model parameters'!$B$216*(('Model parameters'!$C226*('Modelled Faults'!AX226-'Modelled Faults'!$AV226))*('CPP Fault Rate Information'!C42/'CPP Fault Rate Information'!$B42)))</f>
        <v>50.132363636363642</v>
      </c>
      <c r="O226" s="99">
        <f>($AV226+'Model parameters'!$C226*('Modelled Faults'!AY226-'Modelled Faults'!$AV226))-('Model parameters'!$B$216*(('Model parameters'!$C226*('Modelled Faults'!AY226-'Modelled Faults'!$AV226))*('CPP Fault Rate Information'!D42/'CPP Fault Rate Information'!$B42)))</f>
        <v>53.177696969696974</v>
      </c>
      <c r="P226" s="99">
        <f>($AV226+'Model parameters'!$C226*('Modelled Faults'!AZ226-'Modelled Faults'!$AV226))-('Model parameters'!$B$216*(('Model parameters'!$C226*('Modelled Faults'!AZ226-'Modelled Faults'!$AV226))*('CPP Fault Rate Information'!E42/'CPP Fault Rate Information'!$B42)))</f>
        <v>56.058971941638617</v>
      </c>
      <c r="Q226" s="99">
        <f>($AV226+'Model parameters'!$C226*('Modelled Faults'!BA226-'Modelled Faults'!$AV226))-('Model parameters'!$B$216*(('Model parameters'!$C226*('Modelled Faults'!BA226-'Modelled Faults'!$AV226))*('CPP Fault Rate Information'!F42/'CPP Fault Rate Information'!$B42)))</f>
        <v>58.440381593714932</v>
      </c>
      <c r="R226" s="99">
        <f>($AV226+'Model parameters'!$C226*('Modelled Faults'!BB226-'Modelled Faults'!$AV226))-('Model parameters'!$B$216*(('Model parameters'!$C226*('Modelled Faults'!BB226-'Modelled Faults'!$AV226))*('CPP Fault Rate Information'!G42/'CPP Fault Rate Information'!$B42)))</f>
        <v>60.821791245791253</v>
      </c>
      <c r="S226" s="99">
        <f>($AV226+'Model parameters'!$C226*('Modelled Faults'!BC226-'Modelled Faults'!$AV226))-('Model parameters'!$B$216*(('Model parameters'!$C226*('Modelled Faults'!BC226-'Modelled Faults'!$AV226))*('CPP Fault Rate Information'!H42/'CPP Fault Rate Information'!$B42)))</f>
        <v>63.203200897867575</v>
      </c>
      <c r="T226" s="201">
        <f>S226+'Model parameters'!$C226*('Modelled Faults'!BD226-'Modelled Faults'!BC226)</f>
        <v>65.971685746352421</v>
      </c>
      <c r="U226" s="201">
        <f>T226+'Model parameters'!$C226*('Modelled Faults'!BE226-'Modelled Faults'!BD226)</f>
        <v>68.740170594837281</v>
      </c>
      <c r="V226" s="201">
        <f>U226+'Model parameters'!$C226*('Modelled Faults'!BF226-'Modelled Faults'!BE226)</f>
        <v>71.508655443322141</v>
      </c>
      <c r="AL226" s="201">
        <f t="shared" si="132"/>
        <v>10</v>
      </c>
      <c r="AM226" s="201">
        <f t="shared" si="133"/>
        <v>18</v>
      </c>
      <c r="AN226" s="201">
        <f t="shared" si="134"/>
        <v>16</v>
      </c>
      <c r="AO226" s="201">
        <f t="shared" si="135"/>
        <v>27</v>
      </c>
      <c r="AP226" s="201">
        <f t="shared" si="136"/>
        <v>46</v>
      </c>
      <c r="AQ226" s="201">
        <f t="shared" si="137"/>
        <v>15</v>
      </c>
      <c r="AR226" s="201">
        <f t="shared" si="138"/>
        <v>15</v>
      </c>
      <c r="AS226" s="201">
        <f t="shared" si="139"/>
        <v>29</v>
      </c>
      <c r="AT226" s="201">
        <f t="shared" si="140"/>
        <v>51</v>
      </c>
      <c r="AU226" s="201">
        <f t="shared" si="141"/>
        <v>48</v>
      </c>
      <c r="AV226" s="41">
        <f t="shared" si="144"/>
        <v>46.533333333333339</v>
      </c>
      <c r="AW226" s="41">
        <f t="shared" si="144"/>
        <v>49.993939393939399</v>
      </c>
      <c r="AX226" s="41">
        <f t="shared" si="144"/>
        <v>53.45454545454546</v>
      </c>
      <c r="AY226" s="41">
        <f t="shared" si="144"/>
        <v>56.915151515151521</v>
      </c>
      <c r="AZ226" s="41">
        <f t="shared" si="144"/>
        <v>60.375757575757582</v>
      </c>
      <c r="BA226" s="41">
        <f t="shared" si="144"/>
        <v>63.836363636363643</v>
      </c>
      <c r="BB226" s="41">
        <f t="shared" si="144"/>
        <v>67.296969696969711</v>
      </c>
      <c r="BC226" s="41">
        <f t="shared" si="144"/>
        <v>70.757575757575765</v>
      </c>
      <c r="BD226" s="41">
        <f t="shared" si="144"/>
        <v>74.218181818181819</v>
      </c>
      <c r="BE226" s="41">
        <f t="shared" si="144"/>
        <v>77.678787878787887</v>
      </c>
      <c r="BF226" s="41">
        <f t="shared" si="144"/>
        <v>81.139393939393955</v>
      </c>
    </row>
    <row r="227" spans="1:58">
      <c r="A227" s="53" t="s">
        <v>57</v>
      </c>
      <c r="B227" s="57">
        <f>'Analysis Fault Information'!B227</f>
        <v>44</v>
      </c>
      <c r="C227" s="57">
        <f>'Analysis Fault Information'!C227</f>
        <v>27</v>
      </c>
      <c r="D227" s="57">
        <f>'Analysis Fault Information'!D227</f>
        <v>41</v>
      </c>
      <c r="E227" s="57">
        <f>'Analysis Fault Information'!E227</f>
        <v>56</v>
      </c>
      <c r="F227" s="57">
        <f>'Analysis Fault Information'!F227</f>
        <v>64</v>
      </c>
      <c r="G227" s="57">
        <f>'Analysis Fault Information'!G227</f>
        <v>41</v>
      </c>
      <c r="H227" s="57">
        <f>'Analysis Fault Information'!H227</f>
        <v>51</v>
      </c>
      <c r="I227" s="57">
        <f>'Analysis Fault Information'!I227</f>
        <v>50</v>
      </c>
      <c r="J227" s="57">
        <f>'Analysis Fault Information'!J227</f>
        <v>75</v>
      </c>
      <c r="K227" s="57">
        <f>'Analysis Fault Information'!K227</f>
        <v>97</v>
      </c>
      <c r="L227" s="201">
        <f t="shared" si="143"/>
        <v>81.933333333333337</v>
      </c>
      <c r="M227" s="201">
        <f>$AV227+'Model parameters'!$C227*('Modelled Faults'!AW227-'Modelled Faults'!$AV227)</f>
        <v>85.909090909090907</v>
      </c>
      <c r="N227" s="99">
        <f>($AV227+'Model parameters'!$C227*('Modelled Faults'!AX227-'Modelled Faults'!$AV227))-('Model parameters'!$B$216*(('Model parameters'!$C227*('Modelled Faults'!AX227-'Modelled Faults'!$AV227))*('CPP Fault Rate Information'!C43/'CPP Fault Rate Information'!$B43)))</f>
        <v>87.10806282722514</v>
      </c>
      <c r="O227" s="99">
        <f>($AV227+'Model parameters'!$C227*('Modelled Faults'!AY227-'Modelled Faults'!$AV227))-('Model parameters'!$B$216*(('Model parameters'!$C227*('Modelled Faults'!AY227-'Modelled Faults'!$AV227))*('CPP Fault Rate Information'!D43/'CPP Fault Rate Information'!$B43)))</f>
        <v>91.479834999206744</v>
      </c>
      <c r="P227" s="99">
        <f>($AV227+'Model parameters'!$C227*('Modelled Faults'!AZ227-'Modelled Faults'!$AV227))-('Model parameters'!$B$216*(('Model parameters'!$C227*('Modelled Faults'!AZ227-'Modelled Faults'!$AV227))*('CPP Fault Rate Information'!E43/'CPP Fault Rate Information'!$B43)))</f>
        <v>95.617432968427735</v>
      </c>
      <c r="Q227" s="99">
        <f>($AV227+'Model parameters'!$C227*('Modelled Faults'!BA227-'Modelled Faults'!$AV227))-('Model parameters'!$B$216*(('Model parameters'!$C227*('Modelled Faults'!BA227-'Modelled Faults'!$AV227))*('CPP Fault Rate Information'!F43/'CPP Fault Rate Information'!$B43)))</f>
        <v>99.038457877201353</v>
      </c>
      <c r="R227" s="99">
        <f>($AV227+'Model parameters'!$C227*('Modelled Faults'!BB227-'Modelled Faults'!$AV227))-('Model parameters'!$B$216*(('Model parameters'!$C227*('Modelled Faults'!BB227-'Modelled Faults'!$AV227))*('CPP Fault Rate Information'!G43/'CPP Fault Rate Information'!$B43)))</f>
        <v>102.45948278597494</v>
      </c>
      <c r="S227" s="99">
        <f>($AV227+'Model parameters'!$C227*('Modelled Faults'!BC227-'Modelled Faults'!$AV227))-('Model parameters'!$B$216*(('Model parameters'!$C227*('Modelled Faults'!BC227-'Modelled Faults'!$AV227))*('CPP Fault Rate Information'!H43/'CPP Fault Rate Information'!$B43)))</f>
        <v>105.88050769474854</v>
      </c>
      <c r="T227" s="201">
        <f>S227+'Model parameters'!$C227*('Modelled Faults'!BD227-'Modelled Faults'!BC227)</f>
        <v>109.85626527050611</v>
      </c>
      <c r="U227" s="201">
        <f>T227+'Model parameters'!$C227*('Modelled Faults'!BE227-'Modelled Faults'!BD227)</f>
        <v>113.83202284626368</v>
      </c>
      <c r="V227" s="201">
        <f>U227+'Model parameters'!$C227*('Modelled Faults'!BF227-'Modelled Faults'!BE227)</f>
        <v>117.80778042202127</v>
      </c>
      <c r="AL227" s="201">
        <f t="shared" si="132"/>
        <v>44</v>
      </c>
      <c r="AM227" s="201">
        <f t="shared" si="133"/>
        <v>27</v>
      </c>
      <c r="AN227" s="201">
        <f t="shared" si="134"/>
        <v>41</v>
      </c>
      <c r="AO227" s="201">
        <f t="shared" si="135"/>
        <v>56</v>
      </c>
      <c r="AP227" s="201">
        <f t="shared" si="136"/>
        <v>64</v>
      </c>
      <c r="AQ227" s="201">
        <f t="shared" si="137"/>
        <v>41</v>
      </c>
      <c r="AR227" s="201">
        <f t="shared" si="138"/>
        <v>51</v>
      </c>
      <c r="AS227" s="201">
        <f t="shared" si="139"/>
        <v>50</v>
      </c>
      <c r="AT227" s="201">
        <f t="shared" si="140"/>
        <v>75</v>
      </c>
      <c r="AU227" s="201">
        <f t="shared" si="141"/>
        <v>97</v>
      </c>
      <c r="AV227" s="41">
        <f t="shared" si="144"/>
        <v>81.933333333333337</v>
      </c>
      <c r="AW227" s="41">
        <f t="shared" si="144"/>
        <v>86.903030303030306</v>
      </c>
      <c r="AX227" s="41">
        <f t="shared" si="144"/>
        <v>91.872727272727289</v>
      </c>
      <c r="AY227" s="41">
        <f t="shared" si="144"/>
        <v>96.842424242424258</v>
      </c>
      <c r="AZ227" s="41">
        <f t="shared" si="144"/>
        <v>101.81212121212123</v>
      </c>
      <c r="BA227" s="41">
        <f t="shared" si="144"/>
        <v>106.7818181818182</v>
      </c>
      <c r="BB227" s="41">
        <f t="shared" si="144"/>
        <v>111.75151515151516</v>
      </c>
      <c r="BC227" s="41">
        <f t="shared" si="144"/>
        <v>116.72121212121213</v>
      </c>
      <c r="BD227" s="41">
        <f t="shared" si="144"/>
        <v>121.6909090909091</v>
      </c>
      <c r="BE227" s="41">
        <f t="shared" si="144"/>
        <v>126.66060606060607</v>
      </c>
      <c r="BF227" s="41">
        <f t="shared" si="144"/>
        <v>131.63030303030305</v>
      </c>
    </row>
    <row r="228" spans="1:58">
      <c r="A228" s="53" t="s">
        <v>55</v>
      </c>
      <c r="B228" s="57">
        <f>'Analysis Fault Information'!B228</f>
        <v>12</v>
      </c>
      <c r="C228" s="57">
        <f>'Analysis Fault Information'!C228</f>
        <v>21</v>
      </c>
      <c r="D228" s="57">
        <f>'Analysis Fault Information'!D228</f>
        <v>12</v>
      </c>
      <c r="E228" s="57">
        <f>'Analysis Fault Information'!E228</f>
        <v>17</v>
      </c>
      <c r="F228" s="57">
        <f>'Analysis Fault Information'!F228</f>
        <v>34</v>
      </c>
      <c r="G228" s="57">
        <f>'Analysis Fault Information'!G228</f>
        <v>17</v>
      </c>
      <c r="H228" s="57">
        <f>'Analysis Fault Information'!H228</f>
        <v>6</v>
      </c>
      <c r="I228" s="57">
        <f>'Analysis Fault Information'!I228</f>
        <v>27</v>
      </c>
      <c r="J228" s="57">
        <f>'Analysis Fault Information'!J228</f>
        <v>47</v>
      </c>
      <c r="K228" s="57">
        <f>'Analysis Fault Information'!K228</f>
        <v>28</v>
      </c>
      <c r="L228" s="201">
        <f t="shared" si="143"/>
        <v>33.800000000000004</v>
      </c>
      <c r="M228" s="201">
        <f>$AV228+'Model parameters'!$C228*('Modelled Faults'!AW228-'Modelled Faults'!$AV228)</f>
        <v>35.501818181818187</v>
      </c>
      <c r="N228" s="99">
        <f>($AV228+'Model parameters'!$C228*('Modelled Faults'!AX228-'Modelled Faults'!$AV228))-('Model parameters'!$B$216*(('Model parameters'!$C228*('Modelled Faults'!AX228-'Modelled Faults'!$AV228))*('CPP Fault Rate Information'!C44/'CPP Fault Rate Information'!$B44)))</f>
        <v>36.012363636363638</v>
      </c>
      <c r="O228" s="99">
        <f>($AV228+'Model parameters'!$C228*('Modelled Faults'!AY228-'Modelled Faults'!$AV228))-('Model parameters'!$B$216*(('Model parameters'!$C228*('Modelled Faults'!AY228-'Modelled Faults'!$AV228))*('CPP Fault Rate Information'!D44/'CPP Fault Rate Information'!$B44)))</f>
        <v>37.884363636363645</v>
      </c>
      <c r="P228" s="99">
        <f>($AV228+'Model parameters'!$C228*('Modelled Faults'!AZ228-'Modelled Faults'!$AV228))-('Model parameters'!$B$216*(('Model parameters'!$C228*('Modelled Faults'!AZ228-'Modelled Faults'!$AV228))*('CPP Fault Rate Information'!E44/'CPP Fault Rate Information'!$B44)))</f>
        <v>39.655515151515154</v>
      </c>
      <c r="Q228" s="99">
        <f>($AV228+'Model parameters'!$C228*('Modelled Faults'!BA228-'Modelled Faults'!$AV228))-('Model parameters'!$B$216*(('Model parameters'!$C228*('Modelled Faults'!BA228-'Modelled Faults'!$AV228))*('CPP Fault Rate Information'!F44/'CPP Fault Rate Information'!$B44)))</f>
        <v>41.119393939393944</v>
      </c>
      <c r="R228" s="99">
        <f>($AV228+'Model parameters'!$C228*('Modelled Faults'!BB228-'Modelled Faults'!$AV228))-('Model parameters'!$B$216*(('Model parameters'!$C228*('Modelled Faults'!BB228-'Modelled Faults'!$AV228))*('CPP Fault Rate Information'!G44/'CPP Fault Rate Information'!$B44)))</f>
        <v>42.583272727272735</v>
      </c>
      <c r="S228" s="99">
        <f>($AV228+'Model parameters'!$C228*('Modelled Faults'!BC228-'Modelled Faults'!$AV228))-('Model parameters'!$B$216*(('Model parameters'!$C228*('Modelled Faults'!BC228-'Modelled Faults'!$AV228))*('CPP Fault Rate Information'!H44/'CPP Fault Rate Information'!$B44)))</f>
        <v>44.047151515151519</v>
      </c>
      <c r="T228" s="201">
        <f>S228+'Model parameters'!$C228*('Modelled Faults'!BD228-'Modelled Faults'!BC228)</f>
        <v>45.748969696969702</v>
      </c>
      <c r="U228" s="201">
        <f>T228+'Model parameters'!$C228*('Modelled Faults'!BE228-'Modelled Faults'!BD228)</f>
        <v>47.450787878787885</v>
      </c>
      <c r="V228" s="201">
        <f>U228+'Model parameters'!$C228*('Modelled Faults'!BF228-'Modelled Faults'!BE228)</f>
        <v>49.152606060606068</v>
      </c>
      <c r="AL228" s="201">
        <f t="shared" si="132"/>
        <v>12</v>
      </c>
      <c r="AM228" s="201">
        <f t="shared" si="133"/>
        <v>21</v>
      </c>
      <c r="AN228" s="201">
        <f t="shared" si="134"/>
        <v>12</v>
      </c>
      <c r="AO228" s="201">
        <f t="shared" si="135"/>
        <v>17</v>
      </c>
      <c r="AP228" s="201">
        <f t="shared" si="136"/>
        <v>34</v>
      </c>
      <c r="AQ228" s="201">
        <f t="shared" si="137"/>
        <v>17</v>
      </c>
      <c r="AR228" s="201">
        <f t="shared" si="138"/>
        <v>6</v>
      </c>
      <c r="AS228" s="201">
        <f t="shared" si="139"/>
        <v>27</v>
      </c>
      <c r="AT228" s="201">
        <f t="shared" si="140"/>
        <v>47</v>
      </c>
      <c r="AU228" s="201">
        <f t="shared" si="141"/>
        <v>28</v>
      </c>
      <c r="AV228" s="41">
        <f t="shared" si="144"/>
        <v>33.800000000000004</v>
      </c>
      <c r="AW228" s="41">
        <f t="shared" si="144"/>
        <v>35.927272727272729</v>
      </c>
      <c r="AX228" s="41">
        <f t="shared" si="144"/>
        <v>38.054545454545455</v>
      </c>
      <c r="AY228" s="41">
        <f t="shared" si="144"/>
        <v>40.181818181818187</v>
      </c>
      <c r="AZ228" s="41">
        <f t="shared" si="144"/>
        <v>42.309090909090912</v>
      </c>
      <c r="BA228" s="41">
        <f t="shared" si="144"/>
        <v>44.436363636363637</v>
      </c>
      <c r="BB228" s="41">
        <f t="shared" si="144"/>
        <v>46.563636363636363</v>
      </c>
      <c r="BC228" s="41">
        <f t="shared" si="144"/>
        <v>48.690909090909095</v>
      </c>
      <c r="BD228" s="41">
        <f t="shared" si="144"/>
        <v>50.81818181818182</v>
      </c>
      <c r="BE228" s="41">
        <f t="shared" si="144"/>
        <v>52.945454545454545</v>
      </c>
      <c r="BF228" s="41">
        <f t="shared" si="144"/>
        <v>55.072727272727278</v>
      </c>
    </row>
    <row r="229" spans="1:58">
      <c r="A229" s="53" t="s">
        <v>47</v>
      </c>
      <c r="B229" s="57">
        <f>'Analysis Fault Information'!B229</f>
        <v>31</v>
      </c>
      <c r="C229" s="57">
        <f>'Analysis Fault Information'!C229</f>
        <v>30</v>
      </c>
      <c r="D229" s="57">
        <f>'Analysis Fault Information'!D229</f>
        <v>30</v>
      </c>
      <c r="E229" s="57">
        <f>'Analysis Fault Information'!E229</f>
        <v>43</v>
      </c>
      <c r="F229" s="57">
        <f>'Analysis Fault Information'!F229</f>
        <v>18</v>
      </c>
      <c r="G229" s="57">
        <f>'Analysis Fault Information'!G229</f>
        <v>29</v>
      </c>
      <c r="H229" s="57">
        <f>'Analysis Fault Information'!H229</f>
        <v>25</v>
      </c>
      <c r="I229" s="57">
        <f>'Analysis Fault Information'!I229</f>
        <v>27</v>
      </c>
      <c r="J229" s="57">
        <f>'Analysis Fault Information'!J229</f>
        <v>41</v>
      </c>
      <c r="K229" s="57">
        <f>'Analysis Fault Information'!K229</f>
        <v>37</v>
      </c>
      <c r="L229" s="201">
        <f t="shared" si="143"/>
        <v>33.533333333333339</v>
      </c>
      <c r="M229" s="201">
        <f>$AV229+'Model parameters'!$C229*('Modelled Faults'!AW229-'Modelled Faults'!$AV229)</f>
        <v>33.88727272727273</v>
      </c>
      <c r="N229" s="99">
        <f>($AV229+'Model parameters'!$C229*('Modelled Faults'!AX229-'Modelled Faults'!$AV229))-('Model parameters'!$B$216*(('Model parameters'!$C229*('Modelled Faults'!AX229-'Modelled Faults'!$AV229))*('CPP Fault Rate Information'!C45/'CPP Fault Rate Information'!$B45)))</f>
        <v>33.88727272727273</v>
      </c>
      <c r="O229" s="99">
        <f>($AV229+'Model parameters'!$C229*('Modelled Faults'!AY229-'Modelled Faults'!$AV229))-('Model parameters'!$B$216*(('Model parameters'!$C229*('Modelled Faults'!AY229-'Modelled Faults'!$AV229))*('CPP Fault Rate Information'!D45/'CPP Fault Rate Information'!$B45)))</f>
        <v>34.06424242424243</v>
      </c>
      <c r="P229" s="99">
        <f>($AV229+'Model parameters'!$C229*('Modelled Faults'!AZ229-'Modelled Faults'!$AV229))-('Model parameters'!$B$216*(('Model parameters'!$C229*('Modelled Faults'!AZ229-'Modelled Faults'!$AV229))*('CPP Fault Rate Information'!E45/'CPP Fault Rate Information'!$B45)))</f>
        <v>34.241212121212129</v>
      </c>
      <c r="Q229" s="99">
        <f>($AV229+'Model parameters'!$C229*('Modelled Faults'!BA229-'Modelled Faults'!$AV229))-('Model parameters'!$B$216*(('Model parameters'!$C229*('Modelled Faults'!BA229-'Modelled Faults'!$AV229))*('CPP Fault Rate Information'!F45/'CPP Fault Rate Information'!$B45)))</f>
        <v>34.684634313055369</v>
      </c>
      <c r="R229" s="99">
        <f>($AV229+'Model parameters'!$C229*('Modelled Faults'!BB229-'Modelled Faults'!$AV229))-('Model parameters'!$B$216*(('Model parameters'!$C229*('Modelled Faults'!BB229-'Modelled Faults'!$AV229))*('CPP Fault Rate Information'!G45/'CPP Fault Rate Information'!$B45)))</f>
        <v>35.231044884939628</v>
      </c>
      <c r="S229" s="99">
        <f>($AV229+'Model parameters'!$C229*('Modelled Faults'!BC229-'Modelled Faults'!$AV229))-('Model parameters'!$B$216*(('Model parameters'!$C229*('Modelled Faults'!BC229-'Modelled Faults'!$AV229))*('CPP Fault Rate Information'!H45/'CPP Fault Rate Information'!$B45)))</f>
        <v>35.664886762360453</v>
      </c>
      <c r="T229" s="201">
        <f>S229+'Model parameters'!$C229*('Modelled Faults'!BD229-'Modelled Faults'!BC229)</f>
        <v>36.018826156299852</v>
      </c>
      <c r="U229" s="201">
        <f>T229+'Model parameters'!$C229*('Modelled Faults'!BE229-'Modelled Faults'!BD229)</f>
        <v>36.372765550239244</v>
      </c>
      <c r="V229" s="201">
        <f>U229+'Model parameters'!$C229*('Modelled Faults'!BF229-'Modelled Faults'!BE229)</f>
        <v>36.726704944178643</v>
      </c>
      <c r="AL229" s="201">
        <f t="shared" si="132"/>
        <v>31</v>
      </c>
      <c r="AM229" s="201">
        <f t="shared" si="133"/>
        <v>30</v>
      </c>
      <c r="AN229" s="201">
        <f t="shared" si="134"/>
        <v>30</v>
      </c>
      <c r="AO229" s="201">
        <f t="shared" si="135"/>
        <v>43</v>
      </c>
      <c r="AP229" s="201">
        <f t="shared" si="136"/>
        <v>18</v>
      </c>
      <c r="AQ229" s="201">
        <f t="shared" si="137"/>
        <v>29</v>
      </c>
      <c r="AR229" s="201">
        <f t="shared" si="138"/>
        <v>25</v>
      </c>
      <c r="AS229" s="201">
        <f t="shared" si="139"/>
        <v>27</v>
      </c>
      <c r="AT229" s="201">
        <f t="shared" si="140"/>
        <v>41</v>
      </c>
      <c r="AU229" s="201">
        <f t="shared" si="141"/>
        <v>37</v>
      </c>
      <c r="AV229" s="41">
        <f t="shared" si="144"/>
        <v>33.533333333333339</v>
      </c>
      <c r="AW229" s="41">
        <f t="shared" si="144"/>
        <v>33.975757575757576</v>
      </c>
      <c r="AX229" s="41">
        <f t="shared" si="144"/>
        <v>34.418181818181822</v>
      </c>
      <c r="AY229" s="41">
        <f t="shared" si="144"/>
        <v>34.860606060606067</v>
      </c>
      <c r="AZ229" s="41">
        <f t="shared" si="144"/>
        <v>35.303030303030305</v>
      </c>
      <c r="BA229" s="41">
        <f t="shared" si="144"/>
        <v>35.74545454545455</v>
      </c>
      <c r="BB229" s="41">
        <f t="shared" si="144"/>
        <v>36.187878787878795</v>
      </c>
      <c r="BC229" s="41">
        <f t="shared" si="144"/>
        <v>36.630303030303033</v>
      </c>
      <c r="BD229" s="41">
        <f t="shared" si="144"/>
        <v>37.072727272727278</v>
      </c>
      <c r="BE229" s="41">
        <f t="shared" si="144"/>
        <v>37.515151515151516</v>
      </c>
      <c r="BF229" s="41">
        <f t="shared" si="144"/>
        <v>37.957575757575761</v>
      </c>
    </row>
    <row r="230" spans="1:58">
      <c r="A230" s="53" t="s">
        <v>52</v>
      </c>
      <c r="B230" s="57">
        <f>'Analysis Fault Information'!B230</f>
        <v>15</v>
      </c>
      <c r="C230" s="57">
        <f>'Analysis Fault Information'!C230</f>
        <v>28</v>
      </c>
      <c r="D230" s="57">
        <f>'Analysis Fault Information'!D230</f>
        <v>40</v>
      </c>
      <c r="E230" s="57">
        <f>'Analysis Fault Information'!E230</f>
        <v>48</v>
      </c>
      <c r="F230" s="57">
        <f>'Analysis Fault Information'!F230</f>
        <v>20</v>
      </c>
      <c r="G230" s="57">
        <f>'Analysis Fault Information'!G230</f>
        <v>23</v>
      </c>
      <c r="H230" s="57">
        <f>'Analysis Fault Information'!H230</f>
        <v>17</v>
      </c>
      <c r="I230" s="57">
        <f>'Analysis Fault Information'!I230</f>
        <v>11</v>
      </c>
      <c r="J230" s="57">
        <f>'Analysis Fault Information'!J230</f>
        <v>39</v>
      </c>
      <c r="K230" s="57">
        <f>'Analysis Fault Information'!K230</f>
        <v>30</v>
      </c>
      <c r="L230" s="201">
        <f t="shared" si="143"/>
        <v>26.333333333333336</v>
      </c>
      <c r="M230" s="201">
        <f>$AV230+'Model parameters'!$C230*('Modelled Faults'!AW230-'Modelled Faults'!$AV230)</f>
        <v>26.221818181818183</v>
      </c>
      <c r="N230" s="99">
        <f>($AV230+'Model parameters'!$C230*('Modelled Faults'!AX230-'Modelled Faults'!$AV230))-('Model parameters'!$B$216*(('Model parameters'!$C230*('Modelled Faults'!AX230-'Modelled Faults'!$AV230))*('CPP Fault Rate Information'!C46/'CPP Fault Rate Information'!$B46)))</f>
        <v>26.221818181818183</v>
      </c>
      <c r="O230" s="99">
        <f>($AV230+'Model parameters'!$C230*('Modelled Faults'!AY230-'Modelled Faults'!$AV230))-('Model parameters'!$B$216*(('Model parameters'!$C230*('Modelled Faults'!AY230-'Modelled Faults'!$AV230))*('CPP Fault Rate Information'!D46/'CPP Fault Rate Information'!$B46)))</f>
        <v>26.166060606060608</v>
      </c>
      <c r="P230" s="99">
        <f>($AV230+'Model parameters'!$C230*('Modelled Faults'!AZ230-'Modelled Faults'!$AV230))-('Model parameters'!$B$216*(('Model parameters'!$C230*('Modelled Faults'!AZ230-'Modelled Faults'!$AV230))*('CPP Fault Rate Information'!E46/'CPP Fault Rate Information'!$B46)))</f>
        <v>26.110303030303033</v>
      </c>
      <c r="Q230" s="99">
        <f>($AV230+'Model parameters'!$C230*('Modelled Faults'!BA230-'Modelled Faults'!$AV230))-('Model parameters'!$B$216*(('Model parameters'!$C230*('Modelled Faults'!BA230-'Modelled Faults'!$AV230))*('CPP Fault Rate Information'!F46/'CPP Fault Rate Information'!$B46)))</f>
        <v>25.971019138755985</v>
      </c>
      <c r="R230" s="99">
        <f>($AV230+'Model parameters'!$C230*('Modelled Faults'!BB230-'Modelled Faults'!$AV230))-('Model parameters'!$B$216*(('Model parameters'!$C230*('Modelled Faults'!BB230-'Modelled Faults'!$AV230))*('CPP Fault Rate Information'!G46/'CPP Fault Rate Information'!$B46)))</f>
        <v>25.797928548644339</v>
      </c>
      <c r="S230" s="99">
        <f>($AV230+'Model parameters'!$C230*('Modelled Faults'!BC230-'Modelled Faults'!$AV230))-('Model parameters'!$B$216*(('Model parameters'!$C230*('Modelled Faults'!BC230-'Modelled Faults'!$AV230))*('CPP Fault Rate Information'!H46/'CPP Fault Rate Information'!$B46)))</f>
        <v>25.662012121212122</v>
      </c>
      <c r="T230" s="201">
        <f>S230+'Model parameters'!$C230*('Modelled Faults'!BD230-'Modelled Faults'!BC230)</f>
        <v>25.550496969696969</v>
      </c>
      <c r="U230" s="201">
        <f>T230+'Model parameters'!$C230*('Modelled Faults'!BE230-'Modelled Faults'!BD230)</f>
        <v>25.438981818181816</v>
      </c>
      <c r="V230" s="201">
        <f>U230+'Model parameters'!$C230*('Modelled Faults'!BF230-'Modelled Faults'!BE230)</f>
        <v>25.327466666666663</v>
      </c>
      <c r="AL230" s="201">
        <f t="shared" si="132"/>
        <v>15</v>
      </c>
      <c r="AM230" s="201">
        <f t="shared" si="133"/>
        <v>28</v>
      </c>
      <c r="AN230" s="201">
        <f t="shared" si="134"/>
        <v>40</v>
      </c>
      <c r="AO230" s="201">
        <f t="shared" si="135"/>
        <v>48</v>
      </c>
      <c r="AP230" s="201">
        <f t="shared" si="136"/>
        <v>20</v>
      </c>
      <c r="AQ230" s="201">
        <f t="shared" si="137"/>
        <v>23</v>
      </c>
      <c r="AR230" s="201">
        <f t="shared" si="138"/>
        <v>17</v>
      </c>
      <c r="AS230" s="201">
        <f t="shared" si="139"/>
        <v>11</v>
      </c>
      <c r="AT230" s="201">
        <f t="shared" si="140"/>
        <v>39</v>
      </c>
      <c r="AU230" s="201">
        <f t="shared" si="141"/>
        <v>30</v>
      </c>
      <c r="AV230" s="41">
        <f t="shared" si="144"/>
        <v>26.333333333333336</v>
      </c>
      <c r="AW230" s="41">
        <f t="shared" si="144"/>
        <v>26.193939393939395</v>
      </c>
      <c r="AX230" s="41">
        <f t="shared" si="144"/>
        <v>26.054545454545455</v>
      </c>
      <c r="AY230" s="41">
        <f t="shared" si="144"/>
        <v>25.915151515151518</v>
      </c>
      <c r="AZ230" s="41">
        <f t="shared" si="144"/>
        <v>25.775757575757577</v>
      </c>
      <c r="BA230" s="41">
        <f t="shared" si="144"/>
        <v>25.636363636363637</v>
      </c>
      <c r="BB230" s="41">
        <f t="shared" si="144"/>
        <v>25.496969696969696</v>
      </c>
      <c r="BC230" s="41">
        <f t="shared" si="144"/>
        <v>25.357575757575759</v>
      </c>
      <c r="BD230" s="41">
        <f t="shared" si="144"/>
        <v>25.218181818181819</v>
      </c>
      <c r="BE230" s="41">
        <f t="shared" si="144"/>
        <v>25.078787878787878</v>
      </c>
      <c r="BF230" s="41">
        <f t="shared" si="144"/>
        <v>24.939393939393938</v>
      </c>
    </row>
    <row r="231" spans="1:58">
      <c r="A231" s="53" t="s">
        <v>53</v>
      </c>
      <c r="B231" s="57">
        <f>'Analysis Fault Information'!B231</f>
        <v>7</v>
      </c>
      <c r="C231" s="57">
        <f>'Analysis Fault Information'!C231</f>
        <v>6</v>
      </c>
      <c r="D231" s="57">
        <f>'Analysis Fault Information'!D231</f>
        <v>10</v>
      </c>
      <c r="E231" s="57">
        <f>'Analysis Fault Information'!E231</f>
        <v>9</v>
      </c>
      <c r="F231" s="57">
        <f>'Analysis Fault Information'!F231</f>
        <v>7</v>
      </c>
      <c r="G231" s="57">
        <f>'Analysis Fault Information'!G231</f>
        <v>3</v>
      </c>
      <c r="H231" s="57">
        <f>'Analysis Fault Information'!H231</f>
        <v>4</v>
      </c>
      <c r="I231" s="57">
        <f>'Analysis Fault Information'!I231</f>
        <v>9</v>
      </c>
      <c r="J231" s="57">
        <f>'Analysis Fault Information'!J231</f>
        <v>10</v>
      </c>
      <c r="K231" s="57">
        <f>'Analysis Fault Information'!K231</f>
        <v>11</v>
      </c>
      <c r="L231" s="201">
        <f t="shared" si="143"/>
        <v>8.9333333333333336</v>
      </c>
      <c r="M231" s="201">
        <f>$AV231+'Model parameters'!$C231*('Modelled Faults'!AW231-'Modelled Faults'!$AV231)</f>
        <v>9.127272727272727</v>
      </c>
      <c r="N231" s="99">
        <f>($AV231+'Model parameters'!$C231*('Modelled Faults'!AX231-'Modelled Faults'!$AV231))-('Model parameters'!$B$216*(('Model parameters'!$C231*('Modelled Faults'!AX231-'Modelled Faults'!$AV231))*('CPP Fault Rate Information'!C47/'CPP Fault Rate Information'!$B47)))</f>
        <v>9.127272727272727</v>
      </c>
      <c r="O231" s="99">
        <f>($AV231+'Model parameters'!$C231*('Modelled Faults'!AY231-'Modelled Faults'!$AV231))-('Model parameters'!$B$216*(('Model parameters'!$C231*('Modelled Faults'!AY231-'Modelled Faults'!$AV231))*('CPP Fault Rate Information'!D47/'CPP Fault Rate Information'!$B47)))</f>
        <v>9.2242424242424246</v>
      </c>
      <c r="P231" s="99">
        <f>($AV231+'Model parameters'!$C231*('Modelled Faults'!AZ231-'Modelled Faults'!$AV231))-('Model parameters'!$B$216*(('Model parameters'!$C231*('Modelled Faults'!AZ231-'Modelled Faults'!$AV231))*('CPP Fault Rate Information'!E47/'CPP Fault Rate Information'!$B47)))</f>
        <v>9.3212121212121222</v>
      </c>
      <c r="Q231" s="99">
        <f>($AV231+'Model parameters'!$C231*('Modelled Faults'!BA231-'Modelled Faults'!$AV231))-('Model parameters'!$B$216*(('Model parameters'!$C231*('Modelled Faults'!BA231-'Modelled Faults'!$AV231))*('CPP Fault Rate Information'!F47/'CPP Fault Rate Information'!$B47)))</f>
        <v>9.5634449760765552</v>
      </c>
      <c r="R231" s="99">
        <f>($AV231+'Model parameters'!$C231*('Modelled Faults'!BB231-'Modelled Faults'!$AV231))-('Model parameters'!$B$216*(('Model parameters'!$C231*('Modelled Faults'!BB231-'Modelled Faults'!$AV231))*('CPP Fault Rate Information'!G47/'CPP Fault Rate Information'!$B47)))</f>
        <v>9.8644720893141944</v>
      </c>
      <c r="S231" s="99">
        <f>($AV231+'Model parameters'!$C231*('Modelled Faults'!BC231-'Modelled Faults'!$AV231))-('Model parameters'!$B$216*(('Model parameters'!$C231*('Modelled Faults'!BC231-'Modelled Faults'!$AV231))*('CPP Fault Rate Information'!H47/'CPP Fault Rate Information'!$B47)))</f>
        <v>10.100848484848484</v>
      </c>
      <c r="T231" s="201">
        <f>S231+'Model parameters'!$C231*('Modelled Faults'!BD231-'Modelled Faults'!BC231)</f>
        <v>10.294787878787877</v>
      </c>
      <c r="U231" s="201">
        <f>T231+'Model parameters'!$C231*('Modelled Faults'!BE231-'Modelled Faults'!BD231)</f>
        <v>10.488727272727271</v>
      </c>
      <c r="V231" s="201">
        <f>U231+'Model parameters'!$C231*('Modelled Faults'!BF231-'Modelled Faults'!BE231)</f>
        <v>10.682666666666666</v>
      </c>
      <c r="AL231" s="201">
        <f t="shared" si="132"/>
        <v>7</v>
      </c>
      <c r="AM231" s="201">
        <f t="shared" si="133"/>
        <v>6</v>
      </c>
      <c r="AN231" s="201">
        <f t="shared" si="134"/>
        <v>10</v>
      </c>
      <c r="AO231" s="201">
        <f t="shared" si="135"/>
        <v>9</v>
      </c>
      <c r="AP231" s="201">
        <f t="shared" si="136"/>
        <v>7</v>
      </c>
      <c r="AQ231" s="201">
        <f t="shared" si="137"/>
        <v>3</v>
      </c>
      <c r="AR231" s="201">
        <f t="shared" si="138"/>
        <v>4</v>
      </c>
      <c r="AS231" s="201">
        <f t="shared" si="139"/>
        <v>9</v>
      </c>
      <c r="AT231" s="201">
        <f t="shared" si="140"/>
        <v>10</v>
      </c>
      <c r="AU231" s="201">
        <f t="shared" si="141"/>
        <v>11</v>
      </c>
      <c r="AV231" s="41">
        <f t="shared" si="144"/>
        <v>8.9333333333333336</v>
      </c>
      <c r="AW231" s="41">
        <f t="shared" si="144"/>
        <v>9.1757575757575758</v>
      </c>
      <c r="AX231" s="41">
        <f t="shared" si="144"/>
        <v>9.418181818181818</v>
      </c>
      <c r="AY231" s="41">
        <f t="shared" si="144"/>
        <v>9.6606060606060602</v>
      </c>
      <c r="AZ231" s="41">
        <f t="shared" si="144"/>
        <v>9.9030303030303024</v>
      </c>
      <c r="BA231" s="41">
        <f t="shared" si="144"/>
        <v>10.145454545454545</v>
      </c>
      <c r="BB231" s="41">
        <f t="shared" si="144"/>
        <v>10.387878787878787</v>
      </c>
      <c r="BC231" s="41">
        <f t="shared" si="144"/>
        <v>10.630303030303031</v>
      </c>
      <c r="BD231" s="41">
        <f t="shared" si="144"/>
        <v>10.872727272727273</v>
      </c>
      <c r="BE231" s="41">
        <f t="shared" si="144"/>
        <v>11.115151515151515</v>
      </c>
      <c r="BF231" s="41">
        <f t="shared" si="144"/>
        <v>11.357575757575759</v>
      </c>
    </row>
    <row r="232" spans="1:58">
      <c r="A232" s="53" t="s">
        <v>58</v>
      </c>
      <c r="B232" s="57">
        <f>'Analysis Fault Information'!B232</f>
        <v>24</v>
      </c>
      <c r="C232" s="57">
        <f>'Analysis Fault Information'!C232</f>
        <v>29</v>
      </c>
      <c r="D232" s="57">
        <f>'Analysis Fault Information'!D232</f>
        <v>27</v>
      </c>
      <c r="E232" s="57">
        <f>'Analysis Fault Information'!E232</f>
        <v>46</v>
      </c>
      <c r="F232" s="57">
        <f>'Analysis Fault Information'!F232</f>
        <v>41</v>
      </c>
      <c r="G232" s="57">
        <f>'Analysis Fault Information'!G232</f>
        <v>42</v>
      </c>
      <c r="H232" s="57">
        <f>'Analysis Fault Information'!H232</f>
        <v>28</v>
      </c>
      <c r="I232" s="57">
        <f>'Analysis Fault Information'!I232</f>
        <v>60</v>
      </c>
      <c r="J232" s="57">
        <f>'Analysis Fault Information'!J232</f>
        <v>64</v>
      </c>
      <c r="K232" s="57">
        <f>'Analysis Fault Information'!K232</f>
        <v>66</v>
      </c>
      <c r="L232" s="201">
        <f t="shared" si="143"/>
        <v>67.2</v>
      </c>
      <c r="M232" s="201">
        <f>$AV232+'Model parameters'!$C232*('Modelled Faults'!AW232-'Modelled Faults'!$AV232)</f>
        <v>70.763636363636365</v>
      </c>
      <c r="N232" s="99">
        <f>($AV232+'Model parameters'!$C232*('Modelled Faults'!AX232-'Modelled Faults'!$AV232))-('Model parameters'!$B$216*(('Model parameters'!$C232*('Modelled Faults'!AX232-'Modelled Faults'!$AV232))*('CPP Fault Rate Information'!C48/'CPP Fault Rate Information'!$B48)))</f>
        <v>71.83539333484471</v>
      </c>
      <c r="O232" s="99">
        <f>($AV232+'Model parameters'!$C232*('Modelled Faults'!AY232-'Modelled Faults'!$AV232))-('Model parameters'!$B$216*(('Model parameters'!$C232*('Modelled Faults'!AY232-'Modelled Faults'!$AV232))*('CPP Fault Rate Information'!D48/'CPP Fault Rate Information'!$B48)))</f>
        <v>75.748728179551136</v>
      </c>
      <c r="P232" s="99">
        <f>($AV232+'Model parameters'!$C232*('Modelled Faults'!AZ232-'Modelled Faults'!$AV232))-('Model parameters'!$B$216*(('Model parameters'!$C232*('Modelled Faults'!AZ232-'Modelled Faults'!$AV232))*('CPP Fault Rate Information'!E48/'CPP Fault Rate Information'!$B48)))</f>
        <v>79.462108365450021</v>
      </c>
      <c r="Q232" s="99">
        <f>($AV232+'Model parameters'!$C232*('Modelled Faults'!BA232-'Modelled Faults'!$AV232))-('Model parameters'!$B$216*(('Model parameters'!$C232*('Modelled Faults'!BA232-'Modelled Faults'!$AV232))*('CPP Fault Rate Information'!F48/'CPP Fault Rate Information'!$B48)))</f>
        <v>82.527635456812533</v>
      </c>
      <c r="R232" s="99">
        <f>($AV232+'Model parameters'!$C232*('Modelled Faults'!BB232-'Modelled Faults'!$AV232))-('Model parameters'!$B$216*(('Model parameters'!$C232*('Modelled Faults'!BB232-'Modelled Faults'!$AV232))*('CPP Fault Rate Information'!G48/'CPP Fault Rate Information'!$B48)))</f>
        <v>85.59316254817503</v>
      </c>
      <c r="S232" s="99">
        <f>($AV232+'Model parameters'!$C232*('Modelled Faults'!BC232-'Modelled Faults'!$AV232))-('Model parameters'!$B$216*(('Model parameters'!$C232*('Modelled Faults'!BC232-'Modelled Faults'!$AV232))*('CPP Fault Rate Information'!H48/'CPP Fault Rate Information'!$B48)))</f>
        <v>88.658689639537528</v>
      </c>
      <c r="T232" s="201">
        <f>S232+'Model parameters'!$C232*('Modelled Faults'!BD232-'Modelled Faults'!BC232)</f>
        <v>92.22232600317389</v>
      </c>
      <c r="U232" s="201">
        <f>T232+'Model parameters'!$C232*('Modelled Faults'!BE232-'Modelled Faults'!BD232)</f>
        <v>95.785962366810253</v>
      </c>
      <c r="V232" s="201">
        <f>U232+'Model parameters'!$C232*('Modelled Faults'!BF232-'Modelled Faults'!BE232)</f>
        <v>99.34959873044663</v>
      </c>
      <c r="AL232" s="201">
        <f t="shared" si="132"/>
        <v>24</v>
      </c>
      <c r="AM232" s="201">
        <f t="shared" si="133"/>
        <v>29</v>
      </c>
      <c r="AN232" s="201">
        <f t="shared" si="134"/>
        <v>27</v>
      </c>
      <c r="AO232" s="201">
        <f t="shared" si="135"/>
        <v>46</v>
      </c>
      <c r="AP232" s="201">
        <f t="shared" si="136"/>
        <v>41</v>
      </c>
      <c r="AQ232" s="201">
        <f t="shared" si="137"/>
        <v>42</v>
      </c>
      <c r="AR232" s="201">
        <f t="shared" si="138"/>
        <v>28</v>
      </c>
      <c r="AS232" s="201">
        <f t="shared" si="139"/>
        <v>60</v>
      </c>
      <c r="AT232" s="201">
        <f t="shared" si="140"/>
        <v>64</v>
      </c>
      <c r="AU232" s="201">
        <f t="shared" si="141"/>
        <v>66</v>
      </c>
      <c r="AV232" s="41">
        <f t="shared" si="144"/>
        <v>67.2</v>
      </c>
      <c r="AW232" s="41">
        <f t="shared" si="144"/>
        <v>71.654545454545456</v>
      </c>
      <c r="AX232" s="41">
        <f t="shared" si="144"/>
        <v>76.109090909090909</v>
      </c>
      <c r="AY232" s="41">
        <f t="shared" si="144"/>
        <v>80.563636363636377</v>
      </c>
      <c r="AZ232" s="41">
        <f t="shared" si="144"/>
        <v>85.01818181818183</v>
      </c>
      <c r="BA232" s="41">
        <f t="shared" si="144"/>
        <v>89.472727272727283</v>
      </c>
      <c r="BB232" s="41">
        <f t="shared" si="144"/>
        <v>93.927272727272737</v>
      </c>
      <c r="BC232" s="41">
        <f t="shared" si="144"/>
        <v>98.38181818181819</v>
      </c>
      <c r="BD232" s="41">
        <f t="shared" si="144"/>
        <v>102.83636363636364</v>
      </c>
      <c r="BE232" s="41">
        <f t="shared" si="144"/>
        <v>107.2909090909091</v>
      </c>
      <c r="BF232" s="41">
        <f t="shared" si="144"/>
        <v>111.74545454545456</v>
      </c>
    </row>
    <row r="233" spans="1:58">
      <c r="A233" s="53" t="s">
        <v>60</v>
      </c>
      <c r="B233" s="57">
        <f>'Analysis Fault Information'!B233</f>
        <v>5</v>
      </c>
      <c r="C233" s="57">
        <f>'Analysis Fault Information'!C233</f>
        <v>16</v>
      </c>
      <c r="D233" s="57">
        <f>'Analysis Fault Information'!D233</f>
        <v>17</v>
      </c>
      <c r="E233" s="57">
        <f>'Analysis Fault Information'!E233</f>
        <v>20</v>
      </c>
      <c r="F233" s="57">
        <f>'Analysis Fault Information'!F233</f>
        <v>14</v>
      </c>
      <c r="G233" s="57">
        <f>'Analysis Fault Information'!G233</f>
        <v>31</v>
      </c>
      <c r="H233" s="57">
        <f>'Analysis Fault Information'!H233</f>
        <v>18</v>
      </c>
      <c r="I233" s="57">
        <f>'Analysis Fault Information'!I233</f>
        <v>33</v>
      </c>
      <c r="J233" s="57">
        <f>'Analysis Fault Information'!J233</f>
        <v>44</v>
      </c>
      <c r="K233" s="57">
        <f>'Analysis Fault Information'!K233</f>
        <v>41</v>
      </c>
      <c r="L233" s="201">
        <f t="shared" si="143"/>
        <v>44.266666666666673</v>
      </c>
      <c r="M233" s="201">
        <f>$AV233+'Model parameters'!$C233*('Modelled Faults'!AW233-'Modelled Faults'!$AV233)</f>
        <v>47.229090909090914</v>
      </c>
      <c r="N233" s="99">
        <f>($AV233+'Model parameters'!$C233*('Modelled Faults'!AX233-'Modelled Faults'!$AV233))-('Model parameters'!$B$216*(('Model parameters'!$C233*('Modelled Faults'!AX233-'Modelled Faults'!$AV233))*('CPP Fault Rate Information'!C49/'CPP Fault Rate Information'!$B49)))</f>
        <v>48.120595454545466</v>
      </c>
      <c r="O233" s="99">
        <f>($AV233+'Model parameters'!$C233*('Modelled Faults'!AY233-'Modelled Faults'!$AV233))-('Model parameters'!$B$216*(('Model parameters'!$C233*('Modelled Faults'!AY233-'Modelled Faults'!$AV233))*('CPP Fault Rate Information'!D49/'CPP Fault Rate Information'!$B49)))</f>
        <v>51.372318939393956</v>
      </c>
      <c r="P233" s="99">
        <f>($AV233+'Model parameters'!$C233*('Modelled Faults'!AZ233-'Modelled Faults'!$AV233))-('Model parameters'!$B$216*(('Model parameters'!$C233*('Modelled Faults'!AZ233-'Modelled Faults'!$AV233))*('CPP Fault Rate Information'!E49/'CPP Fault Rate Information'!$B49)))</f>
        <v>54.457406060606075</v>
      </c>
      <c r="Q233" s="99">
        <f>($AV233+'Model parameters'!$C233*('Modelled Faults'!BA233-'Modelled Faults'!$AV233))-('Model parameters'!$B$216*(('Model parameters'!$C233*('Modelled Faults'!BA233-'Modelled Faults'!$AV233))*('CPP Fault Rate Information'!F49/'CPP Fault Rate Information'!$B49)))</f>
        <v>57.005090909090924</v>
      </c>
      <c r="R233" s="99">
        <f>($AV233+'Model parameters'!$C233*('Modelled Faults'!BB233-'Modelled Faults'!$AV233))-('Model parameters'!$B$216*(('Model parameters'!$C233*('Modelled Faults'!BB233-'Modelled Faults'!$AV233))*('CPP Fault Rate Information'!G49/'CPP Fault Rate Information'!$B49)))</f>
        <v>59.552775757575766</v>
      </c>
      <c r="S233" s="99">
        <f>($AV233+'Model parameters'!$C233*('Modelled Faults'!BC233-'Modelled Faults'!$AV233))-('Model parameters'!$B$216*(('Model parameters'!$C233*('Modelled Faults'!BC233-'Modelled Faults'!$AV233))*('CPP Fault Rate Information'!H49/'CPP Fault Rate Information'!$B49)))</f>
        <v>62.100460606060629</v>
      </c>
      <c r="T233" s="201">
        <f>S233+'Model parameters'!$C233*('Modelled Faults'!BD233-'Modelled Faults'!BC233)</f>
        <v>65.062884848484856</v>
      </c>
      <c r="U233" s="201">
        <f>T233+'Model parameters'!$C233*('Modelled Faults'!BE233-'Modelled Faults'!BD233)</f>
        <v>68.025309090909104</v>
      </c>
      <c r="V233" s="201">
        <f>U233+'Model parameters'!$C233*('Modelled Faults'!BF233-'Modelled Faults'!BE233)</f>
        <v>70.987733333333338</v>
      </c>
      <c r="AL233" s="201">
        <f t="shared" si="132"/>
        <v>5</v>
      </c>
      <c r="AM233" s="201">
        <f t="shared" si="133"/>
        <v>16</v>
      </c>
      <c r="AN233" s="201">
        <f t="shared" si="134"/>
        <v>17</v>
      </c>
      <c r="AO233" s="201">
        <f t="shared" si="135"/>
        <v>20</v>
      </c>
      <c r="AP233" s="201">
        <f t="shared" si="136"/>
        <v>14</v>
      </c>
      <c r="AQ233" s="201">
        <f t="shared" si="137"/>
        <v>31</v>
      </c>
      <c r="AR233" s="201">
        <f t="shared" si="138"/>
        <v>18</v>
      </c>
      <c r="AS233" s="201">
        <f t="shared" si="139"/>
        <v>33</v>
      </c>
      <c r="AT233" s="201">
        <f t="shared" si="140"/>
        <v>44</v>
      </c>
      <c r="AU233" s="201">
        <f t="shared" si="141"/>
        <v>41</v>
      </c>
      <c r="AV233" s="41">
        <f t="shared" si="144"/>
        <v>44.266666666666673</v>
      </c>
      <c r="AW233" s="41">
        <f t="shared" si="144"/>
        <v>47.969696969696976</v>
      </c>
      <c r="AX233" s="41">
        <f t="shared" si="144"/>
        <v>51.672727272727279</v>
      </c>
      <c r="AY233" s="41">
        <f t="shared" si="144"/>
        <v>55.375757575757589</v>
      </c>
      <c r="AZ233" s="41">
        <f t="shared" si="144"/>
        <v>59.078787878787892</v>
      </c>
      <c r="BA233" s="41">
        <f t="shared" si="144"/>
        <v>62.781818181818196</v>
      </c>
      <c r="BB233" s="41">
        <f t="shared" si="144"/>
        <v>66.484848484848499</v>
      </c>
      <c r="BC233" s="41">
        <f t="shared" si="144"/>
        <v>70.187878787878816</v>
      </c>
      <c r="BD233" s="41">
        <f t="shared" si="144"/>
        <v>73.890909090909105</v>
      </c>
      <c r="BE233" s="41">
        <f t="shared" si="144"/>
        <v>77.593939393939422</v>
      </c>
      <c r="BF233" s="41">
        <f t="shared" si="144"/>
        <v>81.296969696969711</v>
      </c>
    </row>
    <row r="234" spans="1:58">
      <c r="A234" s="53"/>
      <c r="B234" s="52"/>
      <c r="C234" s="52"/>
      <c r="D234" s="52"/>
      <c r="E234" s="52"/>
      <c r="F234" s="52"/>
      <c r="G234" s="52"/>
      <c r="H234" s="52"/>
      <c r="I234" s="52"/>
      <c r="J234" s="5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AL234" s="94"/>
      <c r="AM234" s="94"/>
      <c r="AN234" s="94"/>
      <c r="AO234" s="94"/>
      <c r="AP234" s="94"/>
      <c r="AQ234" s="94"/>
      <c r="AR234" s="94"/>
      <c r="AS234" s="94"/>
      <c r="AT234" s="94"/>
      <c r="AU234" s="94"/>
      <c r="AV234" s="94"/>
      <c r="AW234" s="94"/>
      <c r="AX234" s="94"/>
      <c r="AY234" s="94"/>
      <c r="AZ234" s="94"/>
      <c r="BA234" s="94"/>
      <c r="BB234" s="94"/>
      <c r="BC234" s="94"/>
      <c r="BD234" s="94"/>
      <c r="BE234" s="94"/>
      <c r="BF234" s="94"/>
    </row>
    <row r="235" spans="1:58">
      <c r="A235" s="53"/>
      <c r="B235" s="52"/>
      <c r="C235" s="52"/>
      <c r="D235" s="52"/>
      <c r="E235" s="52"/>
      <c r="F235" s="52"/>
      <c r="G235" s="52"/>
      <c r="H235" s="52"/>
      <c r="I235" s="52"/>
      <c r="J235" s="52"/>
      <c r="O235" s="3"/>
      <c r="P235" s="3"/>
      <c r="Q235" s="3"/>
      <c r="R235" s="3"/>
      <c r="S235" s="3"/>
      <c r="T235" s="3"/>
      <c r="U235" s="3"/>
      <c r="V235" s="3"/>
      <c r="AL235" s="94"/>
      <c r="AM235" s="94"/>
      <c r="AN235" s="94"/>
      <c r="AO235" s="94"/>
      <c r="AP235" s="94"/>
      <c r="AQ235" s="94"/>
      <c r="AR235" s="94"/>
      <c r="AS235" s="94"/>
      <c r="AT235" s="94"/>
      <c r="AU235" s="94"/>
      <c r="AV235" s="94"/>
      <c r="AW235" s="94"/>
      <c r="AX235" s="94"/>
      <c r="AY235" s="94"/>
      <c r="AZ235" s="94"/>
      <c r="BA235" s="94"/>
      <c r="BB235" s="94"/>
      <c r="BC235" s="94"/>
      <c r="BD235" s="94"/>
      <c r="BE235" s="94"/>
      <c r="BF235" s="94"/>
    </row>
    <row r="236" spans="1:58">
      <c r="A236" s="53"/>
      <c r="B236" s="52"/>
      <c r="C236" s="52"/>
      <c r="D236" s="52"/>
      <c r="E236" s="52"/>
      <c r="F236" s="52"/>
      <c r="G236" s="52"/>
      <c r="H236" s="52"/>
      <c r="I236" s="52"/>
      <c r="J236" s="52"/>
      <c r="O236" s="3"/>
      <c r="P236" s="3"/>
      <c r="Q236" s="3"/>
      <c r="R236" s="3"/>
      <c r="S236" s="3"/>
      <c r="T236" s="3"/>
      <c r="U236" s="3"/>
      <c r="V236" s="3"/>
      <c r="AL236" s="94"/>
      <c r="AM236" s="94"/>
      <c r="AN236" s="94"/>
      <c r="AO236" s="94"/>
      <c r="AP236" s="94"/>
      <c r="AQ236" s="94"/>
      <c r="AR236" s="94"/>
      <c r="AS236" s="94"/>
      <c r="AT236" s="94"/>
      <c r="AU236" s="94"/>
      <c r="AV236" s="94"/>
      <c r="AW236" s="94"/>
      <c r="AX236" s="94"/>
      <c r="AY236" s="94"/>
      <c r="AZ236" s="94"/>
      <c r="BA236" s="94"/>
      <c r="BB236" s="94"/>
      <c r="BC236" s="94"/>
      <c r="BD236" s="94"/>
      <c r="BE236" s="94"/>
      <c r="BF236" s="94"/>
    </row>
    <row r="237" spans="1:58" s="3" customFormat="1" ht="18">
      <c r="A237" s="18" t="s">
        <v>86</v>
      </c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</row>
    <row r="238" spans="1:58" s="3" customFormat="1" ht="18">
      <c r="A238" s="1"/>
      <c r="B238" s="55"/>
      <c r="C238" s="55"/>
      <c r="D238" s="55"/>
      <c r="E238" s="55"/>
      <c r="F238" s="55"/>
      <c r="G238" s="55"/>
      <c r="H238" s="55"/>
      <c r="I238" s="39"/>
      <c r="J238" s="1"/>
      <c r="N238"/>
      <c r="O238"/>
      <c r="P238"/>
      <c r="Q238"/>
      <c r="R238"/>
      <c r="S238"/>
      <c r="T238"/>
      <c r="U238"/>
      <c r="V238"/>
    </row>
    <row r="239" spans="1:58" s="3" customFormat="1" ht="15.95" customHeight="1">
      <c r="B239" s="129" t="s">
        <v>5</v>
      </c>
      <c r="C239" s="59"/>
      <c r="D239" s="59"/>
      <c r="E239" s="59"/>
      <c r="F239" s="59"/>
      <c r="G239" s="59"/>
      <c r="H239" s="59"/>
      <c r="I239" s="59"/>
      <c r="J239" s="59"/>
      <c r="K239" s="59"/>
      <c r="L239" s="69" t="s">
        <v>32</v>
      </c>
      <c r="M239" s="59" t="str">
        <f>'Model parameters'!B242</f>
        <v>Averaged from 2008</v>
      </c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  <c r="AK239" s="59"/>
      <c r="AL239" s="69" t="s">
        <v>48</v>
      </c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3"/>
    </row>
    <row r="240" spans="1:58" s="60" customFormat="1">
      <c r="A240" s="60" t="s">
        <v>6</v>
      </c>
      <c r="B240" s="61">
        <f t="shared" ref="B240:K240" si="145">SUM(B244:B256)</f>
        <v>321</v>
      </c>
      <c r="C240" s="61">
        <f t="shared" si="145"/>
        <v>336</v>
      </c>
      <c r="D240" s="61">
        <f t="shared" si="145"/>
        <v>296</v>
      </c>
      <c r="E240" s="61">
        <f t="shared" si="145"/>
        <v>264</v>
      </c>
      <c r="F240" s="61">
        <f t="shared" si="145"/>
        <v>291</v>
      </c>
      <c r="G240" s="61">
        <f t="shared" si="145"/>
        <v>296</v>
      </c>
      <c r="H240" s="61">
        <f t="shared" si="145"/>
        <v>240</v>
      </c>
      <c r="I240" s="61">
        <f t="shared" si="145"/>
        <v>282</v>
      </c>
      <c r="J240" s="61">
        <f t="shared" si="145"/>
        <v>351</v>
      </c>
      <c r="K240" s="61">
        <f t="shared" si="145"/>
        <v>398</v>
      </c>
    </row>
    <row r="241" spans="1:58">
      <c r="A241" s="67" t="s">
        <v>32</v>
      </c>
      <c r="B241" s="94"/>
      <c r="C241" s="94"/>
      <c r="D241" s="94"/>
      <c r="E241" s="94"/>
      <c r="F241" s="94"/>
      <c r="G241" s="94"/>
      <c r="H241" s="94"/>
      <c r="I241" s="94"/>
      <c r="J241" s="94"/>
      <c r="K241" s="68"/>
      <c r="L241" s="68">
        <f t="shared" ref="L241:V241" si="146">SUM(L244:L256)</f>
        <v>307.49999999999994</v>
      </c>
      <c r="M241" s="68">
        <f t="shared" si="146"/>
        <v>307.49999999999994</v>
      </c>
      <c r="N241" s="68">
        <f t="shared" si="146"/>
        <v>307.49999999999994</v>
      </c>
      <c r="O241" s="68">
        <f t="shared" si="146"/>
        <v>307.49999999999994</v>
      </c>
      <c r="P241" s="68">
        <f t="shared" si="146"/>
        <v>307.49999999999994</v>
      </c>
      <c r="Q241" s="68">
        <f t="shared" si="146"/>
        <v>307.49999999999994</v>
      </c>
      <c r="R241" s="68">
        <f t="shared" si="146"/>
        <v>307.49999999999994</v>
      </c>
      <c r="S241" s="68">
        <f t="shared" si="146"/>
        <v>307.49999999999994</v>
      </c>
      <c r="T241" s="68">
        <f t="shared" si="146"/>
        <v>307.49999999999994</v>
      </c>
      <c r="U241" s="68">
        <f t="shared" si="146"/>
        <v>307.49999999999994</v>
      </c>
      <c r="V241" s="68">
        <f t="shared" si="146"/>
        <v>307.49999999999994</v>
      </c>
      <c r="W241" s="94"/>
      <c r="X241" s="94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72"/>
      <c r="AM241" s="201"/>
      <c r="AN241" s="201"/>
      <c r="AO241" s="201"/>
      <c r="AP241" s="201"/>
      <c r="AQ241" s="201"/>
      <c r="AR241" s="201"/>
      <c r="AS241" s="201"/>
      <c r="AT241" s="201"/>
      <c r="AU241" s="68"/>
      <c r="AV241" s="68">
        <f t="shared" ref="AV241:BF241" si="147">SUM(AV244:AV256)</f>
        <v>329.53333333333336</v>
      </c>
      <c r="AW241" s="68">
        <f t="shared" si="147"/>
        <v>333.53939393939402</v>
      </c>
      <c r="AX241" s="68">
        <f t="shared" si="147"/>
        <v>337.54545454545456</v>
      </c>
      <c r="AY241" s="68">
        <f t="shared" si="147"/>
        <v>341.55151515151516</v>
      </c>
      <c r="AZ241" s="68">
        <f t="shared" si="147"/>
        <v>345.55757575757576</v>
      </c>
      <c r="BA241" s="68">
        <f t="shared" si="147"/>
        <v>349.56363636363642</v>
      </c>
      <c r="BB241" s="68">
        <f t="shared" si="147"/>
        <v>353.56969696969696</v>
      </c>
      <c r="BC241" s="68">
        <f t="shared" si="147"/>
        <v>357.57575757575756</v>
      </c>
      <c r="BD241" s="68">
        <f t="shared" si="147"/>
        <v>361.58181818181822</v>
      </c>
      <c r="BE241" s="68">
        <f t="shared" si="147"/>
        <v>365.58787878787876</v>
      </c>
      <c r="BF241" s="68">
        <f t="shared" si="147"/>
        <v>369.59393939393942</v>
      </c>
    </row>
    <row r="242" spans="1:58">
      <c r="B242" s="94"/>
      <c r="C242" s="94"/>
      <c r="D242" s="94"/>
      <c r="E242" s="94"/>
      <c r="F242" s="94"/>
      <c r="G242" s="94"/>
      <c r="H242" s="94"/>
      <c r="I242" s="94"/>
      <c r="J242" s="94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94"/>
      <c r="X242" s="94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72"/>
      <c r="AM242" s="201"/>
      <c r="AN242" s="201"/>
      <c r="AO242" s="201"/>
      <c r="AP242" s="201"/>
      <c r="AQ242" s="201"/>
      <c r="AR242" s="201"/>
      <c r="AS242" s="201"/>
      <c r="AT242" s="201"/>
      <c r="AU242" s="68"/>
      <c r="AV242" s="68"/>
      <c r="AW242" s="68"/>
      <c r="AX242" s="68"/>
      <c r="AY242" s="68"/>
      <c r="AZ242" s="68"/>
      <c r="BA242" s="68"/>
      <c r="BB242" s="68"/>
      <c r="BC242" s="68"/>
      <c r="BD242" s="199"/>
      <c r="BE242" s="199"/>
      <c r="BF242" s="199"/>
    </row>
    <row r="243" spans="1:58">
      <c r="A243" s="1" t="s">
        <v>64</v>
      </c>
      <c r="B243" s="1">
        <v>2008</v>
      </c>
      <c r="C243" s="1">
        <v>2009</v>
      </c>
      <c r="D243" s="1">
        <v>2010</v>
      </c>
      <c r="E243" s="1">
        <v>2011</v>
      </c>
      <c r="F243" s="1">
        <v>2012</v>
      </c>
      <c r="G243" s="1">
        <v>2013</v>
      </c>
      <c r="H243" s="1">
        <v>2014</v>
      </c>
      <c r="I243" s="1">
        <v>2015</v>
      </c>
      <c r="J243" s="1">
        <v>2016</v>
      </c>
      <c r="K243" s="1">
        <v>2017</v>
      </c>
      <c r="L243" s="1">
        <v>2018</v>
      </c>
      <c r="M243" s="1">
        <v>2019</v>
      </c>
      <c r="N243" s="1">
        <v>2020</v>
      </c>
      <c r="O243" s="1">
        <v>2021</v>
      </c>
      <c r="P243" s="1">
        <v>2022</v>
      </c>
      <c r="Q243" s="1">
        <v>2023</v>
      </c>
      <c r="R243" s="1">
        <v>2024</v>
      </c>
      <c r="S243" s="1">
        <v>2025</v>
      </c>
      <c r="T243" s="1">
        <v>2026</v>
      </c>
      <c r="U243" s="1">
        <v>2027</v>
      </c>
      <c r="V243" s="1">
        <v>2028</v>
      </c>
      <c r="AL243" s="200">
        <v>2008</v>
      </c>
      <c r="AM243" s="200">
        <v>2009</v>
      </c>
      <c r="AN243" s="200">
        <v>2010</v>
      </c>
      <c r="AO243" s="200">
        <v>2011</v>
      </c>
      <c r="AP243" s="200">
        <v>2012</v>
      </c>
      <c r="AQ243" s="200">
        <v>2013</v>
      </c>
      <c r="AR243" s="200">
        <v>2014</v>
      </c>
      <c r="AS243" s="200">
        <v>2015</v>
      </c>
      <c r="AT243" s="200">
        <v>2016</v>
      </c>
      <c r="AU243" s="200">
        <v>2017</v>
      </c>
      <c r="AV243" s="200">
        <v>2018</v>
      </c>
      <c r="AW243" s="200">
        <v>2019</v>
      </c>
      <c r="AX243" s="200">
        <v>2020</v>
      </c>
      <c r="AY243" s="200">
        <v>2021</v>
      </c>
      <c r="AZ243" s="200">
        <v>2022</v>
      </c>
      <c r="BA243" s="200">
        <v>2023</v>
      </c>
      <c r="BB243" s="200">
        <v>2024</v>
      </c>
      <c r="BC243" s="200">
        <v>2025</v>
      </c>
      <c r="BD243" s="200">
        <v>2026</v>
      </c>
      <c r="BE243" s="200">
        <v>2027</v>
      </c>
      <c r="BF243" s="200">
        <v>2028</v>
      </c>
    </row>
    <row r="244" spans="1:58">
      <c r="A244" s="53" t="s">
        <v>50</v>
      </c>
      <c r="B244" s="57">
        <f>'Analysis Fault Information'!B244</f>
        <v>28</v>
      </c>
      <c r="C244" s="57">
        <f>'Analysis Fault Information'!C244</f>
        <v>16</v>
      </c>
      <c r="D244" s="57">
        <f>'Analysis Fault Information'!D244</f>
        <v>20</v>
      </c>
      <c r="E244" s="57">
        <f>'Analysis Fault Information'!E244</f>
        <v>9</v>
      </c>
      <c r="F244" s="57">
        <f>'Analysis Fault Information'!F244</f>
        <v>18</v>
      </c>
      <c r="G244" s="57">
        <f>'Analysis Fault Information'!G244</f>
        <v>20</v>
      </c>
      <c r="H244" s="57">
        <f>'Analysis Fault Information'!H244</f>
        <v>18</v>
      </c>
      <c r="I244" s="57">
        <f>'Analysis Fault Information'!I244</f>
        <v>17</v>
      </c>
      <c r="J244" s="57">
        <f>'Analysis Fault Information'!J244</f>
        <v>17</v>
      </c>
      <c r="K244" s="57">
        <f>'Analysis Fault Information'!K244</f>
        <v>14</v>
      </c>
      <c r="L244" s="42">
        <f>'Model parameters'!$C244</f>
        <v>17.7</v>
      </c>
      <c r="M244" s="42">
        <f>'Model parameters'!$C244</f>
        <v>17.7</v>
      </c>
      <c r="N244" s="42">
        <f>'Model parameters'!$C244</f>
        <v>17.7</v>
      </c>
      <c r="O244" s="42">
        <f>'Model parameters'!$C244</f>
        <v>17.7</v>
      </c>
      <c r="P244" s="42">
        <f>'Model parameters'!$C244</f>
        <v>17.7</v>
      </c>
      <c r="Q244" s="42">
        <f>'Model parameters'!$C244</f>
        <v>17.7</v>
      </c>
      <c r="R244" s="42">
        <f>'Model parameters'!$C244</f>
        <v>17.7</v>
      </c>
      <c r="S244" s="42">
        <f>'Model parameters'!$C244</f>
        <v>17.7</v>
      </c>
      <c r="T244" s="42">
        <f>'Model parameters'!$C244</f>
        <v>17.7</v>
      </c>
      <c r="U244" s="42">
        <f>'Model parameters'!$C244</f>
        <v>17.7</v>
      </c>
      <c r="V244" s="42">
        <f>'Model parameters'!$C244</f>
        <v>17.7</v>
      </c>
      <c r="AL244" s="201">
        <f t="shared" ref="AL244:AL256" si="148">B244</f>
        <v>28</v>
      </c>
      <c r="AM244" s="201">
        <f t="shared" ref="AM244:AM256" si="149">C244</f>
        <v>16</v>
      </c>
      <c r="AN244" s="201">
        <f t="shared" ref="AN244:AN256" si="150">D244</f>
        <v>20</v>
      </c>
      <c r="AO244" s="201">
        <f t="shared" ref="AO244:AO256" si="151">E244</f>
        <v>9</v>
      </c>
      <c r="AP244" s="201">
        <f t="shared" ref="AP244:AP256" si="152">F244</f>
        <v>18</v>
      </c>
      <c r="AQ244" s="201">
        <f t="shared" ref="AQ244:AQ256" si="153">G244</f>
        <v>20</v>
      </c>
      <c r="AR244" s="201">
        <f t="shared" ref="AR244:AR256" si="154">H244</f>
        <v>18</v>
      </c>
      <c r="AS244" s="201">
        <f t="shared" ref="AS244:AS256" si="155">I244</f>
        <v>17</v>
      </c>
      <c r="AT244" s="201">
        <f t="shared" ref="AT244:AT256" si="156">J244</f>
        <v>17</v>
      </c>
      <c r="AU244" s="201">
        <f t="shared" ref="AU244:AU256" si="157">K244</f>
        <v>14</v>
      </c>
      <c r="AV244" s="41">
        <f>LINEST($B244:$K244)*(AV$6-$AL$6+1)+INDEX(LINEST($B244:$K244,,TRUE,TRUE),1,2)</f>
        <v>14.200000000000001</v>
      </c>
      <c r="AW244" s="41">
        <f t="shared" ref="AW244:BF244" si="158">LINEST($B244:$K244)*(AW$6-$AL$6+1)+INDEX(LINEST($B244:$K244,,TRUE,TRUE),1,2)</f>
        <v>13.563636363636364</v>
      </c>
      <c r="AX244" s="41">
        <f t="shared" si="158"/>
        <v>12.927272727272729</v>
      </c>
      <c r="AY244" s="41">
        <f t="shared" si="158"/>
        <v>12.290909090909093</v>
      </c>
      <c r="AZ244" s="41">
        <f t="shared" si="158"/>
        <v>11.654545454545458</v>
      </c>
      <c r="BA244" s="41">
        <f t="shared" si="158"/>
        <v>11.018181818181821</v>
      </c>
      <c r="BB244" s="41">
        <f t="shared" si="158"/>
        <v>10.381818181818184</v>
      </c>
      <c r="BC244" s="41">
        <f t="shared" si="158"/>
        <v>9.7454545454545496</v>
      </c>
      <c r="BD244" s="41">
        <f t="shared" si="158"/>
        <v>9.1090909090909129</v>
      </c>
      <c r="BE244" s="41">
        <f t="shared" si="158"/>
        <v>8.472727272727278</v>
      </c>
      <c r="BF244" s="41">
        <f t="shared" si="158"/>
        <v>7.8363636363636413</v>
      </c>
    </row>
    <row r="245" spans="1:58">
      <c r="A245" s="53" t="s">
        <v>56</v>
      </c>
      <c r="B245" s="57">
        <f>'Analysis Fault Information'!B245</f>
        <v>10</v>
      </c>
      <c r="C245" s="57">
        <f>'Analysis Fault Information'!C245</f>
        <v>17</v>
      </c>
      <c r="D245" s="57">
        <f>'Analysis Fault Information'!D245</f>
        <v>21</v>
      </c>
      <c r="E245" s="57">
        <f>'Analysis Fault Information'!E245</f>
        <v>15</v>
      </c>
      <c r="F245" s="57">
        <f>'Analysis Fault Information'!F245</f>
        <v>11</v>
      </c>
      <c r="G245" s="57">
        <f>'Analysis Fault Information'!G245</f>
        <v>17</v>
      </c>
      <c r="H245" s="57">
        <f>'Analysis Fault Information'!H245</f>
        <v>30</v>
      </c>
      <c r="I245" s="57">
        <f>'Analysis Fault Information'!I245</f>
        <v>22</v>
      </c>
      <c r="J245" s="57">
        <f>'Analysis Fault Information'!J245</f>
        <v>24</v>
      </c>
      <c r="K245" s="57">
        <f>'Analysis Fault Information'!K245</f>
        <v>42</v>
      </c>
      <c r="L245" s="42">
        <f>'Model parameters'!$C245</f>
        <v>20.9</v>
      </c>
      <c r="M245" s="42">
        <f>'Model parameters'!$C245</f>
        <v>20.9</v>
      </c>
      <c r="N245" s="42">
        <f>'Model parameters'!$C245</f>
        <v>20.9</v>
      </c>
      <c r="O245" s="42">
        <f>'Model parameters'!$C245</f>
        <v>20.9</v>
      </c>
      <c r="P245" s="42">
        <f>'Model parameters'!$C245</f>
        <v>20.9</v>
      </c>
      <c r="Q245" s="42">
        <f>'Model parameters'!$C245</f>
        <v>20.9</v>
      </c>
      <c r="R245" s="42">
        <f>'Model parameters'!$C245</f>
        <v>20.9</v>
      </c>
      <c r="S245" s="42">
        <f>'Model parameters'!$C245</f>
        <v>20.9</v>
      </c>
      <c r="T245" s="42">
        <f>'Model parameters'!$C245</f>
        <v>20.9</v>
      </c>
      <c r="U245" s="42">
        <f>'Model parameters'!$C245</f>
        <v>20.9</v>
      </c>
      <c r="V245" s="42">
        <f>'Model parameters'!$C245</f>
        <v>20.9</v>
      </c>
      <c r="AL245" s="201">
        <f t="shared" si="148"/>
        <v>10</v>
      </c>
      <c r="AM245" s="201">
        <f t="shared" si="149"/>
        <v>17</v>
      </c>
      <c r="AN245" s="201">
        <f t="shared" si="150"/>
        <v>21</v>
      </c>
      <c r="AO245" s="201">
        <f t="shared" si="151"/>
        <v>15</v>
      </c>
      <c r="AP245" s="201">
        <f t="shared" si="152"/>
        <v>11</v>
      </c>
      <c r="AQ245" s="201">
        <f t="shared" si="153"/>
        <v>17</v>
      </c>
      <c r="AR245" s="201">
        <f t="shared" si="154"/>
        <v>30</v>
      </c>
      <c r="AS245" s="201">
        <f t="shared" si="155"/>
        <v>22</v>
      </c>
      <c r="AT245" s="201">
        <f t="shared" si="156"/>
        <v>24</v>
      </c>
      <c r="AU245" s="201">
        <f t="shared" si="157"/>
        <v>42</v>
      </c>
      <c r="AV245" s="41">
        <f t="shared" ref="AV245:BF256" si="159">LINEST($B245:$K245)*(AV$6-$AL$6+1)+INDEX(LINEST($B245:$K245,,TRUE,TRUE),1,2)</f>
        <v>34</v>
      </c>
      <c r="AW245" s="41">
        <f t="shared" si="159"/>
        <v>36.381818181818183</v>
      </c>
      <c r="AX245" s="41">
        <f t="shared" si="159"/>
        <v>38.763636363636365</v>
      </c>
      <c r="AY245" s="41">
        <f t="shared" si="159"/>
        <v>41.145454545454548</v>
      </c>
      <c r="AZ245" s="41">
        <f t="shared" si="159"/>
        <v>43.527272727272731</v>
      </c>
      <c r="BA245" s="41">
        <f t="shared" si="159"/>
        <v>45.909090909090914</v>
      </c>
      <c r="BB245" s="41">
        <f t="shared" si="159"/>
        <v>48.290909090909096</v>
      </c>
      <c r="BC245" s="41">
        <f t="shared" si="159"/>
        <v>50.672727272727279</v>
      </c>
      <c r="BD245" s="41">
        <f t="shared" si="159"/>
        <v>53.054545454545462</v>
      </c>
      <c r="BE245" s="41">
        <f t="shared" si="159"/>
        <v>55.436363636363645</v>
      </c>
      <c r="BF245" s="41">
        <f t="shared" si="159"/>
        <v>57.818181818181827</v>
      </c>
    </row>
    <row r="246" spans="1:58">
      <c r="A246" s="53" t="s">
        <v>51</v>
      </c>
      <c r="B246" s="57">
        <f>'Analysis Fault Information'!B246</f>
        <v>9</v>
      </c>
      <c r="C246" s="57">
        <f>'Analysis Fault Information'!C246</f>
        <v>5</v>
      </c>
      <c r="D246" s="57">
        <f>'Analysis Fault Information'!D246</f>
        <v>2</v>
      </c>
      <c r="E246" s="57">
        <f>'Analysis Fault Information'!E246</f>
        <v>9</v>
      </c>
      <c r="F246" s="57">
        <f>'Analysis Fault Information'!F246</f>
        <v>3</v>
      </c>
      <c r="G246" s="57">
        <f>'Analysis Fault Information'!G246</f>
        <v>4</v>
      </c>
      <c r="H246" s="57">
        <f>'Analysis Fault Information'!H246</f>
        <v>4</v>
      </c>
      <c r="I246" s="57">
        <f>'Analysis Fault Information'!I246</f>
        <v>5</v>
      </c>
      <c r="J246" s="57">
        <f>'Analysis Fault Information'!J246</f>
        <v>2</v>
      </c>
      <c r="K246" s="57">
        <f>'Analysis Fault Information'!K246</f>
        <v>4</v>
      </c>
      <c r="L246" s="42">
        <f>'Model parameters'!$C246</f>
        <v>4.7</v>
      </c>
      <c r="M246" s="42">
        <f>'Model parameters'!$C246</f>
        <v>4.7</v>
      </c>
      <c r="N246" s="42">
        <f>'Model parameters'!$C246</f>
        <v>4.7</v>
      </c>
      <c r="O246" s="42">
        <f>'Model parameters'!$C246</f>
        <v>4.7</v>
      </c>
      <c r="P246" s="42">
        <f>'Model parameters'!$C246</f>
        <v>4.7</v>
      </c>
      <c r="Q246" s="42">
        <f>'Model parameters'!$C246</f>
        <v>4.7</v>
      </c>
      <c r="R246" s="42">
        <f>'Model parameters'!$C246</f>
        <v>4.7</v>
      </c>
      <c r="S246" s="42">
        <f>'Model parameters'!$C246</f>
        <v>4.7</v>
      </c>
      <c r="T246" s="42">
        <f>'Model parameters'!$C246</f>
        <v>4.7</v>
      </c>
      <c r="U246" s="42">
        <f>'Model parameters'!$C246</f>
        <v>4.7</v>
      </c>
      <c r="V246" s="42">
        <f>'Model parameters'!$C246</f>
        <v>4.7</v>
      </c>
      <c r="AL246" s="201">
        <f t="shared" si="148"/>
        <v>9</v>
      </c>
      <c r="AM246" s="201">
        <f t="shared" si="149"/>
        <v>5</v>
      </c>
      <c r="AN246" s="201">
        <f t="shared" si="150"/>
        <v>2</v>
      </c>
      <c r="AO246" s="201">
        <f t="shared" si="151"/>
        <v>9</v>
      </c>
      <c r="AP246" s="201">
        <f t="shared" si="152"/>
        <v>3</v>
      </c>
      <c r="AQ246" s="201">
        <f t="shared" si="153"/>
        <v>4</v>
      </c>
      <c r="AR246" s="201">
        <f t="shared" si="154"/>
        <v>4</v>
      </c>
      <c r="AS246" s="201">
        <f t="shared" si="155"/>
        <v>5</v>
      </c>
      <c r="AT246" s="201">
        <f t="shared" si="156"/>
        <v>2</v>
      </c>
      <c r="AU246" s="201">
        <f t="shared" si="157"/>
        <v>4</v>
      </c>
      <c r="AV246" s="41">
        <f t="shared" si="159"/>
        <v>2.5333333333333332</v>
      </c>
      <c r="AW246" s="41">
        <f t="shared" si="159"/>
        <v>2.1393939393939387</v>
      </c>
      <c r="AX246" s="41">
        <f t="shared" si="159"/>
        <v>1.7454545454545443</v>
      </c>
      <c r="AY246" s="41">
        <f t="shared" si="159"/>
        <v>1.3515151515151507</v>
      </c>
      <c r="AZ246" s="41">
        <f t="shared" si="159"/>
        <v>0.95757575757575708</v>
      </c>
      <c r="BA246" s="41">
        <f t="shared" si="159"/>
        <v>0.5636363636363626</v>
      </c>
      <c r="BB246" s="41">
        <f t="shared" si="159"/>
        <v>0.16969696969696813</v>
      </c>
      <c r="BC246" s="41">
        <f t="shared" si="159"/>
        <v>-0.22424242424242546</v>
      </c>
      <c r="BD246" s="41">
        <f t="shared" si="159"/>
        <v>-0.61818181818181905</v>
      </c>
      <c r="BE246" s="41">
        <f t="shared" si="159"/>
        <v>-1.0121212121212135</v>
      </c>
      <c r="BF246" s="41">
        <f t="shared" si="159"/>
        <v>-1.406060606060608</v>
      </c>
    </row>
    <row r="247" spans="1:58">
      <c r="A247" s="53" t="s">
        <v>54</v>
      </c>
      <c r="B247" s="57">
        <f>'Analysis Fault Information'!B247</f>
        <v>40</v>
      </c>
      <c r="C247" s="57">
        <f>'Analysis Fault Information'!C247</f>
        <v>41</v>
      </c>
      <c r="D247" s="57">
        <f>'Analysis Fault Information'!D247</f>
        <v>43</v>
      </c>
      <c r="E247" s="57">
        <f>'Analysis Fault Information'!E247</f>
        <v>39</v>
      </c>
      <c r="F247" s="57">
        <f>'Analysis Fault Information'!F247</f>
        <v>19</v>
      </c>
      <c r="G247" s="57">
        <f>'Analysis Fault Information'!G247</f>
        <v>29</v>
      </c>
      <c r="H247" s="57">
        <f>'Analysis Fault Information'!H247</f>
        <v>20</v>
      </c>
      <c r="I247" s="57">
        <f>'Analysis Fault Information'!I247</f>
        <v>27</v>
      </c>
      <c r="J247" s="57">
        <f>'Analysis Fault Information'!J247</f>
        <v>32</v>
      </c>
      <c r="K247" s="57">
        <f>'Analysis Fault Information'!K247</f>
        <v>43</v>
      </c>
      <c r="L247" s="42">
        <f>'Model parameters'!$C247</f>
        <v>33.299999999999997</v>
      </c>
      <c r="M247" s="42">
        <f>'Model parameters'!$C247</f>
        <v>33.299999999999997</v>
      </c>
      <c r="N247" s="42">
        <f>'Model parameters'!$C247</f>
        <v>33.299999999999997</v>
      </c>
      <c r="O247" s="42">
        <f>'Model parameters'!$C247</f>
        <v>33.299999999999997</v>
      </c>
      <c r="P247" s="42">
        <f>'Model parameters'!$C247</f>
        <v>33.299999999999997</v>
      </c>
      <c r="Q247" s="42">
        <f>'Model parameters'!$C247</f>
        <v>33.299999999999997</v>
      </c>
      <c r="R247" s="42">
        <f>'Model parameters'!$C247</f>
        <v>33.299999999999997</v>
      </c>
      <c r="S247" s="42">
        <f>'Model parameters'!$C247</f>
        <v>33.299999999999997</v>
      </c>
      <c r="T247" s="42">
        <f>'Model parameters'!$C247</f>
        <v>33.299999999999997</v>
      </c>
      <c r="U247" s="42">
        <f>'Model parameters'!$C247</f>
        <v>33.299999999999997</v>
      </c>
      <c r="V247" s="42">
        <f>'Model parameters'!$C247</f>
        <v>33.299999999999997</v>
      </c>
      <c r="AL247" s="201">
        <f t="shared" si="148"/>
        <v>40</v>
      </c>
      <c r="AM247" s="201">
        <f t="shared" si="149"/>
        <v>41</v>
      </c>
      <c r="AN247" s="201">
        <f t="shared" si="150"/>
        <v>43</v>
      </c>
      <c r="AO247" s="201">
        <f t="shared" si="151"/>
        <v>39</v>
      </c>
      <c r="AP247" s="201">
        <f t="shared" si="152"/>
        <v>19</v>
      </c>
      <c r="AQ247" s="201">
        <f t="shared" si="153"/>
        <v>29</v>
      </c>
      <c r="AR247" s="201">
        <f t="shared" si="154"/>
        <v>20</v>
      </c>
      <c r="AS247" s="201">
        <f t="shared" si="155"/>
        <v>27</v>
      </c>
      <c r="AT247" s="201">
        <f t="shared" si="156"/>
        <v>32</v>
      </c>
      <c r="AU247" s="201">
        <f t="shared" si="157"/>
        <v>43</v>
      </c>
      <c r="AV247" s="41">
        <f t="shared" si="159"/>
        <v>27.866666666666667</v>
      </c>
      <c r="AW247" s="41">
        <f t="shared" si="159"/>
        <v>26.878787878787879</v>
      </c>
      <c r="AX247" s="41">
        <f t="shared" si="159"/>
        <v>25.890909090909091</v>
      </c>
      <c r="AY247" s="41">
        <f t="shared" si="159"/>
        <v>24.903030303030302</v>
      </c>
      <c r="AZ247" s="41">
        <f t="shared" si="159"/>
        <v>23.915151515151514</v>
      </c>
      <c r="BA247" s="41">
        <f t="shared" si="159"/>
        <v>22.927272727272726</v>
      </c>
      <c r="BB247" s="41">
        <f t="shared" si="159"/>
        <v>21.939393939393938</v>
      </c>
      <c r="BC247" s="41">
        <f t="shared" si="159"/>
        <v>20.951515151515149</v>
      </c>
      <c r="BD247" s="41">
        <f t="shared" si="159"/>
        <v>19.963636363636361</v>
      </c>
      <c r="BE247" s="41">
        <f t="shared" si="159"/>
        <v>18.975757575757573</v>
      </c>
      <c r="BF247" s="41">
        <f t="shared" si="159"/>
        <v>17.987878787878785</v>
      </c>
    </row>
    <row r="248" spans="1:58">
      <c r="A248" s="53" t="s">
        <v>49</v>
      </c>
      <c r="B248" s="57">
        <f>'Analysis Fault Information'!B248</f>
        <v>18</v>
      </c>
      <c r="C248" s="57">
        <f>'Analysis Fault Information'!C248</f>
        <v>20</v>
      </c>
      <c r="D248" s="57">
        <f>'Analysis Fault Information'!D248</f>
        <v>19</v>
      </c>
      <c r="E248" s="57">
        <f>'Analysis Fault Information'!E248</f>
        <v>10</v>
      </c>
      <c r="F248" s="57">
        <f>'Analysis Fault Information'!F248</f>
        <v>21</v>
      </c>
      <c r="G248" s="57">
        <f>'Analysis Fault Information'!G248</f>
        <v>18</v>
      </c>
      <c r="H248" s="57">
        <f>'Analysis Fault Information'!H248</f>
        <v>10</v>
      </c>
      <c r="I248" s="57">
        <f>'Analysis Fault Information'!I248</f>
        <v>11</v>
      </c>
      <c r="J248" s="57">
        <f>'Analysis Fault Information'!J248</f>
        <v>14</v>
      </c>
      <c r="K248" s="57">
        <f>'Analysis Fault Information'!K248</f>
        <v>23</v>
      </c>
      <c r="L248" s="42">
        <f>'Model parameters'!$C248</f>
        <v>16.399999999999999</v>
      </c>
      <c r="M248" s="42">
        <f>'Model parameters'!$C248</f>
        <v>16.399999999999999</v>
      </c>
      <c r="N248" s="42">
        <f>'Model parameters'!$C248</f>
        <v>16.399999999999999</v>
      </c>
      <c r="O248" s="42">
        <f>'Model parameters'!$C248</f>
        <v>16.399999999999999</v>
      </c>
      <c r="P248" s="42">
        <f>'Model parameters'!$C248</f>
        <v>16.399999999999999</v>
      </c>
      <c r="Q248" s="42">
        <f>'Model parameters'!$C248</f>
        <v>16.399999999999999</v>
      </c>
      <c r="R248" s="42">
        <f>'Model parameters'!$C248</f>
        <v>16.399999999999999</v>
      </c>
      <c r="S248" s="42">
        <f>'Model parameters'!$C248</f>
        <v>16.399999999999999</v>
      </c>
      <c r="T248" s="42">
        <f>'Model parameters'!$C248</f>
        <v>16.399999999999999</v>
      </c>
      <c r="U248" s="42">
        <f>'Model parameters'!$C248</f>
        <v>16.399999999999999</v>
      </c>
      <c r="V248" s="42">
        <f>'Model parameters'!$C248</f>
        <v>16.399999999999999</v>
      </c>
      <c r="AL248" s="201">
        <f t="shared" si="148"/>
        <v>18</v>
      </c>
      <c r="AM248" s="201">
        <f t="shared" si="149"/>
        <v>20</v>
      </c>
      <c r="AN248" s="201">
        <f t="shared" si="150"/>
        <v>19</v>
      </c>
      <c r="AO248" s="201">
        <f t="shared" si="151"/>
        <v>10</v>
      </c>
      <c r="AP248" s="201">
        <f t="shared" si="152"/>
        <v>21</v>
      </c>
      <c r="AQ248" s="201">
        <f t="shared" si="153"/>
        <v>18</v>
      </c>
      <c r="AR248" s="201">
        <f t="shared" si="154"/>
        <v>10</v>
      </c>
      <c r="AS248" s="201">
        <f t="shared" si="155"/>
        <v>11</v>
      </c>
      <c r="AT248" s="201">
        <f t="shared" si="156"/>
        <v>14</v>
      </c>
      <c r="AU248" s="201">
        <f t="shared" si="157"/>
        <v>23</v>
      </c>
      <c r="AV248" s="41">
        <f t="shared" si="159"/>
        <v>15.066666666666666</v>
      </c>
      <c r="AW248" s="41">
        <f t="shared" si="159"/>
        <v>14.824242424242424</v>
      </c>
      <c r="AX248" s="41">
        <f t="shared" si="159"/>
        <v>14.581818181818182</v>
      </c>
      <c r="AY248" s="41">
        <f t="shared" si="159"/>
        <v>14.33939393939394</v>
      </c>
      <c r="AZ248" s="41">
        <f t="shared" si="159"/>
        <v>14.096969696969696</v>
      </c>
      <c r="BA248" s="41">
        <f t="shared" si="159"/>
        <v>13.854545454545454</v>
      </c>
      <c r="BB248" s="41">
        <f t="shared" si="159"/>
        <v>13.612121212121211</v>
      </c>
      <c r="BC248" s="41">
        <f t="shared" si="159"/>
        <v>13.369696969696967</v>
      </c>
      <c r="BD248" s="41">
        <f t="shared" si="159"/>
        <v>13.127272727272725</v>
      </c>
      <c r="BE248" s="41">
        <f t="shared" si="159"/>
        <v>12.884848484848483</v>
      </c>
      <c r="BF248" s="41">
        <f t="shared" si="159"/>
        <v>12.642424242424241</v>
      </c>
    </row>
    <row r="249" spans="1:58">
      <c r="A249" s="53" t="s">
        <v>59</v>
      </c>
      <c r="B249" s="57">
        <f>'Analysis Fault Information'!B249</f>
        <v>12</v>
      </c>
      <c r="C249" s="57">
        <f>'Analysis Fault Information'!C249</f>
        <v>11</v>
      </c>
      <c r="D249" s="57">
        <f>'Analysis Fault Information'!D249</f>
        <v>12</v>
      </c>
      <c r="E249" s="57">
        <f>'Analysis Fault Information'!E249</f>
        <v>8</v>
      </c>
      <c r="F249" s="57">
        <f>'Analysis Fault Information'!F249</f>
        <v>18</v>
      </c>
      <c r="G249" s="57">
        <f>'Analysis Fault Information'!G249</f>
        <v>19</v>
      </c>
      <c r="H249" s="57">
        <f>'Analysis Fault Information'!H249</f>
        <v>10</v>
      </c>
      <c r="I249" s="57">
        <f>'Analysis Fault Information'!I249</f>
        <v>23</v>
      </c>
      <c r="J249" s="57">
        <f>'Analysis Fault Information'!J249</f>
        <v>32</v>
      </c>
      <c r="K249" s="57">
        <f>'Analysis Fault Information'!K249</f>
        <v>37</v>
      </c>
      <c r="L249" s="42">
        <f>'Model parameters'!$C249</f>
        <v>18.2</v>
      </c>
      <c r="M249" s="42">
        <f>'Model parameters'!$C249</f>
        <v>18.2</v>
      </c>
      <c r="N249" s="42">
        <f>'Model parameters'!$C249</f>
        <v>18.2</v>
      </c>
      <c r="O249" s="42">
        <f>'Model parameters'!$C249</f>
        <v>18.2</v>
      </c>
      <c r="P249" s="42">
        <f>'Model parameters'!$C249</f>
        <v>18.2</v>
      </c>
      <c r="Q249" s="42">
        <f>'Model parameters'!$C249</f>
        <v>18.2</v>
      </c>
      <c r="R249" s="42">
        <f>'Model parameters'!$C249</f>
        <v>18.2</v>
      </c>
      <c r="S249" s="42">
        <f>'Model parameters'!$C249</f>
        <v>18.2</v>
      </c>
      <c r="T249" s="42">
        <f>'Model parameters'!$C249</f>
        <v>18.2</v>
      </c>
      <c r="U249" s="42">
        <f>'Model parameters'!$C249</f>
        <v>18.2</v>
      </c>
      <c r="V249" s="42">
        <f>'Model parameters'!$C249</f>
        <v>18.2</v>
      </c>
      <c r="AL249" s="201">
        <f t="shared" si="148"/>
        <v>12</v>
      </c>
      <c r="AM249" s="201">
        <f t="shared" si="149"/>
        <v>11</v>
      </c>
      <c r="AN249" s="201">
        <f t="shared" si="150"/>
        <v>12</v>
      </c>
      <c r="AO249" s="201">
        <f t="shared" si="151"/>
        <v>8</v>
      </c>
      <c r="AP249" s="201">
        <f t="shared" si="152"/>
        <v>18</v>
      </c>
      <c r="AQ249" s="201">
        <f t="shared" si="153"/>
        <v>19</v>
      </c>
      <c r="AR249" s="201">
        <f t="shared" si="154"/>
        <v>10</v>
      </c>
      <c r="AS249" s="201">
        <f t="shared" si="155"/>
        <v>23</v>
      </c>
      <c r="AT249" s="201">
        <f t="shared" si="156"/>
        <v>32</v>
      </c>
      <c r="AU249" s="201">
        <f t="shared" si="157"/>
        <v>37</v>
      </c>
      <c r="AV249" s="41">
        <f t="shared" si="159"/>
        <v>32.666666666666671</v>
      </c>
      <c r="AW249" s="41">
        <f t="shared" si="159"/>
        <v>35.296969696969704</v>
      </c>
      <c r="AX249" s="41">
        <f t="shared" si="159"/>
        <v>37.927272727272737</v>
      </c>
      <c r="AY249" s="41">
        <f t="shared" si="159"/>
        <v>40.557575757575762</v>
      </c>
      <c r="AZ249" s="41">
        <f t="shared" si="159"/>
        <v>43.187878787878795</v>
      </c>
      <c r="BA249" s="41">
        <f t="shared" si="159"/>
        <v>45.818181818181827</v>
      </c>
      <c r="BB249" s="41">
        <f t="shared" si="159"/>
        <v>48.44848484848486</v>
      </c>
      <c r="BC249" s="41">
        <f t="shared" si="159"/>
        <v>51.078787878787892</v>
      </c>
      <c r="BD249" s="41">
        <f t="shared" si="159"/>
        <v>53.709090909090918</v>
      </c>
      <c r="BE249" s="41">
        <f t="shared" si="159"/>
        <v>56.33939393939395</v>
      </c>
      <c r="BF249" s="41">
        <f t="shared" si="159"/>
        <v>58.969696969696983</v>
      </c>
    </row>
    <row r="250" spans="1:58">
      <c r="A250" s="53" t="s">
        <v>57</v>
      </c>
      <c r="B250" s="57">
        <f>'Analysis Fault Information'!B250</f>
        <v>49</v>
      </c>
      <c r="C250" s="57">
        <f>'Analysis Fault Information'!C250</f>
        <v>48</v>
      </c>
      <c r="D250" s="57">
        <f>'Analysis Fault Information'!D250</f>
        <v>32</v>
      </c>
      <c r="E250" s="57">
        <f>'Analysis Fault Information'!E250</f>
        <v>32</v>
      </c>
      <c r="F250" s="57">
        <f>'Analysis Fault Information'!F250</f>
        <v>44</v>
      </c>
      <c r="G250" s="57">
        <f>'Analysis Fault Information'!G250</f>
        <v>46</v>
      </c>
      <c r="H250" s="57">
        <f>'Analysis Fault Information'!H250</f>
        <v>42</v>
      </c>
      <c r="I250" s="57">
        <f>'Analysis Fault Information'!I250</f>
        <v>52</v>
      </c>
      <c r="J250" s="57">
        <f>'Analysis Fault Information'!J250</f>
        <v>53</v>
      </c>
      <c r="K250" s="57">
        <f>'Analysis Fault Information'!K250</f>
        <v>52</v>
      </c>
      <c r="L250" s="42">
        <f>'Model parameters'!$C250</f>
        <v>45</v>
      </c>
      <c r="M250" s="42">
        <f>'Model parameters'!$C250</f>
        <v>45</v>
      </c>
      <c r="N250" s="42">
        <f>'Model parameters'!$C250</f>
        <v>45</v>
      </c>
      <c r="O250" s="42">
        <f>'Model parameters'!$C250</f>
        <v>45</v>
      </c>
      <c r="P250" s="42">
        <f>'Model parameters'!$C250</f>
        <v>45</v>
      </c>
      <c r="Q250" s="42">
        <f>'Model parameters'!$C250</f>
        <v>45</v>
      </c>
      <c r="R250" s="42">
        <f>'Model parameters'!$C250</f>
        <v>45</v>
      </c>
      <c r="S250" s="42">
        <f>'Model parameters'!$C250</f>
        <v>45</v>
      </c>
      <c r="T250" s="42">
        <f>'Model parameters'!$C250</f>
        <v>45</v>
      </c>
      <c r="U250" s="42">
        <f>'Model parameters'!$C250</f>
        <v>45</v>
      </c>
      <c r="V250" s="42">
        <f>'Model parameters'!$C250</f>
        <v>45</v>
      </c>
      <c r="AL250" s="201">
        <f t="shared" si="148"/>
        <v>49</v>
      </c>
      <c r="AM250" s="201">
        <f t="shared" si="149"/>
        <v>48</v>
      </c>
      <c r="AN250" s="201">
        <f t="shared" si="150"/>
        <v>32</v>
      </c>
      <c r="AO250" s="201">
        <f t="shared" si="151"/>
        <v>32</v>
      </c>
      <c r="AP250" s="201">
        <f t="shared" si="152"/>
        <v>44</v>
      </c>
      <c r="AQ250" s="201">
        <f t="shared" si="153"/>
        <v>46</v>
      </c>
      <c r="AR250" s="201">
        <f t="shared" si="154"/>
        <v>42</v>
      </c>
      <c r="AS250" s="201">
        <f t="shared" si="155"/>
        <v>52</v>
      </c>
      <c r="AT250" s="201">
        <f t="shared" si="156"/>
        <v>53</v>
      </c>
      <c r="AU250" s="201">
        <f t="shared" si="157"/>
        <v>52</v>
      </c>
      <c r="AV250" s="41">
        <f t="shared" si="159"/>
        <v>51.466666666666669</v>
      </c>
      <c r="AW250" s="41">
        <f t="shared" si="159"/>
        <v>52.642424242424241</v>
      </c>
      <c r="AX250" s="41">
        <f t="shared" si="159"/>
        <v>53.818181818181813</v>
      </c>
      <c r="AY250" s="41">
        <f t="shared" si="159"/>
        <v>54.993939393939392</v>
      </c>
      <c r="AZ250" s="41">
        <f t="shared" si="159"/>
        <v>56.169696969696972</v>
      </c>
      <c r="BA250" s="41">
        <f t="shared" si="159"/>
        <v>57.345454545454544</v>
      </c>
      <c r="BB250" s="41">
        <f t="shared" si="159"/>
        <v>58.521212121212116</v>
      </c>
      <c r="BC250" s="41">
        <f t="shared" si="159"/>
        <v>59.696969696969695</v>
      </c>
      <c r="BD250" s="41">
        <f t="shared" si="159"/>
        <v>60.872727272727275</v>
      </c>
      <c r="BE250" s="41">
        <f t="shared" si="159"/>
        <v>62.048484848484847</v>
      </c>
      <c r="BF250" s="41">
        <f t="shared" si="159"/>
        <v>63.224242424242419</v>
      </c>
    </row>
    <row r="251" spans="1:58">
      <c r="A251" s="53" t="s">
        <v>55</v>
      </c>
      <c r="B251" s="57">
        <f>'Analysis Fault Information'!B251</f>
        <v>10</v>
      </c>
      <c r="C251" s="57">
        <f>'Analysis Fault Information'!C251</f>
        <v>1</v>
      </c>
      <c r="D251" s="57">
        <f>'Analysis Fault Information'!D251</f>
        <v>6</v>
      </c>
      <c r="E251" s="57">
        <f>'Analysis Fault Information'!E251</f>
        <v>6</v>
      </c>
      <c r="F251" s="57">
        <f>'Analysis Fault Information'!F251</f>
        <v>4</v>
      </c>
      <c r="G251" s="57">
        <f>'Analysis Fault Information'!G251</f>
        <v>7</v>
      </c>
      <c r="H251" s="57">
        <f>'Analysis Fault Information'!H251</f>
        <v>7</v>
      </c>
      <c r="I251" s="57">
        <f>'Analysis Fault Information'!I251</f>
        <v>13</v>
      </c>
      <c r="J251" s="57">
        <f>'Analysis Fault Information'!J251</f>
        <v>13</v>
      </c>
      <c r="K251" s="57">
        <f>'Analysis Fault Information'!K251</f>
        <v>15</v>
      </c>
      <c r="L251" s="42">
        <f>'Model parameters'!$C251</f>
        <v>8.1999999999999993</v>
      </c>
      <c r="M251" s="42">
        <f>'Model parameters'!$C251</f>
        <v>8.1999999999999993</v>
      </c>
      <c r="N251" s="42">
        <f>'Model parameters'!$C251</f>
        <v>8.1999999999999993</v>
      </c>
      <c r="O251" s="42">
        <f>'Model parameters'!$C251</f>
        <v>8.1999999999999993</v>
      </c>
      <c r="P251" s="42">
        <f>'Model parameters'!$C251</f>
        <v>8.1999999999999993</v>
      </c>
      <c r="Q251" s="42">
        <f>'Model parameters'!$C251</f>
        <v>8.1999999999999993</v>
      </c>
      <c r="R251" s="42">
        <f>'Model parameters'!$C251</f>
        <v>8.1999999999999993</v>
      </c>
      <c r="S251" s="42">
        <f>'Model parameters'!$C251</f>
        <v>8.1999999999999993</v>
      </c>
      <c r="T251" s="42">
        <f>'Model parameters'!$C251</f>
        <v>8.1999999999999993</v>
      </c>
      <c r="U251" s="42">
        <f>'Model parameters'!$C251</f>
        <v>8.1999999999999993</v>
      </c>
      <c r="V251" s="42">
        <f>'Model parameters'!$C251</f>
        <v>8.1999999999999993</v>
      </c>
      <c r="AL251" s="201">
        <f t="shared" si="148"/>
        <v>10</v>
      </c>
      <c r="AM251" s="201">
        <f t="shared" si="149"/>
        <v>1</v>
      </c>
      <c r="AN251" s="201">
        <f t="shared" si="150"/>
        <v>6</v>
      </c>
      <c r="AO251" s="201">
        <f t="shared" si="151"/>
        <v>6</v>
      </c>
      <c r="AP251" s="201">
        <f t="shared" si="152"/>
        <v>4</v>
      </c>
      <c r="AQ251" s="201">
        <f t="shared" si="153"/>
        <v>7</v>
      </c>
      <c r="AR251" s="201">
        <f t="shared" si="154"/>
        <v>7</v>
      </c>
      <c r="AS251" s="201">
        <f t="shared" si="155"/>
        <v>13</v>
      </c>
      <c r="AT251" s="201">
        <f t="shared" si="156"/>
        <v>13</v>
      </c>
      <c r="AU251" s="201">
        <f t="shared" si="157"/>
        <v>15</v>
      </c>
      <c r="AV251" s="41">
        <f t="shared" si="159"/>
        <v>13.866666666666671</v>
      </c>
      <c r="AW251" s="41">
        <f t="shared" si="159"/>
        <v>14.896969696969698</v>
      </c>
      <c r="AX251" s="41">
        <f t="shared" si="159"/>
        <v>15.927272727272729</v>
      </c>
      <c r="AY251" s="41">
        <f t="shared" si="159"/>
        <v>16.957575757575761</v>
      </c>
      <c r="AZ251" s="41">
        <f t="shared" si="159"/>
        <v>17.987878787878792</v>
      </c>
      <c r="BA251" s="41">
        <f t="shared" si="159"/>
        <v>19.018181818181823</v>
      </c>
      <c r="BB251" s="41">
        <f t="shared" si="159"/>
        <v>20.048484848484854</v>
      </c>
      <c r="BC251" s="41">
        <f t="shared" si="159"/>
        <v>21.078787878787885</v>
      </c>
      <c r="BD251" s="41">
        <f t="shared" si="159"/>
        <v>22.109090909090916</v>
      </c>
      <c r="BE251" s="41">
        <f t="shared" si="159"/>
        <v>23.139393939393948</v>
      </c>
      <c r="BF251" s="41">
        <f t="shared" si="159"/>
        <v>24.169696969696979</v>
      </c>
    </row>
    <row r="252" spans="1:58">
      <c r="A252" s="53" t="s">
        <v>47</v>
      </c>
      <c r="B252" s="57">
        <f>'Analysis Fault Information'!B252</f>
        <v>43</v>
      </c>
      <c r="C252" s="57">
        <f>'Analysis Fault Information'!C252</f>
        <v>59</v>
      </c>
      <c r="D252" s="57">
        <f>'Analysis Fault Information'!D252</f>
        <v>35</v>
      </c>
      <c r="E252" s="57">
        <f>'Analysis Fault Information'!E252</f>
        <v>49</v>
      </c>
      <c r="F252" s="57">
        <f>'Analysis Fault Information'!F252</f>
        <v>56</v>
      </c>
      <c r="G252" s="57">
        <f>'Analysis Fault Information'!G252</f>
        <v>37</v>
      </c>
      <c r="H252" s="57">
        <f>'Analysis Fault Information'!H252</f>
        <v>30</v>
      </c>
      <c r="I252" s="57">
        <f>'Analysis Fault Information'!I252</f>
        <v>34</v>
      </c>
      <c r="J252" s="57">
        <f>'Analysis Fault Information'!J252</f>
        <v>42</v>
      </c>
      <c r="K252" s="57">
        <f>'Analysis Fault Information'!K252</f>
        <v>40</v>
      </c>
      <c r="L252" s="42">
        <f>'Model parameters'!$C252</f>
        <v>42.5</v>
      </c>
      <c r="M252" s="42">
        <f>'Model parameters'!$C252</f>
        <v>42.5</v>
      </c>
      <c r="N252" s="42">
        <f>'Model parameters'!$C252</f>
        <v>42.5</v>
      </c>
      <c r="O252" s="42">
        <f>'Model parameters'!$C252</f>
        <v>42.5</v>
      </c>
      <c r="P252" s="42">
        <f>'Model parameters'!$C252</f>
        <v>42.5</v>
      </c>
      <c r="Q252" s="42">
        <f>'Model parameters'!$C252</f>
        <v>42.5</v>
      </c>
      <c r="R252" s="42">
        <f>'Model parameters'!$C252</f>
        <v>42.5</v>
      </c>
      <c r="S252" s="42">
        <f>'Model parameters'!$C252</f>
        <v>42.5</v>
      </c>
      <c r="T252" s="42">
        <f>'Model parameters'!$C252</f>
        <v>42.5</v>
      </c>
      <c r="U252" s="42">
        <f>'Model parameters'!$C252</f>
        <v>42.5</v>
      </c>
      <c r="V252" s="42">
        <f>'Model parameters'!$C252</f>
        <v>42.5</v>
      </c>
      <c r="AL252" s="201">
        <f t="shared" si="148"/>
        <v>43</v>
      </c>
      <c r="AM252" s="201">
        <f t="shared" si="149"/>
        <v>59</v>
      </c>
      <c r="AN252" s="201">
        <f t="shared" si="150"/>
        <v>35</v>
      </c>
      <c r="AO252" s="201">
        <f t="shared" si="151"/>
        <v>49</v>
      </c>
      <c r="AP252" s="201">
        <f t="shared" si="152"/>
        <v>56</v>
      </c>
      <c r="AQ252" s="201">
        <f t="shared" si="153"/>
        <v>37</v>
      </c>
      <c r="AR252" s="201">
        <f t="shared" si="154"/>
        <v>30</v>
      </c>
      <c r="AS252" s="201">
        <f t="shared" si="155"/>
        <v>34</v>
      </c>
      <c r="AT252" s="201">
        <f t="shared" si="156"/>
        <v>42</v>
      </c>
      <c r="AU252" s="201">
        <f t="shared" si="157"/>
        <v>40</v>
      </c>
      <c r="AV252" s="41">
        <f t="shared" si="159"/>
        <v>34.93333333333333</v>
      </c>
      <c r="AW252" s="41">
        <f t="shared" si="159"/>
        <v>33.557575757575755</v>
      </c>
      <c r="AX252" s="41">
        <f t="shared" si="159"/>
        <v>32.18181818181818</v>
      </c>
      <c r="AY252" s="41">
        <f t="shared" si="159"/>
        <v>30.806060606060605</v>
      </c>
      <c r="AZ252" s="41">
        <f t="shared" si="159"/>
        <v>29.430303030303026</v>
      </c>
      <c r="BA252" s="41">
        <f t="shared" si="159"/>
        <v>28.054545454545451</v>
      </c>
      <c r="BB252" s="41">
        <f t="shared" si="159"/>
        <v>26.678787878787876</v>
      </c>
      <c r="BC252" s="41">
        <f t="shared" si="159"/>
        <v>25.303030303030297</v>
      </c>
      <c r="BD252" s="41">
        <f t="shared" si="159"/>
        <v>23.927272727272722</v>
      </c>
      <c r="BE252" s="41">
        <f t="shared" si="159"/>
        <v>22.551515151515147</v>
      </c>
      <c r="BF252" s="41">
        <f t="shared" si="159"/>
        <v>21.175757575757569</v>
      </c>
    </row>
    <row r="253" spans="1:58">
      <c r="A253" s="53" t="s">
        <v>52</v>
      </c>
      <c r="B253" s="57">
        <f>'Analysis Fault Information'!B253</f>
        <v>43</v>
      </c>
      <c r="C253" s="57">
        <f>'Analysis Fault Information'!C253</f>
        <v>55</v>
      </c>
      <c r="D253" s="57">
        <f>'Analysis Fault Information'!D253</f>
        <v>42</v>
      </c>
      <c r="E253" s="57">
        <f>'Analysis Fault Information'!E253</f>
        <v>41</v>
      </c>
      <c r="F253" s="57">
        <f>'Analysis Fault Information'!F253</f>
        <v>31</v>
      </c>
      <c r="G253" s="57">
        <f>'Analysis Fault Information'!G253</f>
        <v>28</v>
      </c>
      <c r="H253" s="57">
        <f>'Analysis Fault Information'!H253</f>
        <v>16</v>
      </c>
      <c r="I253" s="57">
        <f>'Analysis Fault Information'!I253</f>
        <v>14</v>
      </c>
      <c r="J253" s="57">
        <f>'Analysis Fault Information'!J253</f>
        <v>51</v>
      </c>
      <c r="K253" s="57">
        <f>'Analysis Fault Information'!K253</f>
        <v>21</v>
      </c>
      <c r="L253" s="42">
        <f>'Model parameters'!$C253</f>
        <v>34.200000000000003</v>
      </c>
      <c r="M253" s="42">
        <f>'Model parameters'!$C253</f>
        <v>34.200000000000003</v>
      </c>
      <c r="N253" s="42">
        <f>'Model parameters'!$C253</f>
        <v>34.200000000000003</v>
      </c>
      <c r="O253" s="42">
        <f>'Model parameters'!$C253</f>
        <v>34.200000000000003</v>
      </c>
      <c r="P253" s="42">
        <f>'Model parameters'!$C253</f>
        <v>34.200000000000003</v>
      </c>
      <c r="Q253" s="42">
        <f>'Model parameters'!$C253</f>
        <v>34.200000000000003</v>
      </c>
      <c r="R253" s="42">
        <f>'Model parameters'!$C253</f>
        <v>34.200000000000003</v>
      </c>
      <c r="S253" s="42">
        <f>'Model parameters'!$C253</f>
        <v>34.200000000000003</v>
      </c>
      <c r="T253" s="42">
        <f>'Model parameters'!$C253</f>
        <v>34.200000000000003</v>
      </c>
      <c r="U253" s="42">
        <f>'Model parameters'!$C253</f>
        <v>34.200000000000003</v>
      </c>
      <c r="V253" s="42">
        <f>'Model parameters'!$C253</f>
        <v>34.200000000000003</v>
      </c>
      <c r="AL253" s="201">
        <f t="shared" si="148"/>
        <v>43</v>
      </c>
      <c r="AM253" s="201">
        <f t="shared" si="149"/>
        <v>55</v>
      </c>
      <c r="AN253" s="201">
        <f t="shared" si="150"/>
        <v>42</v>
      </c>
      <c r="AO253" s="201">
        <f t="shared" si="151"/>
        <v>41</v>
      </c>
      <c r="AP253" s="201">
        <f t="shared" si="152"/>
        <v>31</v>
      </c>
      <c r="AQ253" s="201">
        <f t="shared" si="153"/>
        <v>28</v>
      </c>
      <c r="AR253" s="201">
        <f t="shared" si="154"/>
        <v>16</v>
      </c>
      <c r="AS253" s="201">
        <f t="shared" si="155"/>
        <v>14</v>
      </c>
      <c r="AT253" s="201">
        <f t="shared" si="156"/>
        <v>51</v>
      </c>
      <c r="AU253" s="201">
        <f t="shared" si="157"/>
        <v>21</v>
      </c>
      <c r="AV253" s="41">
        <f t="shared" si="159"/>
        <v>19.400000000000002</v>
      </c>
      <c r="AW253" s="41">
        <f t="shared" si="159"/>
        <v>16.709090909090911</v>
      </c>
      <c r="AX253" s="41">
        <f t="shared" si="159"/>
        <v>14.018181818181823</v>
      </c>
      <c r="AY253" s="41">
        <f t="shared" si="159"/>
        <v>11.327272727272728</v>
      </c>
      <c r="AZ253" s="41">
        <f t="shared" si="159"/>
        <v>8.6363636363636331</v>
      </c>
      <c r="BA253" s="41">
        <f t="shared" si="159"/>
        <v>5.9454545454545453</v>
      </c>
      <c r="BB253" s="41">
        <f t="shared" si="159"/>
        <v>3.2545454545454575</v>
      </c>
      <c r="BC253" s="41">
        <f t="shared" si="159"/>
        <v>0.5636363636363626</v>
      </c>
      <c r="BD253" s="41">
        <f t="shared" si="159"/>
        <v>-2.1272727272727323</v>
      </c>
      <c r="BE253" s="41">
        <f t="shared" si="159"/>
        <v>-4.8181818181818201</v>
      </c>
      <c r="BF253" s="41">
        <f t="shared" si="159"/>
        <v>-7.5090909090909079</v>
      </c>
    </row>
    <row r="254" spans="1:58">
      <c r="A254" s="53" t="s">
        <v>53</v>
      </c>
      <c r="B254" s="57">
        <f>'Analysis Fault Information'!B254</f>
        <v>13</v>
      </c>
      <c r="C254" s="57">
        <f>'Analysis Fault Information'!C254</f>
        <v>7</v>
      </c>
      <c r="D254" s="57">
        <f>'Analysis Fault Information'!D254</f>
        <v>18</v>
      </c>
      <c r="E254" s="57">
        <f>'Analysis Fault Information'!E254</f>
        <v>3</v>
      </c>
      <c r="F254" s="57">
        <f>'Analysis Fault Information'!F254</f>
        <v>10</v>
      </c>
      <c r="G254" s="57">
        <f>'Analysis Fault Information'!G254</f>
        <v>13</v>
      </c>
      <c r="H254" s="57">
        <f>'Analysis Fault Information'!H254</f>
        <v>8</v>
      </c>
      <c r="I254" s="57">
        <f>'Analysis Fault Information'!I254</f>
        <v>15</v>
      </c>
      <c r="J254" s="57">
        <f>'Analysis Fault Information'!J254</f>
        <v>14</v>
      </c>
      <c r="K254" s="57">
        <f>'Analysis Fault Information'!K254</f>
        <v>19</v>
      </c>
      <c r="L254" s="42">
        <f>'Model parameters'!$C254</f>
        <v>12</v>
      </c>
      <c r="M254" s="42">
        <f>'Model parameters'!$C254</f>
        <v>12</v>
      </c>
      <c r="N254" s="42">
        <f>'Model parameters'!$C254</f>
        <v>12</v>
      </c>
      <c r="O254" s="42">
        <f>'Model parameters'!$C254</f>
        <v>12</v>
      </c>
      <c r="P254" s="42">
        <f>'Model parameters'!$C254</f>
        <v>12</v>
      </c>
      <c r="Q254" s="42">
        <f>'Model parameters'!$C254</f>
        <v>12</v>
      </c>
      <c r="R254" s="42">
        <f>'Model parameters'!$C254</f>
        <v>12</v>
      </c>
      <c r="S254" s="42">
        <f>'Model parameters'!$C254</f>
        <v>12</v>
      </c>
      <c r="T254" s="42">
        <f>'Model parameters'!$C254</f>
        <v>12</v>
      </c>
      <c r="U254" s="42">
        <f>'Model parameters'!$C254</f>
        <v>12</v>
      </c>
      <c r="V254" s="42">
        <f>'Model parameters'!$C254</f>
        <v>12</v>
      </c>
      <c r="AL254" s="201">
        <f t="shared" si="148"/>
        <v>13</v>
      </c>
      <c r="AM254" s="201">
        <f t="shared" si="149"/>
        <v>7</v>
      </c>
      <c r="AN254" s="201">
        <f t="shared" si="150"/>
        <v>18</v>
      </c>
      <c r="AO254" s="201">
        <f t="shared" si="151"/>
        <v>3</v>
      </c>
      <c r="AP254" s="201">
        <f t="shared" si="152"/>
        <v>10</v>
      </c>
      <c r="AQ254" s="201">
        <f t="shared" si="153"/>
        <v>13</v>
      </c>
      <c r="AR254" s="201">
        <f t="shared" si="154"/>
        <v>8</v>
      </c>
      <c r="AS254" s="201">
        <f t="shared" si="155"/>
        <v>15</v>
      </c>
      <c r="AT254" s="201">
        <f t="shared" si="156"/>
        <v>14</v>
      </c>
      <c r="AU254" s="201">
        <f t="shared" si="157"/>
        <v>19</v>
      </c>
      <c r="AV254" s="41">
        <f t="shared" si="159"/>
        <v>15.533333333333335</v>
      </c>
      <c r="AW254" s="41">
        <f t="shared" si="159"/>
        <v>16.175757575757579</v>
      </c>
      <c r="AX254" s="41">
        <f t="shared" si="159"/>
        <v>16.81818181818182</v>
      </c>
      <c r="AY254" s="41">
        <f t="shared" si="159"/>
        <v>17.460606060606061</v>
      </c>
      <c r="AZ254" s="41">
        <f t="shared" si="159"/>
        <v>18.103030303030305</v>
      </c>
      <c r="BA254" s="41">
        <f t="shared" si="159"/>
        <v>18.74545454545455</v>
      </c>
      <c r="BB254" s="41">
        <f t="shared" si="159"/>
        <v>19.38787878787879</v>
      </c>
      <c r="BC254" s="41">
        <f t="shared" si="159"/>
        <v>20.030303030303031</v>
      </c>
      <c r="BD254" s="41">
        <f t="shared" si="159"/>
        <v>20.672727272727276</v>
      </c>
      <c r="BE254" s="41">
        <f t="shared" si="159"/>
        <v>21.31515151515152</v>
      </c>
      <c r="BF254" s="41">
        <f t="shared" si="159"/>
        <v>21.957575757575761</v>
      </c>
    </row>
    <row r="255" spans="1:58">
      <c r="A255" s="53" t="s">
        <v>58</v>
      </c>
      <c r="B255" s="57">
        <f>'Analysis Fault Information'!B255</f>
        <v>28</v>
      </c>
      <c r="C255" s="57">
        <f>'Analysis Fault Information'!C255</f>
        <v>42</v>
      </c>
      <c r="D255" s="57">
        <f>'Analysis Fault Information'!D255</f>
        <v>21</v>
      </c>
      <c r="E255" s="57">
        <f>'Analysis Fault Information'!E255</f>
        <v>26</v>
      </c>
      <c r="F255" s="57">
        <f>'Analysis Fault Information'!F255</f>
        <v>27</v>
      </c>
      <c r="G255" s="57">
        <f>'Analysis Fault Information'!G255</f>
        <v>40</v>
      </c>
      <c r="H255" s="57">
        <f>'Analysis Fault Information'!H255</f>
        <v>24</v>
      </c>
      <c r="I255" s="57">
        <f>'Analysis Fault Information'!I255</f>
        <v>32</v>
      </c>
      <c r="J255" s="57">
        <f>'Analysis Fault Information'!J255</f>
        <v>43</v>
      </c>
      <c r="K255" s="57">
        <f>'Analysis Fault Information'!K255</f>
        <v>57</v>
      </c>
      <c r="L255" s="42">
        <f>'Model parameters'!$C255</f>
        <v>34</v>
      </c>
      <c r="M255" s="42">
        <f>'Model parameters'!$C255</f>
        <v>34</v>
      </c>
      <c r="N255" s="42">
        <f>'Model parameters'!$C255</f>
        <v>34</v>
      </c>
      <c r="O255" s="42">
        <f>'Model parameters'!$C255</f>
        <v>34</v>
      </c>
      <c r="P255" s="42">
        <f>'Model parameters'!$C255</f>
        <v>34</v>
      </c>
      <c r="Q255" s="42">
        <f>'Model parameters'!$C255</f>
        <v>34</v>
      </c>
      <c r="R255" s="42">
        <f>'Model parameters'!$C255</f>
        <v>34</v>
      </c>
      <c r="S255" s="42">
        <f>'Model parameters'!$C255</f>
        <v>34</v>
      </c>
      <c r="T255" s="42">
        <f>'Model parameters'!$C255</f>
        <v>34</v>
      </c>
      <c r="U255" s="42">
        <f>'Model parameters'!$C255</f>
        <v>34</v>
      </c>
      <c r="V255" s="42">
        <f>'Model parameters'!$C255</f>
        <v>34</v>
      </c>
      <c r="AL255" s="201">
        <f t="shared" si="148"/>
        <v>28</v>
      </c>
      <c r="AM255" s="201">
        <f t="shared" si="149"/>
        <v>42</v>
      </c>
      <c r="AN255" s="201">
        <f t="shared" si="150"/>
        <v>21</v>
      </c>
      <c r="AO255" s="201">
        <f t="shared" si="151"/>
        <v>26</v>
      </c>
      <c r="AP255" s="201">
        <f t="shared" si="152"/>
        <v>27</v>
      </c>
      <c r="AQ255" s="201">
        <f t="shared" si="153"/>
        <v>40</v>
      </c>
      <c r="AR255" s="201">
        <f t="shared" si="154"/>
        <v>24</v>
      </c>
      <c r="AS255" s="201">
        <f t="shared" si="155"/>
        <v>32</v>
      </c>
      <c r="AT255" s="201">
        <f t="shared" si="156"/>
        <v>43</v>
      </c>
      <c r="AU255" s="201">
        <f t="shared" si="157"/>
        <v>57</v>
      </c>
      <c r="AV255" s="41">
        <f t="shared" si="159"/>
        <v>45</v>
      </c>
      <c r="AW255" s="41">
        <f t="shared" si="159"/>
        <v>46.999999999999993</v>
      </c>
      <c r="AX255" s="41">
        <f t="shared" si="159"/>
        <v>48.999999999999993</v>
      </c>
      <c r="AY255" s="41">
        <f t="shared" si="159"/>
        <v>50.999999999999993</v>
      </c>
      <c r="AZ255" s="41">
        <f t="shared" si="159"/>
        <v>52.999999999999993</v>
      </c>
      <c r="BA255" s="41">
        <f t="shared" si="159"/>
        <v>54.999999999999993</v>
      </c>
      <c r="BB255" s="41">
        <f t="shared" si="159"/>
        <v>56.999999999999993</v>
      </c>
      <c r="BC255" s="41">
        <f t="shared" si="159"/>
        <v>58.999999999999993</v>
      </c>
      <c r="BD255" s="41">
        <f t="shared" si="159"/>
        <v>60.999999999999993</v>
      </c>
      <c r="BE255" s="41">
        <f t="shared" si="159"/>
        <v>62.999999999999993</v>
      </c>
      <c r="BF255" s="41">
        <f t="shared" si="159"/>
        <v>65</v>
      </c>
    </row>
    <row r="256" spans="1:58">
      <c r="A256" s="53" t="s">
        <v>60</v>
      </c>
      <c r="B256" s="57">
        <f>'Analysis Fault Information'!B256</f>
        <v>18</v>
      </c>
      <c r="C256" s="57">
        <f>'Analysis Fault Information'!C256</f>
        <v>14</v>
      </c>
      <c r="D256" s="57">
        <f>'Analysis Fault Information'!D256</f>
        <v>25</v>
      </c>
      <c r="E256" s="57">
        <f>'Analysis Fault Information'!E256</f>
        <v>17</v>
      </c>
      <c r="F256" s="57">
        <f>'Analysis Fault Information'!F256</f>
        <v>29</v>
      </c>
      <c r="G256" s="57">
        <f>'Analysis Fault Information'!G256</f>
        <v>18</v>
      </c>
      <c r="H256" s="57">
        <f>'Analysis Fault Information'!H256</f>
        <v>21</v>
      </c>
      <c r="I256" s="57">
        <f>'Analysis Fault Information'!I256</f>
        <v>17</v>
      </c>
      <c r="J256" s="57">
        <f>'Analysis Fault Information'!J256</f>
        <v>14</v>
      </c>
      <c r="K256" s="57">
        <f>'Analysis Fault Information'!K256</f>
        <v>31</v>
      </c>
      <c r="L256" s="42">
        <f>'Model parameters'!$C256</f>
        <v>20.399999999999999</v>
      </c>
      <c r="M256" s="42">
        <f>'Model parameters'!$C256</f>
        <v>20.399999999999999</v>
      </c>
      <c r="N256" s="42">
        <f>'Model parameters'!$C256</f>
        <v>20.399999999999999</v>
      </c>
      <c r="O256" s="42">
        <f>'Model parameters'!$C256</f>
        <v>20.399999999999999</v>
      </c>
      <c r="P256" s="42">
        <f>'Model parameters'!$C256</f>
        <v>20.399999999999999</v>
      </c>
      <c r="Q256" s="42">
        <f>'Model parameters'!$C256</f>
        <v>20.399999999999999</v>
      </c>
      <c r="R256" s="42">
        <f>'Model parameters'!$C256</f>
        <v>20.399999999999999</v>
      </c>
      <c r="S256" s="42">
        <f>'Model parameters'!$C256</f>
        <v>20.399999999999999</v>
      </c>
      <c r="T256" s="42">
        <f>'Model parameters'!$C256</f>
        <v>20.399999999999999</v>
      </c>
      <c r="U256" s="42">
        <f>'Model parameters'!$C256</f>
        <v>20.399999999999999</v>
      </c>
      <c r="V256" s="42">
        <f>'Model parameters'!$C256</f>
        <v>20.399999999999999</v>
      </c>
      <c r="AL256" s="201">
        <f t="shared" si="148"/>
        <v>18</v>
      </c>
      <c r="AM256" s="201">
        <f t="shared" si="149"/>
        <v>14</v>
      </c>
      <c r="AN256" s="201">
        <f t="shared" si="150"/>
        <v>25</v>
      </c>
      <c r="AO256" s="201">
        <f t="shared" si="151"/>
        <v>17</v>
      </c>
      <c r="AP256" s="201">
        <f t="shared" si="152"/>
        <v>29</v>
      </c>
      <c r="AQ256" s="201">
        <f t="shared" si="153"/>
        <v>18</v>
      </c>
      <c r="AR256" s="201">
        <f t="shared" si="154"/>
        <v>21</v>
      </c>
      <c r="AS256" s="201">
        <f t="shared" si="155"/>
        <v>17</v>
      </c>
      <c r="AT256" s="201">
        <f t="shared" si="156"/>
        <v>14</v>
      </c>
      <c r="AU256" s="201">
        <f t="shared" si="157"/>
        <v>31</v>
      </c>
      <c r="AV256" s="41">
        <f t="shared" si="159"/>
        <v>23</v>
      </c>
      <c r="AW256" s="41">
        <f t="shared" si="159"/>
        <v>23.472727272727273</v>
      </c>
      <c r="AX256" s="41">
        <f t="shared" si="159"/>
        <v>23.945454545454545</v>
      </c>
      <c r="AY256" s="41">
        <f t="shared" si="159"/>
        <v>24.418181818181818</v>
      </c>
      <c r="AZ256" s="41">
        <f t="shared" si="159"/>
        <v>24.890909090909091</v>
      </c>
      <c r="BA256" s="41">
        <f t="shared" si="159"/>
        <v>25.363636363636363</v>
      </c>
      <c r="BB256" s="41">
        <f t="shared" si="159"/>
        <v>25.836363636363636</v>
      </c>
      <c r="BC256" s="41">
        <f t="shared" si="159"/>
        <v>26.309090909090909</v>
      </c>
      <c r="BD256" s="41">
        <f t="shared" si="159"/>
        <v>26.781818181818181</v>
      </c>
      <c r="BE256" s="41">
        <f t="shared" si="159"/>
        <v>27.254545454545454</v>
      </c>
      <c r="BF256" s="41">
        <f t="shared" si="159"/>
        <v>27.727272727272727</v>
      </c>
    </row>
    <row r="257" spans="1:58">
      <c r="A257" s="53"/>
      <c r="B257" s="52"/>
      <c r="C257" s="52"/>
      <c r="D257" s="52"/>
      <c r="E257" s="52"/>
      <c r="F257" s="52"/>
      <c r="G257" s="52"/>
      <c r="H257" s="52"/>
      <c r="I257" s="52"/>
      <c r="J257" s="5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AL257" s="94"/>
      <c r="AM257" s="94"/>
      <c r="AN257" s="94"/>
      <c r="AO257" s="94"/>
      <c r="AP257" s="94"/>
      <c r="AQ257" s="94"/>
      <c r="AR257" s="94"/>
      <c r="AS257" s="94"/>
      <c r="AT257" s="94"/>
      <c r="AU257" s="94"/>
      <c r="AV257" s="94"/>
      <c r="AW257" s="94"/>
      <c r="AX257" s="94"/>
      <c r="AY257" s="94"/>
      <c r="AZ257" s="94"/>
      <c r="BA257" s="94"/>
      <c r="BB257" s="94"/>
      <c r="BC257" s="94"/>
      <c r="BD257" s="94"/>
      <c r="BE257" s="94"/>
      <c r="BF257" s="94"/>
    </row>
    <row r="258" spans="1:58">
      <c r="A258" s="53"/>
      <c r="B258" s="52"/>
      <c r="C258" s="52"/>
      <c r="D258" s="52"/>
      <c r="E258" s="52"/>
      <c r="F258" s="52"/>
      <c r="G258" s="52"/>
      <c r="H258" s="52"/>
      <c r="I258" s="52"/>
      <c r="J258" s="5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AL258" s="94"/>
      <c r="AM258" s="94"/>
      <c r="AN258" s="94"/>
      <c r="AO258" s="94"/>
      <c r="AP258" s="94"/>
      <c r="AQ258" s="94"/>
      <c r="AR258" s="94"/>
      <c r="AS258" s="94"/>
      <c r="AT258" s="94"/>
      <c r="AU258" s="94"/>
      <c r="AV258" s="94"/>
      <c r="AW258" s="94"/>
      <c r="AX258" s="94"/>
      <c r="AY258" s="94"/>
      <c r="AZ258" s="94"/>
      <c r="BA258" s="94"/>
      <c r="BB258" s="94"/>
      <c r="BC258" s="94"/>
      <c r="BD258" s="94"/>
      <c r="BE258" s="94"/>
      <c r="BF258" s="94"/>
    </row>
    <row r="259" spans="1:58">
      <c r="A259" s="53"/>
      <c r="B259" s="52"/>
      <c r="C259" s="52"/>
      <c r="D259" s="52"/>
      <c r="E259" s="52"/>
      <c r="F259" s="52"/>
      <c r="G259" s="52"/>
      <c r="H259" s="52"/>
      <c r="I259" s="52"/>
      <c r="J259" s="52"/>
      <c r="O259" s="3"/>
      <c r="P259" s="3"/>
      <c r="Q259" s="3"/>
      <c r="R259" s="3"/>
      <c r="S259" s="3"/>
      <c r="T259" s="3"/>
      <c r="U259" s="3"/>
      <c r="V259" s="3"/>
      <c r="AL259" s="94"/>
      <c r="AM259" s="94"/>
      <c r="AN259" s="94"/>
      <c r="AO259" s="94"/>
      <c r="AP259" s="94"/>
      <c r="AQ259" s="94"/>
      <c r="AR259" s="94"/>
      <c r="AS259" s="94"/>
      <c r="AT259" s="94"/>
      <c r="AU259" s="94"/>
      <c r="AV259" s="94"/>
      <c r="AW259" s="94"/>
      <c r="AX259" s="94"/>
      <c r="AY259" s="94"/>
      <c r="AZ259" s="94"/>
      <c r="BA259" s="94"/>
      <c r="BB259" s="94"/>
      <c r="BC259" s="94"/>
      <c r="BD259" s="94"/>
      <c r="BE259" s="94"/>
      <c r="BF259" s="94"/>
    </row>
    <row r="260" spans="1:58" s="3" customFormat="1" ht="18">
      <c r="A260" s="18" t="s">
        <v>75</v>
      </c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</row>
    <row r="261" spans="1:58" s="3" customFormat="1" ht="18">
      <c r="A261" s="1"/>
      <c r="B261" s="55"/>
      <c r="C261" s="55"/>
      <c r="D261" s="55"/>
      <c r="E261" s="55"/>
      <c r="F261" s="55"/>
      <c r="G261" s="55"/>
      <c r="H261" s="55"/>
      <c r="I261" s="39"/>
      <c r="J261" s="1"/>
      <c r="N261"/>
      <c r="O261"/>
      <c r="P261"/>
      <c r="Q261"/>
      <c r="R261"/>
      <c r="S261"/>
      <c r="T261"/>
      <c r="U261"/>
      <c r="V261"/>
    </row>
    <row r="262" spans="1:58" s="3" customFormat="1" ht="15.95" customHeight="1">
      <c r="B262" s="129" t="s">
        <v>5</v>
      </c>
      <c r="C262" s="59"/>
      <c r="D262" s="59"/>
      <c r="E262" s="59"/>
      <c r="F262" s="59"/>
      <c r="G262" s="59"/>
      <c r="H262" s="59"/>
      <c r="I262" s="59"/>
      <c r="J262" s="59"/>
      <c r="K262" s="59"/>
      <c r="L262" s="69" t="s">
        <v>32</v>
      </c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69" t="s">
        <v>48</v>
      </c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3"/>
    </row>
    <row r="263" spans="1:58" s="60" customFormat="1">
      <c r="A263" s="60" t="s">
        <v>6</v>
      </c>
      <c r="B263" s="61">
        <f t="shared" ref="B263:K263" si="160">SUM(B267:B279)</f>
        <v>1829</v>
      </c>
      <c r="C263" s="61">
        <f t="shared" si="160"/>
        <v>1959</v>
      </c>
      <c r="D263" s="61">
        <f t="shared" si="160"/>
        <v>1815</v>
      </c>
      <c r="E263" s="61">
        <f t="shared" si="160"/>
        <v>2197</v>
      </c>
      <c r="F263" s="61">
        <f t="shared" si="160"/>
        <v>2335</v>
      </c>
      <c r="G263" s="61">
        <f t="shared" si="160"/>
        <v>1881</v>
      </c>
      <c r="H263" s="61">
        <f t="shared" si="160"/>
        <v>2239</v>
      </c>
      <c r="I263" s="61">
        <f t="shared" si="160"/>
        <v>2755</v>
      </c>
      <c r="J263" s="61">
        <f t="shared" si="160"/>
        <v>2827</v>
      </c>
      <c r="K263" s="61">
        <f t="shared" si="160"/>
        <v>3496</v>
      </c>
    </row>
    <row r="264" spans="1:58">
      <c r="A264" s="67" t="s">
        <v>32</v>
      </c>
      <c r="B264" s="94"/>
      <c r="C264" s="94"/>
      <c r="D264" s="94"/>
      <c r="E264" s="94"/>
      <c r="F264" s="94"/>
      <c r="G264" s="94"/>
      <c r="H264" s="94"/>
      <c r="I264" s="94"/>
      <c r="J264" s="94"/>
      <c r="K264" s="68"/>
      <c r="L264" s="68">
        <f t="shared" ref="L264:V264" si="161">SUM(L267:L279)</f>
        <v>2822.266517996331</v>
      </c>
      <c r="M264" s="68">
        <f t="shared" si="161"/>
        <v>2853.0598222183221</v>
      </c>
      <c r="N264" s="68">
        <f t="shared" si="161"/>
        <v>2811.9690078731369</v>
      </c>
      <c r="O264" s="68">
        <f t="shared" si="161"/>
        <v>2782.8300037013728</v>
      </c>
      <c r="P264" s="68">
        <f t="shared" si="161"/>
        <v>2775.5739697584568</v>
      </c>
      <c r="Q264" s="68">
        <f t="shared" si="161"/>
        <v>2760.5518983434786</v>
      </c>
      <c r="R264" s="68">
        <f t="shared" si="161"/>
        <v>2749.9969825778749</v>
      </c>
      <c r="S264" s="68">
        <f t="shared" si="161"/>
        <v>2771.2083177858813</v>
      </c>
      <c r="T264" s="68">
        <f t="shared" si="161"/>
        <v>2799.6291090442596</v>
      </c>
      <c r="U264" s="68">
        <f t="shared" si="161"/>
        <v>2824.3742499293558</v>
      </c>
      <c r="V264" s="68">
        <f t="shared" si="161"/>
        <v>2851.3411635989301</v>
      </c>
      <c r="W264" s="94"/>
      <c r="X264" s="94"/>
      <c r="Y264" s="94"/>
      <c r="Z264" s="94"/>
      <c r="AA264" s="94"/>
      <c r="AB264" s="94"/>
      <c r="AC264" s="94"/>
      <c r="AD264" s="94"/>
      <c r="AE264" s="94"/>
      <c r="AF264" s="94"/>
      <c r="AG264" s="94"/>
      <c r="AH264" s="94"/>
      <c r="AI264" s="94"/>
      <c r="AJ264" s="94"/>
      <c r="AK264" s="94"/>
      <c r="AL264" s="72"/>
      <c r="AM264" s="201"/>
      <c r="AN264" s="201"/>
      <c r="AO264" s="201"/>
      <c r="AP264" s="201"/>
      <c r="AQ264" s="201"/>
      <c r="AR264" s="201"/>
      <c r="AS264" s="201"/>
      <c r="AT264" s="201"/>
      <c r="AU264" s="68"/>
      <c r="AV264" s="68">
        <f t="shared" ref="AV264:BF264" si="162">SUM(AV267:AV279)</f>
        <v>3181.6666666666665</v>
      </c>
      <c r="AW264" s="68">
        <f t="shared" si="162"/>
        <v>3335.9151515151516</v>
      </c>
      <c r="AX264" s="68">
        <f t="shared" si="162"/>
        <v>3490.1636363636358</v>
      </c>
      <c r="AY264" s="68">
        <f t="shared" si="162"/>
        <v>3644.4121212121208</v>
      </c>
      <c r="AZ264" s="68">
        <f t="shared" si="162"/>
        <v>3798.6606060606064</v>
      </c>
      <c r="BA264" s="68">
        <f t="shared" si="162"/>
        <v>3952.909090909091</v>
      </c>
      <c r="BB264" s="68">
        <f t="shared" si="162"/>
        <v>4107.1575757575756</v>
      </c>
      <c r="BC264" s="68">
        <f t="shared" si="162"/>
        <v>4261.4060606060602</v>
      </c>
      <c r="BD264" s="68">
        <f t="shared" si="162"/>
        <v>4415.6545454545467</v>
      </c>
      <c r="BE264" s="68">
        <f t="shared" si="162"/>
        <v>4569.9030303030313</v>
      </c>
      <c r="BF264" s="68">
        <f t="shared" si="162"/>
        <v>4724.1515151515159</v>
      </c>
    </row>
    <row r="265" spans="1:58">
      <c r="B265" s="94"/>
      <c r="C265" s="94"/>
      <c r="D265" s="94"/>
      <c r="E265" s="94"/>
      <c r="F265" s="94"/>
      <c r="G265" s="94"/>
      <c r="H265" s="94"/>
      <c r="I265" s="94"/>
      <c r="J265" s="94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94"/>
      <c r="X265" s="94"/>
      <c r="Y265" s="94"/>
      <c r="Z265" s="94"/>
      <c r="AA265" s="94"/>
      <c r="AB265" s="94"/>
      <c r="AC265" s="94"/>
      <c r="AD265" s="94"/>
      <c r="AE265" s="94"/>
      <c r="AF265" s="94"/>
      <c r="AG265" s="94"/>
      <c r="AH265" s="94"/>
      <c r="AI265" s="94"/>
      <c r="AJ265" s="94"/>
      <c r="AK265" s="94"/>
      <c r="AL265" s="72"/>
      <c r="AM265" s="201"/>
      <c r="AN265" s="201"/>
      <c r="AO265" s="201"/>
      <c r="AP265" s="201"/>
      <c r="AQ265" s="201"/>
      <c r="AR265" s="201"/>
      <c r="AS265" s="201"/>
      <c r="AT265" s="201"/>
      <c r="AU265" s="68"/>
      <c r="AV265" s="68"/>
      <c r="AW265" s="68"/>
      <c r="AX265" s="68"/>
      <c r="AY265" s="68"/>
      <c r="AZ265" s="68"/>
      <c r="BA265" s="68"/>
      <c r="BB265" s="68"/>
      <c r="BC265" s="68"/>
      <c r="BD265" s="199"/>
      <c r="BE265" s="199"/>
      <c r="BF265" s="199"/>
    </row>
    <row r="266" spans="1:58">
      <c r="A266" s="1" t="s">
        <v>64</v>
      </c>
      <c r="B266" s="1">
        <v>2008</v>
      </c>
      <c r="C266" s="1">
        <v>2009</v>
      </c>
      <c r="D266" s="1">
        <v>2010</v>
      </c>
      <c r="E266" s="1">
        <v>2011</v>
      </c>
      <c r="F266" s="1">
        <v>2012</v>
      </c>
      <c r="G266" s="1">
        <v>2013</v>
      </c>
      <c r="H266" s="1">
        <v>2014</v>
      </c>
      <c r="I266" s="1">
        <v>2015</v>
      </c>
      <c r="J266" s="1">
        <v>2016</v>
      </c>
      <c r="K266" s="1">
        <v>2017</v>
      </c>
      <c r="L266" s="1">
        <v>2018</v>
      </c>
      <c r="M266" s="1">
        <v>2019</v>
      </c>
      <c r="N266" s="1">
        <v>2020</v>
      </c>
      <c r="O266" s="1">
        <v>2021</v>
      </c>
      <c r="P266" s="1">
        <v>2022</v>
      </c>
      <c r="Q266" s="1">
        <v>2023</v>
      </c>
      <c r="R266" s="1">
        <v>2024</v>
      </c>
      <c r="S266" s="1">
        <v>2025</v>
      </c>
      <c r="T266" s="1">
        <v>2026</v>
      </c>
      <c r="U266" s="1">
        <v>2027</v>
      </c>
      <c r="V266" s="1">
        <v>2028</v>
      </c>
      <c r="AL266" s="200">
        <v>2008</v>
      </c>
      <c r="AM266" s="200">
        <v>2009</v>
      </c>
      <c r="AN266" s="200">
        <v>2010</v>
      </c>
      <c r="AO266" s="200">
        <v>2011</v>
      </c>
      <c r="AP266" s="200">
        <v>2012</v>
      </c>
      <c r="AQ266" s="200">
        <v>2013</v>
      </c>
      <c r="AR266" s="200">
        <v>2014</v>
      </c>
      <c r="AS266" s="200">
        <v>2015</v>
      </c>
      <c r="AT266" s="200">
        <v>2016</v>
      </c>
      <c r="AU266" s="200">
        <v>2017</v>
      </c>
      <c r="AV266" s="200">
        <v>2018</v>
      </c>
      <c r="AW266" s="200">
        <v>2019</v>
      </c>
      <c r="AX266" s="200">
        <v>2020</v>
      </c>
      <c r="AY266" s="200">
        <v>2021</v>
      </c>
      <c r="AZ266" s="200">
        <v>2022</v>
      </c>
      <c r="BA266" s="200">
        <v>2023</v>
      </c>
      <c r="BB266" s="200">
        <v>2024</v>
      </c>
      <c r="BC266" s="200">
        <v>2025</v>
      </c>
      <c r="BD266" s="200">
        <v>2026</v>
      </c>
      <c r="BE266" s="200">
        <v>2027</v>
      </c>
      <c r="BF266" s="200">
        <v>2028</v>
      </c>
    </row>
    <row r="267" spans="1:58">
      <c r="A267" s="53" t="s">
        <v>50</v>
      </c>
      <c r="B267" s="57">
        <f>'Analysis Fault Information'!B267</f>
        <v>151</v>
      </c>
      <c r="C267" s="57">
        <f>'Analysis Fault Information'!C267</f>
        <v>145</v>
      </c>
      <c r="D267" s="57">
        <f>'Analysis Fault Information'!D267</f>
        <v>117</v>
      </c>
      <c r="E267" s="57">
        <f>'Analysis Fault Information'!E267</f>
        <v>124</v>
      </c>
      <c r="F267" s="57">
        <f>'Analysis Fault Information'!F267</f>
        <v>99</v>
      </c>
      <c r="G267" s="57">
        <f>'Analysis Fault Information'!G267</f>
        <v>106</v>
      </c>
      <c r="H267" s="57">
        <f>'Analysis Fault Information'!H267</f>
        <v>147</v>
      </c>
      <c r="I267" s="57">
        <f>'Analysis Fault Information'!I267</f>
        <v>208</v>
      </c>
      <c r="J267" s="57">
        <f>'Analysis Fault Information'!J267</f>
        <v>168</v>
      </c>
      <c r="K267" s="57">
        <f>'Analysis Fault Information'!K267</f>
        <v>167</v>
      </c>
      <c r="L267" s="74">
        <f t="shared" ref="L267:V267" si="163">L14+L37+L60+L83+L106+L129+L152+L175+L198+L221+L244</f>
        <v>187.70338474387688</v>
      </c>
      <c r="M267" s="74">
        <f t="shared" si="163"/>
        <v>191.31745468406939</v>
      </c>
      <c r="N267" s="74">
        <f t="shared" si="163"/>
        <v>193.22098819613393</v>
      </c>
      <c r="O267" s="74">
        <f t="shared" si="163"/>
        <v>196.17820165871774</v>
      </c>
      <c r="P267" s="74">
        <f t="shared" si="163"/>
        <v>198.78541182561563</v>
      </c>
      <c r="Q267" s="74">
        <f t="shared" si="163"/>
        <v>196.25504136258664</v>
      </c>
      <c r="R267" s="74">
        <f t="shared" si="163"/>
        <v>194.05053210185761</v>
      </c>
      <c r="S267" s="74">
        <f t="shared" si="163"/>
        <v>195.38064523989237</v>
      </c>
      <c r="T267" s="74">
        <f t="shared" si="163"/>
        <v>197.60650306577622</v>
      </c>
      <c r="U267" s="74">
        <f t="shared" si="163"/>
        <v>199.94310290162474</v>
      </c>
      <c r="V267" s="74">
        <f t="shared" si="163"/>
        <v>202.40436480225972</v>
      </c>
      <c r="AL267" s="201">
        <f t="shared" ref="AL267:AL279" si="164">B267</f>
        <v>151</v>
      </c>
      <c r="AM267" s="201">
        <f t="shared" ref="AM267:AM279" si="165">C267</f>
        <v>145</v>
      </c>
      <c r="AN267" s="201">
        <f t="shared" ref="AN267:AN279" si="166">D267</f>
        <v>117</v>
      </c>
      <c r="AO267" s="201">
        <f t="shared" ref="AO267:AO279" si="167">E267</f>
        <v>124</v>
      </c>
      <c r="AP267" s="201">
        <f t="shared" ref="AP267:AP279" si="168">F267</f>
        <v>99</v>
      </c>
      <c r="AQ267" s="201">
        <f t="shared" ref="AQ267:AQ279" si="169">G267</f>
        <v>106</v>
      </c>
      <c r="AR267" s="201">
        <f t="shared" ref="AR267:AR279" si="170">H267</f>
        <v>147</v>
      </c>
      <c r="AS267" s="201">
        <f t="shared" ref="AS267:AS279" si="171">I267</f>
        <v>208</v>
      </c>
      <c r="AT267" s="201">
        <f t="shared" ref="AT267:AT279" si="172">J267</f>
        <v>168</v>
      </c>
      <c r="AU267" s="201">
        <f t="shared" ref="AU267:AU279" si="173">K267</f>
        <v>167</v>
      </c>
      <c r="AV267" s="41">
        <f>LINEST($B267:$K267)*(AV$6-$AL$6+1)+INDEX(LINEST($B267:$K267,,TRUE,TRUE),1,2)</f>
        <v>171.06666666666666</v>
      </c>
      <c r="AW267" s="41">
        <f t="shared" ref="AW267:BF267" si="174">LINEST($B267:$K267)*(AW$6-$AL$6+1)+INDEX(LINEST($B267:$K267,,TRUE,TRUE),1,2)</f>
        <v>176.13333333333333</v>
      </c>
      <c r="AX267" s="41">
        <f t="shared" si="174"/>
        <v>181.2</v>
      </c>
      <c r="AY267" s="41">
        <f t="shared" si="174"/>
        <v>186.26666666666665</v>
      </c>
      <c r="AZ267" s="41">
        <f t="shared" si="174"/>
        <v>191.33333333333334</v>
      </c>
      <c r="BA267" s="41">
        <f t="shared" si="174"/>
        <v>196.4</v>
      </c>
      <c r="BB267" s="41">
        <f t="shared" si="174"/>
        <v>201.46666666666667</v>
      </c>
      <c r="BC267" s="41">
        <f t="shared" si="174"/>
        <v>206.53333333333336</v>
      </c>
      <c r="BD267" s="41">
        <f t="shared" si="174"/>
        <v>211.60000000000002</v>
      </c>
      <c r="BE267" s="41">
        <f t="shared" si="174"/>
        <v>216.66666666666669</v>
      </c>
      <c r="BF267" s="41">
        <f t="shared" si="174"/>
        <v>221.73333333333335</v>
      </c>
    </row>
    <row r="268" spans="1:58">
      <c r="A268" s="53" t="s">
        <v>56</v>
      </c>
      <c r="B268" s="57">
        <f>'Analysis Fault Information'!B268</f>
        <v>143</v>
      </c>
      <c r="C268" s="57">
        <f>'Analysis Fault Information'!C268</f>
        <v>158</v>
      </c>
      <c r="D268" s="57">
        <f>'Analysis Fault Information'!D268</f>
        <v>181</v>
      </c>
      <c r="E268" s="57">
        <f>'Analysis Fault Information'!E268</f>
        <v>172</v>
      </c>
      <c r="F268" s="57">
        <f>'Analysis Fault Information'!F268</f>
        <v>253</v>
      </c>
      <c r="G268" s="57">
        <f>'Analysis Fault Information'!G268</f>
        <v>172</v>
      </c>
      <c r="H268" s="57">
        <f>'Analysis Fault Information'!H268</f>
        <v>302</v>
      </c>
      <c r="I268" s="57">
        <f>'Analysis Fault Information'!I268</f>
        <v>370</v>
      </c>
      <c r="J268" s="57">
        <f>'Analysis Fault Information'!J268</f>
        <v>259</v>
      </c>
      <c r="K268" s="57">
        <f>'Analysis Fault Information'!K268</f>
        <v>438</v>
      </c>
      <c r="L268" s="74">
        <f t="shared" ref="L268:V268" si="175">L15+L38+L61+L84+L107+L130+L153+L176+L199+L222+L245</f>
        <v>285.83772373368657</v>
      </c>
      <c r="M268" s="74">
        <f t="shared" si="175"/>
        <v>289.99161595878257</v>
      </c>
      <c r="N268" s="74">
        <f t="shared" si="175"/>
        <v>285.90803408517195</v>
      </c>
      <c r="O268" s="74">
        <f t="shared" si="175"/>
        <v>280.07038768384336</v>
      </c>
      <c r="P268" s="74">
        <f t="shared" si="175"/>
        <v>277.71663979507065</v>
      </c>
      <c r="Q268" s="74">
        <f t="shared" si="175"/>
        <v>280.04370454816444</v>
      </c>
      <c r="R268" s="74">
        <f t="shared" si="175"/>
        <v>281.007046616759</v>
      </c>
      <c r="S268" s="74">
        <f t="shared" si="175"/>
        <v>289.51164314556428</v>
      </c>
      <c r="T268" s="74">
        <f t="shared" si="175"/>
        <v>294.80092699899501</v>
      </c>
      <c r="U268" s="74">
        <f t="shared" si="175"/>
        <v>298.40900242882242</v>
      </c>
      <c r="V268" s="74">
        <f t="shared" si="175"/>
        <v>302.55520090299558</v>
      </c>
      <c r="AL268" s="201">
        <f t="shared" si="164"/>
        <v>143</v>
      </c>
      <c r="AM268" s="201">
        <f t="shared" si="165"/>
        <v>158</v>
      </c>
      <c r="AN268" s="201">
        <f t="shared" si="166"/>
        <v>181</v>
      </c>
      <c r="AO268" s="201">
        <f t="shared" si="167"/>
        <v>172</v>
      </c>
      <c r="AP268" s="201">
        <f t="shared" si="168"/>
        <v>253</v>
      </c>
      <c r="AQ268" s="201">
        <f t="shared" si="169"/>
        <v>172</v>
      </c>
      <c r="AR268" s="201">
        <f t="shared" si="170"/>
        <v>302</v>
      </c>
      <c r="AS268" s="201">
        <f t="shared" si="171"/>
        <v>370</v>
      </c>
      <c r="AT268" s="201">
        <f t="shared" si="172"/>
        <v>259</v>
      </c>
      <c r="AU268" s="201">
        <f t="shared" si="173"/>
        <v>438</v>
      </c>
      <c r="AV268" s="41">
        <f t="shared" ref="AV268:BF279" si="176">LINEST($B268:$K268)*(AV$6-$AL$6+1)+INDEX(LINEST($B268:$K268,,TRUE,TRUE),1,2)</f>
        <v>398.66666666666663</v>
      </c>
      <c r="AW268" s="41">
        <f t="shared" si="176"/>
        <v>426.64242424242423</v>
      </c>
      <c r="AX268" s="41">
        <f t="shared" si="176"/>
        <v>454.61818181818182</v>
      </c>
      <c r="AY268" s="41">
        <f t="shared" si="176"/>
        <v>482.59393939393942</v>
      </c>
      <c r="AZ268" s="41">
        <f t="shared" si="176"/>
        <v>510.56969696969691</v>
      </c>
      <c r="BA268" s="41">
        <f t="shared" si="176"/>
        <v>538.5454545454545</v>
      </c>
      <c r="BB268" s="41">
        <f t="shared" si="176"/>
        <v>566.5212121212121</v>
      </c>
      <c r="BC268" s="41">
        <f t="shared" si="176"/>
        <v>594.4969696969697</v>
      </c>
      <c r="BD268" s="41">
        <f t="shared" si="176"/>
        <v>622.4727272727273</v>
      </c>
      <c r="BE268" s="41">
        <f t="shared" si="176"/>
        <v>650.4484848484849</v>
      </c>
      <c r="BF268" s="41">
        <f t="shared" si="176"/>
        <v>678.42424242424238</v>
      </c>
    </row>
    <row r="269" spans="1:58">
      <c r="A269" s="53" t="s">
        <v>51</v>
      </c>
      <c r="B269" s="57">
        <f>'Analysis Fault Information'!B269</f>
        <v>36</v>
      </c>
      <c r="C269" s="57">
        <f>'Analysis Fault Information'!C269</f>
        <v>18</v>
      </c>
      <c r="D269" s="57">
        <f>'Analysis Fault Information'!D269</f>
        <v>20</v>
      </c>
      <c r="E269" s="57">
        <f>'Analysis Fault Information'!E269</f>
        <v>32</v>
      </c>
      <c r="F269" s="57">
        <f>'Analysis Fault Information'!F269</f>
        <v>15</v>
      </c>
      <c r="G269" s="57">
        <f>'Analysis Fault Information'!G269</f>
        <v>27</v>
      </c>
      <c r="H269" s="57">
        <f>'Analysis Fault Information'!H269</f>
        <v>32</v>
      </c>
      <c r="I269" s="57">
        <f>'Analysis Fault Information'!I269</f>
        <v>26</v>
      </c>
      <c r="J269" s="57">
        <f>'Analysis Fault Information'!J269</f>
        <v>26</v>
      </c>
      <c r="K269" s="57">
        <f>'Analysis Fault Information'!K269</f>
        <v>46</v>
      </c>
      <c r="L269" s="74">
        <f t="shared" ref="L269:V269" si="177">L16+L39+L62+L85+L108+L131+L154+L177+L200+L223+L246</f>
        <v>33.75560571321332</v>
      </c>
      <c r="M269" s="74">
        <f t="shared" si="177"/>
        <v>34.243714351791027</v>
      </c>
      <c r="N269" s="74">
        <f t="shared" si="177"/>
        <v>34.411993773427334</v>
      </c>
      <c r="O269" s="74">
        <f t="shared" si="177"/>
        <v>34.698170933218869</v>
      </c>
      <c r="P269" s="74">
        <f t="shared" si="177"/>
        <v>34.767409319140427</v>
      </c>
      <c r="Q269" s="74">
        <f t="shared" si="177"/>
        <v>34.263773923305408</v>
      </c>
      <c r="R269" s="74">
        <f t="shared" si="177"/>
        <v>33.818912427414247</v>
      </c>
      <c r="S269" s="74">
        <f t="shared" si="177"/>
        <v>33.823371773589407</v>
      </c>
      <c r="T269" s="74">
        <f t="shared" si="177"/>
        <v>34.029096867208885</v>
      </c>
      <c r="U269" s="74">
        <f t="shared" si="177"/>
        <v>34.233063770348615</v>
      </c>
      <c r="V269" s="74">
        <f t="shared" si="177"/>
        <v>34.358477190507806</v>
      </c>
      <c r="AL269" s="201">
        <f t="shared" si="164"/>
        <v>36</v>
      </c>
      <c r="AM269" s="201">
        <f t="shared" si="165"/>
        <v>18</v>
      </c>
      <c r="AN269" s="201">
        <f t="shared" si="166"/>
        <v>20</v>
      </c>
      <c r="AO269" s="201">
        <f t="shared" si="167"/>
        <v>32</v>
      </c>
      <c r="AP269" s="201">
        <f t="shared" si="168"/>
        <v>15</v>
      </c>
      <c r="AQ269" s="201">
        <f t="shared" si="169"/>
        <v>27</v>
      </c>
      <c r="AR269" s="201">
        <f t="shared" si="170"/>
        <v>32</v>
      </c>
      <c r="AS269" s="201">
        <f t="shared" si="171"/>
        <v>26</v>
      </c>
      <c r="AT269" s="201">
        <f t="shared" si="172"/>
        <v>26</v>
      </c>
      <c r="AU269" s="201">
        <f t="shared" si="173"/>
        <v>46</v>
      </c>
      <c r="AV269" s="41">
        <f t="shared" si="176"/>
        <v>34.066666666666663</v>
      </c>
      <c r="AW269" s="41">
        <f t="shared" si="176"/>
        <v>35.206060606060603</v>
      </c>
      <c r="AX269" s="41">
        <f t="shared" si="176"/>
        <v>36.345454545454544</v>
      </c>
      <c r="AY269" s="41">
        <f t="shared" si="176"/>
        <v>37.484848484848484</v>
      </c>
      <c r="AZ269" s="41">
        <f t="shared" si="176"/>
        <v>38.624242424242425</v>
      </c>
      <c r="BA269" s="41">
        <f t="shared" si="176"/>
        <v>39.763636363636365</v>
      </c>
      <c r="BB269" s="41">
        <f t="shared" si="176"/>
        <v>40.903030303030306</v>
      </c>
      <c r="BC269" s="41">
        <f t="shared" si="176"/>
        <v>42.042424242424246</v>
      </c>
      <c r="BD269" s="41">
        <f t="shared" si="176"/>
        <v>43.181818181818187</v>
      </c>
      <c r="BE269" s="41">
        <f t="shared" si="176"/>
        <v>44.321212121212127</v>
      </c>
      <c r="BF269" s="41">
        <f t="shared" si="176"/>
        <v>45.460606060606068</v>
      </c>
    </row>
    <row r="270" spans="1:58">
      <c r="A270" s="53" t="s">
        <v>54</v>
      </c>
      <c r="B270" s="57">
        <f>'Analysis Fault Information'!B270</f>
        <v>195</v>
      </c>
      <c r="C270" s="57">
        <f>'Analysis Fault Information'!C270</f>
        <v>236</v>
      </c>
      <c r="D270" s="57">
        <f>'Analysis Fault Information'!D270</f>
        <v>256</v>
      </c>
      <c r="E270" s="57">
        <f>'Analysis Fault Information'!E270</f>
        <v>265</v>
      </c>
      <c r="F270" s="57">
        <f>'Analysis Fault Information'!F270</f>
        <v>271</v>
      </c>
      <c r="G270" s="57">
        <f>'Analysis Fault Information'!G270</f>
        <v>182</v>
      </c>
      <c r="H270" s="57">
        <f>'Analysis Fault Information'!H270</f>
        <v>226</v>
      </c>
      <c r="I270" s="57">
        <f>'Analysis Fault Information'!I270</f>
        <v>258</v>
      </c>
      <c r="J270" s="57">
        <f>'Analysis Fault Information'!J270</f>
        <v>233</v>
      </c>
      <c r="K270" s="57">
        <f>'Analysis Fault Information'!K270</f>
        <v>354</v>
      </c>
      <c r="L270" s="74">
        <f t="shared" ref="L270:V270" si="178">L17+L40+L63+L86+L109+L132+L155+L178+L201+L224+L247</f>
        <v>277.11583053829804</v>
      </c>
      <c r="M270" s="74">
        <f t="shared" si="178"/>
        <v>280.0444650748961</v>
      </c>
      <c r="N270" s="74">
        <f t="shared" si="178"/>
        <v>276.83488021892799</v>
      </c>
      <c r="O270" s="74">
        <f t="shared" si="178"/>
        <v>273.61987623548652</v>
      </c>
      <c r="P270" s="74">
        <f t="shared" si="178"/>
        <v>273.17371849821973</v>
      </c>
      <c r="Q270" s="74">
        <f t="shared" si="178"/>
        <v>273.32453312531629</v>
      </c>
      <c r="R270" s="74">
        <f t="shared" si="178"/>
        <v>274.92441461125657</v>
      </c>
      <c r="S270" s="74">
        <f t="shared" si="178"/>
        <v>280.33817908627185</v>
      </c>
      <c r="T270" s="74">
        <f t="shared" si="178"/>
        <v>283.05992023223035</v>
      </c>
      <c r="U270" s="74">
        <f t="shared" si="178"/>
        <v>285.65618768914987</v>
      </c>
      <c r="V270" s="74">
        <f t="shared" si="178"/>
        <v>288.07351279015057</v>
      </c>
      <c r="AL270" s="201">
        <f t="shared" si="164"/>
        <v>195</v>
      </c>
      <c r="AM270" s="201">
        <f t="shared" si="165"/>
        <v>236</v>
      </c>
      <c r="AN270" s="201">
        <f t="shared" si="166"/>
        <v>256</v>
      </c>
      <c r="AO270" s="201">
        <f t="shared" si="167"/>
        <v>265</v>
      </c>
      <c r="AP270" s="201">
        <f t="shared" si="168"/>
        <v>271</v>
      </c>
      <c r="AQ270" s="201">
        <f t="shared" si="169"/>
        <v>182</v>
      </c>
      <c r="AR270" s="201">
        <f t="shared" si="170"/>
        <v>226</v>
      </c>
      <c r="AS270" s="201">
        <f t="shared" si="171"/>
        <v>258</v>
      </c>
      <c r="AT270" s="201">
        <f t="shared" si="172"/>
        <v>233</v>
      </c>
      <c r="AU270" s="201">
        <f t="shared" si="173"/>
        <v>354</v>
      </c>
      <c r="AV270" s="41">
        <f t="shared" si="176"/>
        <v>288.06666666666666</v>
      </c>
      <c r="AW270" s="41">
        <f t="shared" si="176"/>
        <v>295.42424242424244</v>
      </c>
      <c r="AX270" s="41">
        <f t="shared" si="176"/>
        <v>302.78181818181815</v>
      </c>
      <c r="AY270" s="41">
        <f t="shared" si="176"/>
        <v>310.13939393939393</v>
      </c>
      <c r="AZ270" s="41">
        <f t="shared" si="176"/>
        <v>317.4969696969697</v>
      </c>
      <c r="BA270" s="41">
        <f t="shared" si="176"/>
        <v>324.85454545454547</v>
      </c>
      <c r="BB270" s="41">
        <f t="shared" si="176"/>
        <v>332.21212121212125</v>
      </c>
      <c r="BC270" s="41">
        <f t="shared" si="176"/>
        <v>339.56969696969696</v>
      </c>
      <c r="BD270" s="41">
        <f t="shared" si="176"/>
        <v>346.92727272727274</v>
      </c>
      <c r="BE270" s="41">
        <f t="shared" si="176"/>
        <v>354.28484848484845</v>
      </c>
      <c r="BF270" s="41">
        <f t="shared" si="176"/>
        <v>361.64242424242423</v>
      </c>
    </row>
    <row r="271" spans="1:58">
      <c r="A271" s="53" t="s">
        <v>49</v>
      </c>
      <c r="B271" s="57">
        <f>'Analysis Fault Information'!B271</f>
        <v>74</v>
      </c>
      <c r="C271" s="57">
        <f>'Analysis Fault Information'!C271</f>
        <v>92</v>
      </c>
      <c r="D271" s="57">
        <f>'Analysis Fault Information'!D271</f>
        <v>84</v>
      </c>
      <c r="E271" s="57">
        <f>'Analysis Fault Information'!E271</f>
        <v>119</v>
      </c>
      <c r="F271" s="57">
        <f>'Analysis Fault Information'!F271</f>
        <v>105</v>
      </c>
      <c r="G271" s="57">
        <f>'Analysis Fault Information'!G271</f>
        <v>83</v>
      </c>
      <c r="H271" s="57">
        <f>'Analysis Fault Information'!H271</f>
        <v>92</v>
      </c>
      <c r="I271" s="57">
        <f>'Analysis Fault Information'!I271</f>
        <v>113</v>
      </c>
      <c r="J271" s="57">
        <f>'Analysis Fault Information'!J271</f>
        <v>148</v>
      </c>
      <c r="K271" s="57">
        <f>'Analysis Fault Information'!K271</f>
        <v>137</v>
      </c>
      <c r="L271" s="74">
        <f t="shared" ref="L271:V271" si="179">L18+L41+L64+L87+L110+L133+L156+L179+L202+L225+L248</f>
        <v>130.73631374543663</v>
      </c>
      <c r="M271" s="74">
        <f t="shared" si="179"/>
        <v>131.7349366540615</v>
      </c>
      <c r="N271" s="74">
        <f t="shared" si="179"/>
        <v>131.24653596430426</v>
      </c>
      <c r="O271" s="74">
        <f t="shared" si="179"/>
        <v>131.37620991168987</v>
      </c>
      <c r="P271" s="74">
        <f t="shared" si="179"/>
        <v>129.36161583431229</v>
      </c>
      <c r="Q271" s="74">
        <f t="shared" si="179"/>
        <v>124.62246062013594</v>
      </c>
      <c r="R271" s="74">
        <f t="shared" si="179"/>
        <v>119.06567523458872</v>
      </c>
      <c r="S271" s="74">
        <f t="shared" si="179"/>
        <v>115.61657562524161</v>
      </c>
      <c r="T271" s="74">
        <f t="shared" si="179"/>
        <v>115.43947447532022</v>
      </c>
      <c r="U271" s="74">
        <f t="shared" si="179"/>
        <v>115.42377071860611</v>
      </c>
      <c r="V271" s="74">
        <f t="shared" si="179"/>
        <v>116.03622789184632</v>
      </c>
      <c r="AL271" s="201">
        <f t="shared" si="164"/>
        <v>74</v>
      </c>
      <c r="AM271" s="201">
        <f t="shared" si="165"/>
        <v>92</v>
      </c>
      <c r="AN271" s="201">
        <f t="shared" si="166"/>
        <v>84</v>
      </c>
      <c r="AO271" s="201">
        <f t="shared" si="167"/>
        <v>119</v>
      </c>
      <c r="AP271" s="201">
        <f t="shared" si="168"/>
        <v>105</v>
      </c>
      <c r="AQ271" s="201">
        <f t="shared" si="169"/>
        <v>83</v>
      </c>
      <c r="AR271" s="201">
        <f t="shared" si="170"/>
        <v>92</v>
      </c>
      <c r="AS271" s="201">
        <f t="shared" si="171"/>
        <v>113</v>
      </c>
      <c r="AT271" s="201">
        <f t="shared" si="172"/>
        <v>148</v>
      </c>
      <c r="AU271" s="201">
        <f t="shared" si="173"/>
        <v>137</v>
      </c>
      <c r="AV271" s="41">
        <f t="shared" si="176"/>
        <v>138.06666666666666</v>
      </c>
      <c r="AW271" s="41">
        <f t="shared" si="176"/>
        <v>144.13333333333335</v>
      </c>
      <c r="AX271" s="41">
        <f t="shared" si="176"/>
        <v>150.20000000000002</v>
      </c>
      <c r="AY271" s="41">
        <f t="shared" si="176"/>
        <v>156.26666666666668</v>
      </c>
      <c r="AZ271" s="41">
        <f t="shared" si="176"/>
        <v>162.33333333333337</v>
      </c>
      <c r="BA271" s="41">
        <f t="shared" si="176"/>
        <v>168.40000000000003</v>
      </c>
      <c r="BB271" s="41">
        <f t="shared" si="176"/>
        <v>174.4666666666667</v>
      </c>
      <c r="BC271" s="41">
        <f t="shared" si="176"/>
        <v>180.53333333333336</v>
      </c>
      <c r="BD271" s="41">
        <f t="shared" si="176"/>
        <v>186.60000000000002</v>
      </c>
      <c r="BE271" s="41">
        <f t="shared" si="176"/>
        <v>192.66666666666669</v>
      </c>
      <c r="BF271" s="41">
        <f t="shared" si="176"/>
        <v>198.73333333333335</v>
      </c>
    </row>
    <row r="272" spans="1:58">
      <c r="A272" s="53" t="s">
        <v>59</v>
      </c>
      <c r="B272" s="57">
        <f>'Analysis Fault Information'!B272</f>
        <v>100</v>
      </c>
      <c r="C272" s="57">
        <f>'Analysis Fault Information'!C272</f>
        <v>93</v>
      </c>
      <c r="D272" s="57">
        <f>'Analysis Fault Information'!D272</f>
        <v>116</v>
      </c>
      <c r="E272" s="57">
        <f>'Analysis Fault Information'!E272</f>
        <v>142</v>
      </c>
      <c r="F272" s="57">
        <f>'Analysis Fault Information'!F272</f>
        <v>177</v>
      </c>
      <c r="G272" s="57">
        <f>'Analysis Fault Information'!G272</f>
        <v>122</v>
      </c>
      <c r="H272" s="57">
        <f>'Analysis Fault Information'!H272</f>
        <v>127</v>
      </c>
      <c r="I272" s="57">
        <f>'Analysis Fault Information'!I272</f>
        <v>218</v>
      </c>
      <c r="J272" s="57">
        <f>'Analysis Fault Information'!J272</f>
        <v>226</v>
      </c>
      <c r="K272" s="57">
        <f>'Analysis Fault Information'!K272</f>
        <v>266</v>
      </c>
      <c r="L272" s="74">
        <f t="shared" ref="L272:V272" si="180">L19+L42+L65+L88+L111+L134+L157+L180+L203+L226+L249</f>
        <v>243.50956964834566</v>
      </c>
      <c r="M272" s="74">
        <f t="shared" si="180"/>
        <v>245.20554771159436</v>
      </c>
      <c r="N272" s="74">
        <f t="shared" si="180"/>
        <v>238.61373233106073</v>
      </c>
      <c r="O272" s="74">
        <f t="shared" si="180"/>
        <v>235.76455649947727</v>
      </c>
      <c r="P272" s="74">
        <f t="shared" si="180"/>
        <v>236.20452205870995</v>
      </c>
      <c r="Q272" s="74">
        <f t="shared" si="180"/>
        <v>238.12750358083727</v>
      </c>
      <c r="R272" s="74">
        <f t="shared" si="180"/>
        <v>240.16875320530789</v>
      </c>
      <c r="S272" s="74">
        <f t="shared" si="180"/>
        <v>242.41585368859592</v>
      </c>
      <c r="T272" s="74">
        <f t="shared" si="180"/>
        <v>244.55062764886077</v>
      </c>
      <c r="U272" s="74">
        <f t="shared" si="180"/>
        <v>246.83621885616964</v>
      </c>
      <c r="V272" s="74">
        <f t="shared" si="180"/>
        <v>249.2191836978283</v>
      </c>
      <c r="AL272" s="201">
        <f t="shared" si="164"/>
        <v>100</v>
      </c>
      <c r="AM272" s="201">
        <f t="shared" si="165"/>
        <v>93</v>
      </c>
      <c r="AN272" s="201">
        <f t="shared" si="166"/>
        <v>116</v>
      </c>
      <c r="AO272" s="201">
        <f t="shared" si="167"/>
        <v>142</v>
      </c>
      <c r="AP272" s="201">
        <f t="shared" si="168"/>
        <v>177</v>
      </c>
      <c r="AQ272" s="201">
        <f t="shared" si="169"/>
        <v>122</v>
      </c>
      <c r="AR272" s="201">
        <f t="shared" si="170"/>
        <v>127</v>
      </c>
      <c r="AS272" s="201">
        <f t="shared" si="171"/>
        <v>218</v>
      </c>
      <c r="AT272" s="201">
        <f t="shared" si="172"/>
        <v>226</v>
      </c>
      <c r="AU272" s="201">
        <f t="shared" si="173"/>
        <v>266</v>
      </c>
      <c r="AV272" s="41">
        <f t="shared" si="176"/>
        <v>253.20000000000002</v>
      </c>
      <c r="AW272" s="41">
        <f t="shared" si="176"/>
        <v>270.38181818181818</v>
      </c>
      <c r="AX272" s="41">
        <f t="shared" si="176"/>
        <v>287.56363636363642</v>
      </c>
      <c r="AY272" s="41">
        <f t="shared" si="176"/>
        <v>304.74545454545455</v>
      </c>
      <c r="AZ272" s="41">
        <f t="shared" si="176"/>
        <v>321.92727272727279</v>
      </c>
      <c r="BA272" s="41">
        <f t="shared" si="176"/>
        <v>339.10909090909092</v>
      </c>
      <c r="BB272" s="41">
        <f t="shared" si="176"/>
        <v>356.29090909090917</v>
      </c>
      <c r="BC272" s="41">
        <f t="shared" si="176"/>
        <v>373.4727272727273</v>
      </c>
      <c r="BD272" s="41">
        <f t="shared" si="176"/>
        <v>390.65454545454554</v>
      </c>
      <c r="BE272" s="41">
        <f t="shared" si="176"/>
        <v>407.83636363636367</v>
      </c>
      <c r="BF272" s="41">
        <f t="shared" si="176"/>
        <v>425.01818181818192</v>
      </c>
    </row>
    <row r="273" spans="1:58">
      <c r="A273" s="53" t="s">
        <v>57</v>
      </c>
      <c r="B273" s="57">
        <f>'Analysis Fault Information'!B273</f>
        <v>264</v>
      </c>
      <c r="C273" s="57">
        <f>'Analysis Fault Information'!C273</f>
        <v>260</v>
      </c>
      <c r="D273" s="57">
        <f>'Analysis Fault Information'!D273</f>
        <v>271</v>
      </c>
      <c r="E273" s="57">
        <f>'Analysis Fault Information'!E273</f>
        <v>302</v>
      </c>
      <c r="F273" s="57">
        <f>'Analysis Fault Information'!F273</f>
        <v>425</v>
      </c>
      <c r="G273" s="57">
        <f>'Analysis Fault Information'!G273</f>
        <v>309</v>
      </c>
      <c r="H273" s="57">
        <f>'Analysis Fault Information'!H273</f>
        <v>311</v>
      </c>
      <c r="I273" s="57">
        <f>'Analysis Fault Information'!I273</f>
        <v>382</v>
      </c>
      <c r="J273" s="57">
        <f>'Analysis Fault Information'!J273</f>
        <v>424</v>
      </c>
      <c r="K273" s="57">
        <f>'Analysis Fault Information'!K273</f>
        <v>634</v>
      </c>
      <c r="L273" s="74">
        <f t="shared" ref="L273:V273" si="181">L20+L43+L66+L89+L112+L135+L158+L181+L204+L227+L250</f>
        <v>429.28305524750436</v>
      </c>
      <c r="M273" s="74">
        <f t="shared" si="181"/>
        <v>435.00215346167556</v>
      </c>
      <c r="N273" s="74">
        <f t="shared" si="181"/>
        <v>427.10651250573437</v>
      </c>
      <c r="O273" s="74">
        <f t="shared" si="181"/>
        <v>419.36003447799038</v>
      </c>
      <c r="P273" s="74">
        <f t="shared" si="181"/>
        <v>414.95681742178522</v>
      </c>
      <c r="Q273" s="74">
        <f t="shared" si="181"/>
        <v>412.77541216653594</v>
      </c>
      <c r="R273" s="74">
        <f t="shared" si="181"/>
        <v>412.76709134876864</v>
      </c>
      <c r="S273" s="74">
        <f t="shared" si="181"/>
        <v>415.00767218937148</v>
      </c>
      <c r="T273" s="74">
        <f t="shared" si="181"/>
        <v>420.98204181495595</v>
      </c>
      <c r="U273" s="74">
        <f t="shared" si="181"/>
        <v>423.12866456544361</v>
      </c>
      <c r="V273" s="74">
        <f t="shared" si="181"/>
        <v>426.77689782256488</v>
      </c>
      <c r="AL273" s="201">
        <f t="shared" si="164"/>
        <v>264</v>
      </c>
      <c r="AM273" s="201">
        <f t="shared" si="165"/>
        <v>260</v>
      </c>
      <c r="AN273" s="201">
        <f t="shared" si="166"/>
        <v>271</v>
      </c>
      <c r="AO273" s="201">
        <f t="shared" si="167"/>
        <v>302</v>
      </c>
      <c r="AP273" s="201">
        <f t="shared" si="168"/>
        <v>425</v>
      </c>
      <c r="AQ273" s="201">
        <f t="shared" si="169"/>
        <v>309</v>
      </c>
      <c r="AR273" s="201">
        <f t="shared" si="170"/>
        <v>311</v>
      </c>
      <c r="AS273" s="201">
        <f t="shared" si="171"/>
        <v>382</v>
      </c>
      <c r="AT273" s="201">
        <f t="shared" si="172"/>
        <v>424</v>
      </c>
      <c r="AU273" s="201">
        <f t="shared" si="173"/>
        <v>634</v>
      </c>
      <c r="AV273" s="41">
        <f t="shared" si="176"/>
        <v>523.00000000000011</v>
      </c>
      <c r="AW273" s="41">
        <f t="shared" si="176"/>
        <v>552.9636363636364</v>
      </c>
      <c r="AX273" s="41">
        <f t="shared" si="176"/>
        <v>582.92727272727279</v>
      </c>
      <c r="AY273" s="41">
        <f t="shared" si="176"/>
        <v>612.89090909090919</v>
      </c>
      <c r="AZ273" s="41">
        <f t="shared" si="176"/>
        <v>642.85454545454559</v>
      </c>
      <c r="BA273" s="41">
        <f t="shared" si="176"/>
        <v>672.81818181818198</v>
      </c>
      <c r="BB273" s="41">
        <f t="shared" si="176"/>
        <v>702.78181818181838</v>
      </c>
      <c r="BC273" s="41">
        <f t="shared" si="176"/>
        <v>732.74545454545466</v>
      </c>
      <c r="BD273" s="41">
        <f t="shared" si="176"/>
        <v>762.70909090909106</v>
      </c>
      <c r="BE273" s="41">
        <f t="shared" si="176"/>
        <v>792.67272727272746</v>
      </c>
      <c r="BF273" s="41">
        <f t="shared" si="176"/>
        <v>822.63636363636385</v>
      </c>
    </row>
    <row r="274" spans="1:58">
      <c r="A274" s="53" t="s">
        <v>55</v>
      </c>
      <c r="B274" s="57">
        <f>'Analysis Fault Information'!B274</f>
        <v>112</v>
      </c>
      <c r="C274" s="57">
        <f>'Analysis Fault Information'!C274</f>
        <v>102</v>
      </c>
      <c r="D274" s="57">
        <f>'Analysis Fault Information'!D274</f>
        <v>96</v>
      </c>
      <c r="E274" s="57">
        <f>'Analysis Fault Information'!E274</f>
        <v>116</v>
      </c>
      <c r="F274" s="57">
        <f>'Analysis Fault Information'!F274</f>
        <v>180</v>
      </c>
      <c r="G274" s="57">
        <f>'Analysis Fault Information'!G274</f>
        <v>119</v>
      </c>
      <c r="H274" s="57">
        <f>'Analysis Fault Information'!H274</f>
        <v>126</v>
      </c>
      <c r="I274" s="57">
        <f>'Analysis Fault Information'!I274</f>
        <v>184</v>
      </c>
      <c r="J274" s="57">
        <f>'Analysis Fault Information'!J274</f>
        <v>192</v>
      </c>
      <c r="K274" s="57">
        <f>'Analysis Fault Information'!K274</f>
        <v>219</v>
      </c>
      <c r="L274" s="74">
        <f t="shared" ref="L274:V274" si="182">L21+L44+L67+L90+L113+L136+L159+L182+L205+L228+L251</f>
        <v>177.42934734361108</v>
      </c>
      <c r="M274" s="74">
        <f t="shared" si="182"/>
        <v>179.43705097874619</v>
      </c>
      <c r="N274" s="74">
        <f t="shared" si="182"/>
        <v>176.38660014866659</v>
      </c>
      <c r="O274" s="74">
        <f t="shared" si="182"/>
        <v>175.10938041921159</v>
      </c>
      <c r="P274" s="74">
        <f t="shared" si="182"/>
        <v>176.3364245169337</v>
      </c>
      <c r="Q274" s="74">
        <f t="shared" si="182"/>
        <v>177.91249049563473</v>
      </c>
      <c r="R274" s="74">
        <f t="shared" si="182"/>
        <v>180.24444864117561</v>
      </c>
      <c r="S274" s="74">
        <f t="shared" si="182"/>
        <v>185.54289970801184</v>
      </c>
      <c r="T274" s="74">
        <f t="shared" si="182"/>
        <v>188.35336731629189</v>
      </c>
      <c r="U274" s="74">
        <f t="shared" si="182"/>
        <v>190.48543971985004</v>
      </c>
      <c r="V274" s="74">
        <f t="shared" si="182"/>
        <v>193.3053235148528</v>
      </c>
      <c r="AL274" s="201">
        <f t="shared" si="164"/>
        <v>112</v>
      </c>
      <c r="AM274" s="201">
        <f t="shared" si="165"/>
        <v>102</v>
      </c>
      <c r="AN274" s="201">
        <f t="shared" si="166"/>
        <v>96</v>
      </c>
      <c r="AO274" s="201">
        <f t="shared" si="167"/>
        <v>116</v>
      </c>
      <c r="AP274" s="201">
        <f t="shared" si="168"/>
        <v>180</v>
      </c>
      <c r="AQ274" s="201">
        <f t="shared" si="169"/>
        <v>119</v>
      </c>
      <c r="AR274" s="201">
        <f t="shared" si="170"/>
        <v>126</v>
      </c>
      <c r="AS274" s="201">
        <f t="shared" si="171"/>
        <v>184</v>
      </c>
      <c r="AT274" s="201">
        <f t="shared" si="172"/>
        <v>192</v>
      </c>
      <c r="AU274" s="201">
        <f t="shared" si="173"/>
        <v>219</v>
      </c>
      <c r="AV274" s="41">
        <f t="shared" si="176"/>
        <v>211.33333333333334</v>
      </c>
      <c r="AW274" s="41">
        <f t="shared" si="176"/>
        <v>223.46666666666667</v>
      </c>
      <c r="AX274" s="41">
        <f t="shared" si="176"/>
        <v>235.60000000000002</v>
      </c>
      <c r="AY274" s="41">
        <f t="shared" si="176"/>
        <v>247.73333333333335</v>
      </c>
      <c r="AZ274" s="41">
        <f t="shared" si="176"/>
        <v>259.86666666666667</v>
      </c>
      <c r="BA274" s="41">
        <f t="shared" si="176"/>
        <v>272</v>
      </c>
      <c r="BB274" s="41">
        <f t="shared" si="176"/>
        <v>284.13333333333333</v>
      </c>
      <c r="BC274" s="41">
        <f t="shared" si="176"/>
        <v>296.26666666666671</v>
      </c>
      <c r="BD274" s="41">
        <f t="shared" si="176"/>
        <v>308.40000000000003</v>
      </c>
      <c r="BE274" s="41">
        <f t="shared" si="176"/>
        <v>320.53333333333342</v>
      </c>
      <c r="BF274" s="41">
        <f t="shared" si="176"/>
        <v>332.66666666666674</v>
      </c>
    </row>
    <row r="275" spans="1:58">
      <c r="A275" s="53" t="s">
        <v>47</v>
      </c>
      <c r="B275" s="57">
        <f>'Analysis Fault Information'!B275</f>
        <v>173</v>
      </c>
      <c r="C275" s="57">
        <f>'Analysis Fault Information'!C275</f>
        <v>213</v>
      </c>
      <c r="D275" s="57">
        <f>'Analysis Fault Information'!D275</f>
        <v>135</v>
      </c>
      <c r="E275" s="57">
        <f>'Analysis Fault Information'!E275</f>
        <v>255</v>
      </c>
      <c r="F275" s="57">
        <f>'Analysis Fault Information'!F275</f>
        <v>192</v>
      </c>
      <c r="G275" s="57">
        <f>'Analysis Fault Information'!G275</f>
        <v>148</v>
      </c>
      <c r="H275" s="57">
        <f>'Analysis Fault Information'!H275</f>
        <v>193</v>
      </c>
      <c r="I275" s="57">
        <f>'Analysis Fault Information'!I275</f>
        <v>219</v>
      </c>
      <c r="J275" s="57">
        <f>'Analysis Fault Information'!J275</f>
        <v>256</v>
      </c>
      <c r="K275" s="57">
        <f>'Analysis Fault Information'!K275</f>
        <v>234</v>
      </c>
      <c r="L275" s="74">
        <f t="shared" ref="L275:V275" si="183">L22+L45+L68+L91+L114+L137+L160+L183+L206+L229+L252</f>
        <v>198.06830790843486</v>
      </c>
      <c r="M275" s="74">
        <f t="shared" si="183"/>
        <v>197.60256424307903</v>
      </c>
      <c r="N275" s="74">
        <f t="shared" si="183"/>
        <v>196.7516978650122</v>
      </c>
      <c r="O275" s="74">
        <f t="shared" si="183"/>
        <v>196.9850585184565</v>
      </c>
      <c r="P275" s="74">
        <f t="shared" si="183"/>
        <v>194.8723226822124</v>
      </c>
      <c r="Q275" s="74">
        <f t="shared" si="183"/>
        <v>187.5843051520097</v>
      </c>
      <c r="R275" s="74">
        <f t="shared" si="183"/>
        <v>180.41860115227431</v>
      </c>
      <c r="S275" s="74">
        <f t="shared" si="183"/>
        <v>176.03664587519935</v>
      </c>
      <c r="T275" s="74">
        <f t="shared" si="183"/>
        <v>175.36736394423571</v>
      </c>
      <c r="U275" s="74">
        <f t="shared" si="183"/>
        <v>175.34774202991818</v>
      </c>
      <c r="V275" s="74">
        <f t="shared" si="183"/>
        <v>175.84402894476455</v>
      </c>
      <c r="AL275" s="201">
        <f t="shared" si="164"/>
        <v>173</v>
      </c>
      <c r="AM275" s="201">
        <f t="shared" si="165"/>
        <v>213</v>
      </c>
      <c r="AN275" s="201">
        <f t="shared" si="166"/>
        <v>135</v>
      </c>
      <c r="AO275" s="201">
        <f t="shared" si="167"/>
        <v>255</v>
      </c>
      <c r="AP275" s="201">
        <f t="shared" si="168"/>
        <v>192</v>
      </c>
      <c r="AQ275" s="201">
        <f t="shared" si="169"/>
        <v>148</v>
      </c>
      <c r="AR275" s="201">
        <f t="shared" si="170"/>
        <v>193</v>
      </c>
      <c r="AS275" s="201">
        <f t="shared" si="171"/>
        <v>219</v>
      </c>
      <c r="AT275" s="201">
        <f t="shared" si="172"/>
        <v>256</v>
      </c>
      <c r="AU275" s="201">
        <f t="shared" si="173"/>
        <v>234</v>
      </c>
      <c r="AV275" s="41">
        <f t="shared" si="176"/>
        <v>236.46666666666667</v>
      </c>
      <c r="AW275" s="41">
        <f t="shared" si="176"/>
        <v>242.76969696969698</v>
      </c>
      <c r="AX275" s="41">
        <f t="shared" si="176"/>
        <v>249.07272727272729</v>
      </c>
      <c r="AY275" s="41">
        <f t="shared" si="176"/>
        <v>255.37575757575758</v>
      </c>
      <c r="AZ275" s="41">
        <f t="shared" si="176"/>
        <v>261.67878787878789</v>
      </c>
      <c r="BA275" s="41">
        <f t="shared" si="176"/>
        <v>267.9818181818182</v>
      </c>
      <c r="BB275" s="41">
        <f t="shared" si="176"/>
        <v>274.28484848484851</v>
      </c>
      <c r="BC275" s="41">
        <f t="shared" si="176"/>
        <v>280.58787878787882</v>
      </c>
      <c r="BD275" s="41">
        <f t="shared" si="176"/>
        <v>286.89090909090908</v>
      </c>
      <c r="BE275" s="41">
        <f t="shared" si="176"/>
        <v>293.19393939393944</v>
      </c>
      <c r="BF275" s="41">
        <f t="shared" si="176"/>
        <v>299.4969696969697</v>
      </c>
    </row>
    <row r="276" spans="1:58">
      <c r="A276" s="53" t="s">
        <v>52</v>
      </c>
      <c r="B276" s="57">
        <f>'Analysis Fault Information'!B276</f>
        <v>178</v>
      </c>
      <c r="C276" s="57">
        <f>'Analysis Fault Information'!C276</f>
        <v>247</v>
      </c>
      <c r="D276" s="57">
        <f>'Analysis Fault Information'!D276</f>
        <v>177</v>
      </c>
      <c r="E276" s="57">
        <f>'Analysis Fault Information'!E276</f>
        <v>212</v>
      </c>
      <c r="F276" s="57">
        <f>'Analysis Fault Information'!F276</f>
        <v>152</v>
      </c>
      <c r="G276" s="57">
        <f>'Analysis Fault Information'!G276</f>
        <v>183</v>
      </c>
      <c r="H276" s="57">
        <f>'Analysis Fault Information'!H276</f>
        <v>111</v>
      </c>
      <c r="I276" s="57">
        <f>'Analysis Fault Information'!I276</f>
        <v>127</v>
      </c>
      <c r="J276" s="57">
        <f>'Analysis Fault Information'!J276</f>
        <v>277</v>
      </c>
      <c r="K276" s="57">
        <f>'Analysis Fault Information'!K276</f>
        <v>141</v>
      </c>
      <c r="L276" s="74">
        <f t="shared" ref="L276:V276" si="184">L23+L46+L69+L92+L115+L138+L161+L184+L207+L230+L253</f>
        <v>189.47964169956663</v>
      </c>
      <c r="M276" s="74">
        <f t="shared" si="184"/>
        <v>189.81355198591814</v>
      </c>
      <c r="N276" s="74">
        <f t="shared" si="184"/>
        <v>190.13099912572966</v>
      </c>
      <c r="O276" s="74">
        <f t="shared" si="184"/>
        <v>190.21210974686005</v>
      </c>
      <c r="P276" s="74">
        <f t="shared" si="184"/>
        <v>190.59215055366593</v>
      </c>
      <c r="Q276" s="74">
        <f t="shared" si="184"/>
        <v>184.82403064922937</v>
      </c>
      <c r="R276" s="74">
        <f t="shared" si="184"/>
        <v>180.14286433898877</v>
      </c>
      <c r="S276" s="74">
        <f t="shared" si="184"/>
        <v>178.44324794447249</v>
      </c>
      <c r="T276" s="74">
        <f t="shared" si="184"/>
        <v>177.811043735574</v>
      </c>
      <c r="U276" s="74">
        <f t="shared" si="184"/>
        <v>177.76800044614129</v>
      </c>
      <c r="V276" s="74">
        <f t="shared" si="184"/>
        <v>177.13660720382666</v>
      </c>
      <c r="AL276" s="201">
        <f t="shared" si="164"/>
        <v>178</v>
      </c>
      <c r="AM276" s="201">
        <f t="shared" si="165"/>
        <v>247</v>
      </c>
      <c r="AN276" s="201">
        <f t="shared" si="166"/>
        <v>177</v>
      </c>
      <c r="AO276" s="201">
        <f t="shared" si="167"/>
        <v>212</v>
      </c>
      <c r="AP276" s="201">
        <f t="shared" si="168"/>
        <v>152</v>
      </c>
      <c r="AQ276" s="201">
        <f t="shared" si="169"/>
        <v>183</v>
      </c>
      <c r="AR276" s="201">
        <f t="shared" si="170"/>
        <v>111</v>
      </c>
      <c r="AS276" s="201">
        <f t="shared" si="171"/>
        <v>127</v>
      </c>
      <c r="AT276" s="201">
        <f t="shared" si="172"/>
        <v>277</v>
      </c>
      <c r="AU276" s="201">
        <f t="shared" si="173"/>
        <v>141</v>
      </c>
      <c r="AV276" s="41">
        <f t="shared" si="176"/>
        <v>158.99999999999997</v>
      </c>
      <c r="AW276" s="41">
        <f t="shared" si="176"/>
        <v>155.09090909090907</v>
      </c>
      <c r="AX276" s="41">
        <f t="shared" si="176"/>
        <v>151.18181818181816</v>
      </c>
      <c r="AY276" s="41">
        <f t="shared" si="176"/>
        <v>147.27272727272725</v>
      </c>
      <c r="AZ276" s="41">
        <f t="shared" si="176"/>
        <v>143.36363636363632</v>
      </c>
      <c r="BA276" s="41">
        <f t="shared" si="176"/>
        <v>139.45454545454541</v>
      </c>
      <c r="BB276" s="41">
        <f t="shared" si="176"/>
        <v>135.5454545454545</v>
      </c>
      <c r="BC276" s="41">
        <f t="shared" si="176"/>
        <v>131.6363636363636</v>
      </c>
      <c r="BD276" s="41">
        <f t="shared" si="176"/>
        <v>127.72727272727268</v>
      </c>
      <c r="BE276" s="41">
        <f t="shared" si="176"/>
        <v>123.81818181818177</v>
      </c>
      <c r="BF276" s="41">
        <f t="shared" si="176"/>
        <v>119.90909090909086</v>
      </c>
    </row>
    <row r="277" spans="1:58">
      <c r="A277" s="53" t="s">
        <v>53</v>
      </c>
      <c r="B277" s="57">
        <f>'Analysis Fault Information'!B277</f>
        <v>83</v>
      </c>
      <c r="C277" s="57">
        <f>'Analysis Fault Information'!C277</f>
        <v>87</v>
      </c>
      <c r="D277" s="57">
        <f>'Analysis Fault Information'!D277</f>
        <v>63</v>
      </c>
      <c r="E277" s="57">
        <f>'Analysis Fault Information'!E277</f>
        <v>49</v>
      </c>
      <c r="F277" s="57">
        <f>'Analysis Fault Information'!F277</f>
        <v>48</v>
      </c>
      <c r="G277" s="57">
        <f>'Analysis Fault Information'!G277</f>
        <v>53</v>
      </c>
      <c r="H277" s="57">
        <f>'Analysis Fault Information'!H277</f>
        <v>83</v>
      </c>
      <c r="I277" s="57">
        <f>'Analysis Fault Information'!I277</f>
        <v>66</v>
      </c>
      <c r="J277" s="57">
        <f>'Analysis Fault Information'!J277</f>
        <v>90</v>
      </c>
      <c r="K277" s="57">
        <f>'Analysis Fault Information'!K277</f>
        <v>95</v>
      </c>
      <c r="L277" s="74">
        <f t="shared" ref="L277:V277" si="185">L24+L47+L70+L93+L116+L139+L162+L185+L208+L231+L254</f>
        <v>82.513225363357549</v>
      </c>
      <c r="M277" s="74">
        <f t="shared" si="185"/>
        <v>83.948896104355697</v>
      </c>
      <c r="N277" s="74">
        <f t="shared" si="185"/>
        <v>85.097157930679074</v>
      </c>
      <c r="O277" s="74">
        <f t="shared" si="185"/>
        <v>86.267823526724342</v>
      </c>
      <c r="P277" s="74">
        <f t="shared" si="185"/>
        <v>87.652264492519677</v>
      </c>
      <c r="Q277" s="74">
        <f t="shared" si="185"/>
        <v>86.364066339027659</v>
      </c>
      <c r="R277" s="74">
        <f t="shared" si="185"/>
        <v>85.003113053190589</v>
      </c>
      <c r="S277" s="74">
        <f t="shared" si="185"/>
        <v>84.925821133908698</v>
      </c>
      <c r="T277" s="74">
        <f t="shared" si="185"/>
        <v>85.597427276595951</v>
      </c>
      <c r="U277" s="74">
        <f t="shared" si="185"/>
        <v>86.401920818268749</v>
      </c>
      <c r="V277" s="74">
        <f t="shared" si="185"/>
        <v>86.978245403410355</v>
      </c>
      <c r="AL277" s="201">
        <f t="shared" si="164"/>
        <v>83</v>
      </c>
      <c r="AM277" s="201">
        <f t="shared" si="165"/>
        <v>87</v>
      </c>
      <c r="AN277" s="201">
        <f t="shared" si="166"/>
        <v>63</v>
      </c>
      <c r="AO277" s="201">
        <f t="shared" si="167"/>
        <v>49</v>
      </c>
      <c r="AP277" s="201">
        <f t="shared" si="168"/>
        <v>48</v>
      </c>
      <c r="AQ277" s="201">
        <f t="shared" si="169"/>
        <v>53</v>
      </c>
      <c r="AR277" s="201">
        <f t="shared" si="170"/>
        <v>83</v>
      </c>
      <c r="AS277" s="201">
        <f t="shared" si="171"/>
        <v>66</v>
      </c>
      <c r="AT277" s="201">
        <f t="shared" si="172"/>
        <v>90</v>
      </c>
      <c r="AU277" s="201">
        <f t="shared" si="173"/>
        <v>95</v>
      </c>
      <c r="AV277" s="41">
        <f t="shared" si="176"/>
        <v>80.066666666666663</v>
      </c>
      <c r="AW277" s="41">
        <f t="shared" si="176"/>
        <v>81.587878787878793</v>
      </c>
      <c r="AX277" s="41">
        <f t="shared" si="176"/>
        <v>83.109090909090924</v>
      </c>
      <c r="AY277" s="41">
        <f t="shared" si="176"/>
        <v>84.63030303030304</v>
      </c>
      <c r="AZ277" s="41">
        <f t="shared" si="176"/>
        <v>86.151515151515156</v>
      </c>
      <c r="BA277" s="41">
        <f t="shared" si="176"/>
        <v>87.672727272727286</v>
      </c>
      <c r="BB277" s="41">
        <f t="shared" si="176"/>
        <v>89.193939393939402</v>
      </c>
      <c r="BC277" s="41">
        <f t="shared" si="176"/>
        <v>90.715151515151518</v>
      </c>
      <c r="BD277" s="41">
        <f t="shared" si="176"/>
        <v>92.236363636363649</v>
      </c>
      <c r="BE277" s="41">
        <f t="shared" si="176"/>
        <v>93.757575757575765</v>
      </c>
      <c r="BF277" s="41">
        <f t="shared" si="176"/>
        <v>95.278787878787881</v>
      </c>
    </row>
    <row r="278" spans="1:58">
      <c r="A278" s="53" t="s">
        <v>58</v>
      </c>
      <c r="B278" s="57">
        <f>'Analysis Fault Information'!B278</f>
        <v>227</v>
      </c>
      <c r="C278" s="57">
        <f>'Analysis Fault Information'!C278</f>
        <v>229</v>
      </c>
      <c r="D278" s="57">
        <f>'Analysis Fault Information'!D278</f>
        <v>188</v>
      </c>
      <c r="E278" s="57">
        <f>'Analysis Fault Information'!E278</f>
        <v>276</v>
      </c>
      <c r="F278" s="57">
        <f>'Analysis Fault Information'!F278</f>
        <v>266</v>
      </c>
      <c r="G278" s="57">
        <f>'Analysis Fault Information'!G278</f>
        <v>245</v>
      </c>
      <c r="H278" s="57">
        <f>'Analysis Fault Information'!H278</f>
        <v>359</v>
      </c>
      <c r="I278" s="57">
        <f>'Analysis Fault Information'!I278</f>
        <v>388</v>
      </c>
      <c r="J278" s="57">
        <f>'Analysis Fault Information'!J278</f>
        <v>319</v>
      </c>
      <c r="K278" s="57">
        <f>'Analysis Fault Information'!K278</f>
        <v>457</v>
      </c>
      <c r="L278" s="74">
        <f t="shared" ref="L278:V278" si="186">L25+L48+L71+L94+L117+L140+L163+L186+L209+L232+L255</f>
        <v>374.10024411730757</v>
      </c>
      <c r="M278" s="74">
        <f t="shared" si="186"/>
        <v>378.60757463427996</v>
      </c>
      <c r="N278" s="74">
        <f t="shared" si="186"/>
        <v>364.12487226778961</v>
      </c>
      <c r="O278" s="74">
        <f t="shared" si="186"/>
        <v>352.82970505062997</v>
      </c>
      <c r="P278" s="74">
        <f t="shared" si="186"/>
        <v>350.15902862500366</v>
      </c>
      <c r="Q278" s="74">
        <f t="shared" si="186"/>
        <v>352.87659354770256</v>
      </c>
      <c r="R278" s="74">
        <f t="shared" si="186"/>
        <v>355.60596355081424</v>
      </c>
      <c r="S278" s="74">
        <f t="shared" si="186"/>
        <v>359.66573400660127</v>
      </c>
      <c r="T278" s="74">
        <f t="shared" si="186"/>
        <v>366.03096415537129</v>
      </c>
      <c r="U278" s="74">
        <f t="shared" si="186"/>
        <v>373.36199232606174</v>
      </c>
      <c r="V278" s="74">
        <f t="shared" si="186"/>
        <v>379.27903085841916</v>
      </c>
      <c r="AL278" s="201">
        <f t="shared" si="164"/>
        <v>227</v>
      </c>
      <c r="AM278" s="201">
        <f t="shared" si="165"/>
        <v>229</v>
      </c>
      <c r="AN278" s="201">
        <f t="shared" si="166"/>
        <v>188</v>
      </c>
      <c r="AO278" s="201">
        <f t="shared" si="167"/>
        <v>276</v>
      </c>
      <c r="AP278" s="201">
        <f t="shared" si="168"/>
        <v>266</v>
      </c>
      <c r="AQ278" s="201">
        <f t="shared" si="169"/>
        <v>245</v>
      </c>
      <c r="AR278" s="201">
        <f t="shared" si="170"/>
        <v>359</v>
      </c>
      <c r="AS278" s="201">
        <f t="shared" si="171"/>
        <v>388</v>
      </c>
      <c r="AT278" s="201">
        <f t="shared" si="172"/>
        <v>319</v>
      </c>
      <c r="AU278" s="201">
        <f t="shared" si="173"/>
        <v>457</v>
      </c>
      <c r="AV278" s="41">
        <f t="shared" si="176"/>
        <v>426.33333333333331</v>
      </c>
      <c r="AW278" s="41">
        <f t="shared" si="176"/>
        <v>450.13939393939393</v>
      </c>
      <c r="AX278" s="41">
        <f t="shared" si="176"/>
        <v>473.94545454545454</v>
      </c>
      <c r="AY278" s="41">
        <f t="shared" si="176"/>
        <v>497.75151515151515</v>
      </c>
      <c r="AZ278" s="41">
        <f t="shared" si="176"/>
        <v>521.55757575757571</v>
      </c>
      <c r="BA278" s="41">
        <f t="shared" si="176"/>
        <v>545.36363636363637</v>
      </c>
      <c r="BB278" s="41">
        <f t="shared" si="176"/>
        <v>569.16969696969704</v>
      </c>
      <c r="BC278" s="41">
        <f t="shared" si="176"/>
        <v>592.9757575757576</v>
      </c>
      <c r="BD278" s="41">
        <f t="shared" si="176"/>
        <v>616.78181818181815</v>
      </c>
      <c r="BE278" s="41">
        <f t="shared" si="176"/>
        <v>640.58787878787882</v>
      </c>
      <c r="BF278" s="41">
        <f t="shared" si="176"/>
        <v>664.39393939393949</v>
      </c>
    </row>
    <row r="279" spans="1:58">
      <c r="A279" s="53" t="s">
        <v>60</v>
      </c>
      <c r="B279" s="57">
        <f>'Analysis Fault Information'!B279</f>
        <v>93</v>
      </c>
      <c r="C279" s="57">
        <f>'Analysis Fault Information'!C279</f>
        <v>79</v>
      </c>
      <c r="D279" s="57">
        <f>'Analysis Fault Information'!D279</f>
        <v>111</v>
      </c>
      <c r="E279" s="57">
        <f>'Analysis Fault Information'!E279</f>
        <v>133</v>
      </c>
      <c r="F279" s="57">
        <f>'Analysis Fault Information'!F279</f>
        <v>152</v>
      </c>
      <c r="G279" s="57">
        <f>'Analysis Fault Information'!G279</f>
        <v>132</v>
      </c>
      <c r="H279" s="57">
        <f>'Analysis Fault Information'!H279</f>
        <v>130</v>
      </c>
      <c r="I279" s="57">
        <f>'Analysis Fault Information'!I279</f>
        <v>196</v>
      </c>
      <c r="J279" s="57">
        <f>'Analysis Fault Information'!J279</f>
        <v>209</v>
      </c>
      <c r="K279" s="57">
        <f>'Analysis Fault Information'!K279</f>
        <v>308</v>
      </c>
      <c r="L279" s="74">
        <f t="shared" ref="L279:V279" si="187">L26+L49+L72+L95+L118+L141+L164+L187+L210+L233+L256</f>
        <v>212.73426819369175</v>
      </c>
      <c r="M279" s="74">
        <f t="shared" si="187"/>
        <v>216.11029637507207</v>
      </c>
      <c r="N279" s="74">
        <f t="shared" si="187"/>
        <v>212.13500346049872</v>
      </c>
      <c r="O279" s="74">
        <f t="shared" si="187"/>
        <v>210.35848903906597</v>
      </c>
      <c r="P279" s="74">
        <f t="shared" si="187"/>
        <v>210.99564413526775</v>
      </c>
      <c r="Q279" s="74">
        <f t="shared" si="187"/>
        <v>211.57798283299283</v>
      </c>
      <c r="R279" s="74">
        <f t="shared" si="187"/>
        <v>212.77956629547893</v>
      </c>
      <c r="S279" s="74">
        <f t="shared" si="187"/>
        <v>214.50002836916013</v>
      </c>
      <c r="T279" s="74">
        <f t="shared" si="187"/>
        <v>216.00035151284331</v>
      </c>
      <c r="U279" s="74">
        <f t="shared" si="187"/>
        <v>217.37914365895071</v>
      </c>
      <c r="V279" s="74">
        <f t="shared" si="187"/>
        <v>219.37406257550359</v>
      </c>
      <c r="AL279" s="201">
        <f t="shared" si="164"/>
        <v>93</v>
      </c>
      <c r="AM279" s="201">
        <f t="shared" si="165"/>
        <v>79</v>
      </c>
      <c r="AN279" s="201">
        <f t="shared" si="166"/>
        <v>111</v>
      </c>
      <c r="AO279" s="201">
        <f t="shared" si="167"/>
        <v>133</v>
      </c>
      <c r="AP279" s="201">
        <f t="shared" si="168"/>
        <v>152</v>
      </c>
      <c r="AQ279" s="201">
        <f t="shared" si="169"/>
        <v>132</v>
      </c>
      <c r="AR279" s="201">
        <f t="shared" si="170"/>
        <v>130</v>
      </c>
      <c r="AS279" s="201">
        <f t="shared" si="171"/>
        <v>196</v>
      </c>
      <c r="AT279" s="201">
        <f t="shared" si="172"/>
        <v>209</v>
      </c>
      <c r="AU279" s="201">
        <f t="shared" si="173"/>
        <v>308</v>
      </c>
      <c r="AV279" s="41">
        <f t="shared" si="176"/>
        <v>262.33333333333337</v>
      </c>
      <c r="AW279" s="41">
        <f t="shared" si="176"/>
        <v>281.9757575757576</v>
      </c>
      <c r="AX279" s="41">
        <f t="shared" si="176"/>
        <v>301.61818181818182</v>
      </c>
      <c r="AY279" s="41">
        <f t="shared" si="176"/>
        <v>321.26060606060605</v>
      </c>
      <c r="AZ279" s="41">
        <f t="shared" si="176"/>
        <v>340.90303030303033</v>
      </c>
      <c r="BA279" s="41">
        <f t="shared" si="176"/>
        <v>360.54545454545456</v>
      </c>
      <c r="BB279" s="41">
        <f t="shared" si="176"/>
        <v>380.18787878787879</v>
      </c>
      <c r="BC279" s="41">
        <f t="shared" si="176"/>
        <v>399.83030303030307</v>
      </c>
      <c r="BD279" s="41">
        <f t="shared" si="176"/>
        <v>419.4727272727273</v>
      </c>
      <c r="BE279" s="41">
        <f t="shared" si="176"/>
        <v>439.11515151515152</v>
      </c>
      <c r="BF279" s="41">
        <f t="shared" si="176"/>
        <v>458.75757575757581</v>
      </c>
    </row>
    <row r="280" spans="1:58">
      <c r="A280" s="53"/>
      <c r="B280" s="52"/>
      <c r="C280" s="52"/>
      <c r="D280" s="52"/>
      <c r="E280" s="52"/>
      <c r="F280" s="52"/>
      <c r="G280" s="52"/>
      <c r="H280" s="52"/>
      <c r="I280" s="52"/>
      <c r="J280" s="5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</row>
    <row r="321" ht="23.25" customHeight="1"/>
    <row r="346" ht="23.25" customHeight="1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59512D71F2B245B1119879A6F591C1" ma:contentTypeVersion="0" ma:contentTypeDescription="Create a new document." ma:contentTypeScope="" ma:versionID="cc3300a8d027cb11e36e9233f52f2ff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B32EDC7-34CB-43F0-BAC0-3BE874E3BCB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4BD9ACC-BD9B-4B72-B291-91DE54E1F5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FEE0B3B-A459-48BB-A20F-1ADD5B6AEC18}">
  <ds:schemaRefs>
    <ds:schemaRef ds:uri="http://purl.org/dc/elements/1.1/"/>
    <ds:schemaRef ds:uri="http://schemas.microsoft.com/office/2006/metadata/properties"/>
    <ds:schemaRef ds:uri="http://purl.org/dc/terms/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Cover</vt:lpstr>
      <vt:lpstr>Approach</vt:lpstr>
      <vt:lpstr>Historical Fault Information</vt:lpstr>
      <vt:lpstr>CPP Fault Rate Information</vt:lpstr>
      <vt:lpstr>Total ICPs</vt:lpstr>
      <vt:lpstr>Analysis Fault Information</vt:lpstr>
      <vt:lpstr>Retirement</vt:lpstr>
      <vt:lpstr>Model parameters</vt:lpstr>
      <vt:lpstr>Modelled Faults</vt:lpstr>
      <vt:lpstr>Modelled Duration</vt:lpstr>
      <vt:lpstr>Modelled ICPs</vt:lpstr>
      <vt:lpstr>SAIDI</vt:lpstr>
      <vt:lpstr>SAIFI</vt:lpstr>
      <vt:lpstr>Output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Smaill</dc:creator>
  <cp:lastModifiedBy>Oxv</cp:lastModifiedBy>
  <dcterms:created xsi:type="dcterms:W3CDTF">2016-11-03T20:43:17Z</dcterms:created>
  <dcterms:modified xsi:type="dcterms:W3CDTF">2017-08-31T04:15:25Z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0x0101004559512D71F2B245B1119879A6F591C1</vt:lpwstr>
  </property>
</Properties>
</file>